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firstSheet="1" activeTab="2"/>
  </bookViews>
  <sheets>
    <sheet name="1. สรุปการใช้จ่ายเงิน-พื้นฐาน" sheetId="1" r:id="rId1"/>
    <sheet name="2.แผนปฏิบัติงาน แผนพื้นฐาน" sheetId="3" r:id="rId2"/>
    <sheet name="3.สรุปการใช้จ่ายเงิน-แผนยุทธฯ" sheetId="4" r:id="rId3"/>
    <sheet name="4.แผนปฏิบัติงาน แผนยุทธฯ " sheetId="5" r:id="rId4"/>
  </sheets>
  <definedNames>
    <definedName name="_xlnm.Print_Area" localSheetId="0">'1. สรุปการใช้จ่ายเงิน-พื้นฐาน'!$A$2:$O$30</definedName>
    <definedName name="_xlnm.Print_Area" localSheetId="1">'2.แผนปฏิบัติงาน แผนพื้นฐาน'!$A$1:$Q$49</definedName>
    <definedName name="_xlnm.Print_Titles" localSheetId="1">'2.แผนปฏิบัติงาน แผนพื้นฐาน'!$10:$11</definedName>
    <definedName name="_xlnm.Print_Titles" localSheetId="3">'4.แผนปฏิบัติงาน แผนยุทธฯ '!$8:$9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4"/>
  <c r="J30"/>
  <c r="N30"/>
  <c r="H30"/>
  <c r="I30"/>
  <c r="K30"/>
  <c r="L30"/>
  <c r="M30"/>
  <c r="M10" s="1"/>
  <c r="O30"/>
  <c r="P30"/>
  <c r="G30"/>
  <c r="H10"/>
  <c r="I10"/>
  <c r="K10"/>
  <c r="J10" s="1"/>
  <c r="L10"/>
  <c r="O10"/>
  <c r="N10" s="1"/>
  <c r="P10"/>
  <c r="G10"/>
  <c r="N86"/>
  <c r="J86"/>
  <c r="K86"/>
  <c r="L86"/>
  <c r="M86"/>
  <c r="O86"/>
  <c r="P86"/>
  <c r="H86"/>
  <c r="I86"/>
  <c r="G86"/>
  <c r="P102"/>
  <c r="O102"/>
  <c r="L102"/>
  <c r="M102"/>
  <c r="K102"/>
  <c r="H102"/>
  <c r="I102"/>
  <c r="G102"/>
  <c r="F10" l="1"/>
  <c r="E10" s="1"/>
  <c r="F5" s="1"/>
  <c r="J97"/>
  <c r="E97" s="1"/>
  <c r="N97"/>
  <c r="F97"/>
  <c r="E96"/>
  <c r="F96"/>
  <c r="J96"/>
  <c r="N96"/>
  <c r="E95"/>
  <c r="N95"/>
  <c r="J95"/>
  <c r="F95"/>
  <c r="E94"/>
  <c r="F94"/>
  <c r="J94"/>
  <c r="N94"/>
  <c r="N93"/>
  <c r="J93"/>
  <c r="F93"/>
  <c r="P59"/>
  <c r="O59"/>
  <c r="L59"/>
  <c r="M59"/>
  <c r="K59"/>
  <c r="H59"/>
  <c r="I59"/>
  <c r="G59"/>
  <c r="F40"/>
  <c r="E40" s="1"/>
  <c r="N40"/>
  <c r="J40"/>
  <c r="F39"/>
  <c r="E39" s="1"/>
  <c r="J39"/>
  <c r="N39"/>
  <c r="E93" l="1"/>
  <c r="E21"/>
  <c r="N21"/>
  <c r="P21"/>
  <c r="O21"/>
  <c r="L21"/>
  <c r="M21"/>
  <c r="K21"/>
  <c r="H21"/>
  <c r="I21"/>
  <c r="G21"/>
  <c r="P11"/>
  <c r="O11"/>
  <c r="N11" s="1"/>
  <c r="L11"/>
  <c r="M11"/>
  <c r="K11"/>
  <c r="H11"/>
  <c r="I11"/>
  <c r="G11"/>
  <c r="N18"/>
  <c r="J18"/>
  <c r="F18"/>
  <c r="E18" s="1"/>
  <c r="M133" i="5"/>
  <c r="E51"/>
  <c r="F24"/>
  <c r="O137"/>
  <c r="K128"/>
  <c r="G128"/>
  <c r="E133"/>
  <c r="E128" s="1"/>
  <c r="E26"/>
  <c r="E23"/>
  <c r="O148"/>
  <c r="J148"/>
  <c r="K148"/>
  <c r="I133"/>
  <c r="H96"/>
  <c r="E98"/>
  <c r="F125"/>
  <c r="F13"/>
  <c r="Q164"/>
  <c r="O163"/>
  <c r="N163"/>
  <c r="N159" s="1"/>
  <c r="M163"/>
  <c r="I163"/>
  <c r="G163"/>
  <c r="G159" s="1"/>
  <c r="F163"/>
  <c r="F159" s="1"/>
  <c r="E163"/>
  <c r="Q163" s="1"/>
  <c r="Q162"/>
  <c r="Q161"/>
  <c r="Q160"/>
  <c r="O159"/>
  <c r="O156" s="1"/>
  <c r="L159"/>
  <c r="L12" s="1"/>
  <c r="K159"/>
  <c r="J159"/>
  <c r="J12" s="1"/>
  <c r="H159"/>
  <c r="H156" s="1"/>
  <c r="D159"/>
  <c r="Q158"/>
  <c r="Q157"/>
  <c r="K156"/>
  <c r="J156"/>
  <c r="Q155"/>
  <c r="M154"/>
  <c r="I154"/>
  <c r="E154"/>
  <c r="D154" s="1"/>
  <c r="M153"/>
  <c r="I153"/>
  <c r="E153"/>
  <c r="D153" s="1"/>
  <c r="M152"/>
  <c r="I152"/>
  <c r="E152"/>
  <c r="M151"/>
  <c r="D151" s="1"/>
  <c r="I151"/>
  <c r="E151"/>
  <c r="M150"/>
  <c r="I150"/>
  <c r="E150"/>
  <c r="M149"/>
  <c r="I149"/>
  <c r="E149"/>
  <c r="N148"/>
  <c r="L148"/>
  <c r="H148"/>
  <c r="G148"/>
  <c r="F148"/>
  <c r="M147"/>
  <c r="Q147" s="1"/>
  <c r="I147"/>
  <c r="E147"/>
  <c r="M146"/>
  <c r="I146"/>
  <c r="E146"/>
  <c r="M145"/>
  <c r="I145"/>
  <c r="E145"/>
  <c r="M144"/>
  <c r="I144"/>
  <c r="E144"/>
  <c r="M143"/>
  <c r="I143"/>
  <c r="E143"/>
  <c r="Q143" s="1"/>
  <c r="M142"/>
  <c r="I142"/>
  <c r="E142"/>
  <c r="M141"/>
  <c r="I141"/>
  <c r="E141"/>
  <c r="M140"/>
  <c r="I140"/>
  <c r="E140"/>
  <c r="M139"/>
  <c r="D139" s="1"/>
  <c r="I139"/>
  <c r="E139"/>
  <c r="M138"/>
  <c r="M137" s="1"/>
  <c r="I138"/>
  <c r="E138"/>
  <c r="N137"/>
  <c r="L137"/>
  <c r="I137" s="1"/>
  <c r="K137"/>
  <c r="J137"/>
  <c r="H137"/>
  <c r="G137"/>
  <c r="E137" s="1"/>
  <c r="F137"/>
  <c r="M136"/>
  <c r="I136"/>
  <c r="E136"/>
  <c r="M135"/>
  <c r="I135"/>
  <c r="E135"/>
  <c r="Q135" s="1"/>
  <c r="O134"/>
  <c r="N134"/>
  <c r="L134"/>
  <c r="K134"/>
  <c r="J134"/>
  <c r="I134"/>
  <c r="H134"/>
  <c r="G134"/>
  <c r="F134"/>
  <c r="M132"/>
  <c r="I132"/>
  <c r="E132"/>
  <c r="M131"/>
  <c r="I131"/>
  <c r="E131"/>
  <c r="M130"/>
  <c r="I130"/>
  <c r="Q130" s="1"/>
  <c r="E130"/>
  <c r="M129"/>
  <c r="I129"/>
  <c r="E129"/>
  <c r="O128"/>
  <c r="N128"/>
  <c r="N125" s="1"/>
  <c r="L128"/>
  <c r="J128"/>
  <c r="H128"/>
  <c r="F128"/>
  <c r="Q127"/>
  <c r="Q126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M99"/>
  <c r="I99"/>
  <c r="E99"/>
  <c r="M98"/>
  <c r="I98"/>
  <c r="D98" s="1"/>
  <c r="Q97"/>
  <c r="O96"/>
  <c r="O93" s="1"/>
  <c r="N96"/>
  <c r="M96" s="1"/>
  <c r="L96"/>
  <c r="K96"/>
  <c r="K93" s="1"/>
  <c r="J96"/>
  <c r="J93" s="1"/>
  <c r="I93" s="1"/>
  <c r="G96"/>
  <c r="G93" s="1"/>
  <c r="E93" s="1"/>
  <c r="D93" s="1"/>
  <c r="F96"/>
  <c r="F93" s="1"/>
  <c r="Q95"/>
  <c r="Q94"/>
  <c r="N93"/>
  <c r="M93" s="1"/>
  <c r="L93"/>
  <c r="H93"/>
  <c r="M92"/>
  <c r="M86" s="1"/>
  <c r="I92"/>
  <c r="E92"/>
  <c r="Q91"/>
  <c r="Q90"/>
  <c r="Q89"/>
  <c r="Q88"/>
  <c r="Q87"/>
  <c r="O86"/>
  <c r="N86"/>
  <c r="I86"/>
  <c r="E86"/>
  <c r="O85"/>
  <c r="O82" s="1"/>
  <c r="N85"/>
  <c r="M85" s="1"/>
  <c r="L85"/>
  <c r="L82" s="1"/>
  <c r="K85"/>
  <c r="J85"/>
  <c r="H85"/>
  <c r="H82" s="1"/>
  <c r="G85"/>
  <c r="G82" s="1"/>
  <c r="F85"/>
  <c r="F82" s="1"/>
  <c r="Q84"/>
  <c r="Q83"/>
  <c r="N82"/>
  <c r="K82"/>
  <c r="J82"/>
  <c r="Q81"/>
  <c r="Q80"/>
  <c r="Q79"/>
  <c r="Q78"/>
  <c r="Q77"/>
  <c r="Q76"/>
  <c r="Q75"/>
  <c r="Q74"/>
  <c r="Q73"/>
  <c r="Q72"/>
  <c r="Q71"/>
  <c r="Q70"/>
  <c r="Q69"/>
  <c r="Q68"/>
  <c r="Q67"/>
  <c r="I66"/>
  <c r="Q66" s="1"/>
  <c r="M65"/>
  <c r="L65"/>
  <c r="I65"/>
  <c r="G65"/>
  <c r="G62" s="1"/>
  <c r="F65"/>
  <c r="Q64"/>
  <c r="Q63"/>
  <c r="O62"/>
  <c r="N62"/>
  <c r="L62"/>
  <c r="K62"/>
  <c r="J62"/>
  <c r="H62"/>
  <c r="F62"/>
  <c r="F43" s="1"/>
  <c r="M61"/>
  <c r="I61"/>
  <c r="E61"/>
  <c r="Q61" s="1"/>
  <c r="M60"/>
  <c r="I60"/>
  <c r="E60"/>
  <c r="Q60" s="1"/>
  <c r="M59"/>
  <c r="I59"/>
  <c r="E59"/>
  <c r="M58"/>
  <c r="D58" s="1"/>
  <c r="I58"/>
  <c r="E58"/>
  <c r="Q57"/>
  <c r="Q56"/>
  <c r="Q55"/>
  <c r="Q54"/>
  <c r="O53"/>
  <c r="N53"/>
  <c r="M53" s="1"/>
  <c r="L53"/>
  <c r="K53"/>
  <c r="J53"/>
  <c r="H53"/>
  <c r="G53"/>
  <c r="F53"/>
  <c r="Q52"/>
  <c r="M51"/>
  <c r="I51"/>
  <c r="D51" s="1"/>
  <c r="D47" s="1"/>
  <c r="Q50"/>
  <c r="Q49"/>
  <c r="Q48"/>
  <c r="O47"/>
  <c r="O43" s="1"/>
  <c r="N47"/>
  <c r="M47"/>
  <c r="L47"/>
  <c r="I47" s="1"/>
  <c r="K47"/>
  <c r="J47"/>
  <c r="J43" s="1"/>
  <c r="H47"/>
  <c r="G47"/>
  <c r="F47"/>
  <c r="E47" s="1"/>
  <c r="Q47" s="1"/>
  <c r="Q46"/>
  <c r="Q45"/>
  <c r="Q44"/>
  <c r="Q42"/>
  <c r="Q41"/>
  <c r="Q40"/>
  <c r="Q39"/>
  <c r="Q38"/>
  <c r="Q37"/>
  <c r="O36"/>
  <c r="N36"/>
  <c r="M36"/>
  <c r="I36"/>
  <c r="H36"/>
  <c r="G36"/>
  <c r="F36"/>
  <c r="F35" s="1"/>
  <c r="F32" s="1"/>
  <c r="E36"/>
  <c r="D36" s="1"/>
  <c r="O35"/>
  <c r="O32" s="1"/>
  <c r="N35"/>
  <c r="L35"/>
  <c r="L32" s="1"/>
  <c r="K35"/>
  <c r="J35"/>
  <c r="J32" s="1"/>
  <c r="H35"/>
  <c r="G35"/>
  <c r="G32" s="1"/>
  <c r="K32"/>
  <c r="H32"/>
  <c r="Q31"/>
  <c r="M30"/>
  <c r="I30"/>
  <c r="E30"/>
  <c r="M29"/>
  <c r="I29"/>
  <c r="E29"/>
  <c r="M28"/>
  <c r="D28" s="1"/>
  <c r="I28"/>
  <c r="E28"/>
  <c r="M27"/>
  <c r="Q27" s="1"/>
  <c r="I27"/>
  <c r="E27"/>
  <c r="M26"/>
  <c r="I26"/>
  <c r="Q25"/>
  <c r="O24"/>
  <c r="N24"/>
  <c r="M24" s="1"/>
  <c r="L24"/>
  <c r="K24"/>
  <c r="J24"/>
  <c r="H24"/>
  <c r="H13" s="1"/>
  <c r="G24"/>
  <c r="M23"/>
  <c r="I23"/>
  <c r="M22"/>
  <c r="I22"/>
  <c r="E22"/>
  <c r="M21"/>
  <c r="I21"/>
  <c r="E21"/>
  <c r="M20"/>
  <c r="Q20" s="1"/>
  <c r="I20"/>
  <c r="E20"/>
  <c r="M19"/>
  <c r="Q19" s="1"/>
  <c r="I19"/>
  <c r="E19"/>
  <c r="M18"/>
  <c r="I18"/>
  <c r="E18"/>
  <c r="D18" s="1"/>
  <c r="Q17"/>
  <c r="O16"/>
  <c r="O13" s="1"/>
  <c r="N16"/>
  <c r="L16"/>
  <c r="K16"/>
  <c r="K13" s="1"/>
  <c r="J16"/>
  <c r="J13" s="1"/>
  <c r="H16"/>
  <c r="G16"/>
  <c r="F16"/>
  <c r="E16" s="1"/>
  <c r="L13"/>
  <c r="O12"/>
  <c r="K12"/>
  <c r="J11" i="4" l="1"/>
  <c r="F11"/>
  <c r="E11" s="1"/>
  <c r="M16" i="5"/>
  <c r="M13" s="1"/>
  <c r="D23"/>
  <c r="N13"/>
  <c r="H11"/>
  <c r="G156"/>
  <c r="G12"/>
  <c r="N11"/>
  <c r="N10" s="1"/>
  <c r="I32"/>
  <c r="F11"/>
  <c r="H43"/>
  <c r="H125"/>
  <c r="H12"/>
  <c r="D19"/>
  <c r="D27"/>
  <c r="Q139"/>
  <c r="D147"/>
  <c r="Q151"/>
  <c r="N43"/>
  <c r="M43" s="1"/>
  <c r="I16"/>
  <c r="Q23"/>
  <c r="Q58"/>
  <c r="Q98"/>
  <c r="O125"/>
  <c r="O11" s="1"/>
  <c r="O10" s="1"/>
  <c r="D130"/>
  <c r="Q132"/>
  <c r="E96"/>
  <c r="Q99"/>
  <c r="E134"/>
  <c r="E125" s="1"/>
  <c r="L125"/>
  <c r="L43"/>
  <c r="L11" s="1"/>
  <c r="L10" s="1"/>
  <c r="D61"/>
  <c r="Q86"/>
  <c r="J125"/>
  <c r="J11" s="1"/>
  <c r="J10" s="1"/>
  <c r="D135"/>
  <c r="D143"/>
  <c r="Q145"/>
  <c r="Q149"/>
  <c r="I12"/>
  <c r="D133"/>
  <c r="Q93"/>
  <c r="E35"/>
  <c r="E62"/>
  <c r="E24"/>
  <c r="Q26"/>
  <c r="D26"/>
  <c r="D24" s="1"/>
  <c r="Q28"/>
  <c r="M82"/>
  <c r="Q18"/>
  <c r="D20"/>
  <c r="Q22"/>
  <c r="D22"/>
  <c r="I24"/>
  <c r="Q29"/>
  <c r="M35"/>
  <c r="N32"/>
  <c r="Q51"/>
  <c r="I53"/>
  <c r="D60"/>
  <c r="M62"/>
  <c r="E85"/>
  <c r="Q92"/>
  <c r="I96"/>
  <c r="G125"/>
  <c r="I128"/>
  <c r="I125" s="1"/>
  <c r="D140"/>
  <c r="Q140"/>
  <c r="Q142"/>
  <c r="D142"/>
  <c r="M148"/>
  <c r="Q153"/>
  <c r="Q21"/>
  <c r="I35"/>
  <c r="E53"/>
  <c r="D53" s="1"/>
  <c r="K43"/>
  <c r="Q59"/>
  <c r="D59"/>
  <c r="I62"/>
  <c r="E65"/>
  <c r="I82"/>
  <c r="D86"/>
  <c r="Q96"/>
  <c r="M128"/>
  <c r="Q131"/>
  <c r="D131"/>
  <c r="Q133"/>
  <c r="Q136"/>
  <c r="D136"/>
  <c r="Q141"/>
  <c r="Q150"/>
  <c r="D150"/>
  <c r="F156"/>
  <c r="E156" s="1"/>
  <c r="F12"/>
  <c r="E159"/>
  <c r="N156"/>
  <c r="M156" s="1"/>
  <c r="N12"/>
  <c r="M12" s="1"/>
  <c r="M159"/>
  <c r="Q137"/>
  <c r="Q138"/>
  <c r="D138"/>
  <c r="Q144"/>
  <c r="D144"/>
  <c r="Q146"/>
  <c r="D146"/>
  <c r="I159"/>
  <c r="L156"/>
  <c r="I156" s="1"/>
  <c r="Q36"/>
  <c r="G43"/>
  <c r="E43" s="1"/>
  <c r="G13"/>
  <c r="G11" s="1"/>
  <c r="G10" s="1"/>
  <c r="Q30"/>
  <c r="D30"/>
  <c r="E82"/>
  <c r="I85"/>
  <c r="D99"/>
  <c r="D96" s="1"/>
  <c r="K125"/>
  <c r="Q129"/>
  <c r="D129"/>
  <c r="M134"/>
  <c r="Q134" s="1"/>
  <c r="I148"/>
  <c r="Q152"/>
  <c r="D152"/>
  <c r="Q154"/>
  <c r="D21"/>
  <c r="D29"/>
  <c r="D92"/>
  <c r="D132"/>
  <c r="D141"/>
  <c r="D145"/>
  <c r="E148"/>
  <c r="D149"/>
  <c r="D148" s="1"/>
  <c r="D16" l="1"/>
  <c r="D13" s="1"/>
  <c r="D62"/>
  <c r="D43" s="1"/>
  <c r="M10"/>
  <c r="Q148"/>
  <c r="I13"/>
  <c r="D137"/>
  <c r="D134"/>
  <c r="D128"/>
  <c r="F10"/>
  <c r="E11"/>
  <c r="E12"/>
  <c r="D12" s="1"/>
  <c r="D35"/>
  <c r="D32" s="1"/>
  <c r="H10"/>
  <c r="Q82"/>
  <c r="D82"/>
  <c r="K11"/>
  <c r="K10" s="1"/>
  <c r="I10" s="1"/>
  <c r="Q24"/>
  <c r="I43"/>
  <c r="Q43" s="1"/>
  <c r="Q156"/>
  <c r="D156"/>
  <c r="M32"/>
  <c r="M11"/>
  <c r="E32"/>
  <c r="Q32" s="1"/>
  <c r="D85"/>
  <c r="Q85"/>
  <c r="Q35"/>
  <c r="Q128"/>
  <c r="Q125"/>
  <c r="Q159"/>
  <c r="M125"/>
  <c r="D65"/>
  <c r="Q65"/>
  <c r="E13"/>
  <c r="Q16"/>
  <c r="Q53"/>
  <c r="Q62"/>
  <c r="I11" l="1"/>
  <c r="D11" s="1"/>
  <c r="E4"/>
  <c r="D125"/>
  <c r="D4" s="1"/>
  <c r="E10"/>
  <c r="D10" s="1"/>
  <c r="Q13"/>
  <c r="B17" i="1"/>
  <c r="I14"/>
  <c r="J14"/>
  <c r="K14"/>
  <c r="M14"/>
  <c r="N14"/>
  <c r="F14"/>
  <c r="G14"/>
  <c r="E14"/>
  <c r="B14"/>
  <c r="D39" i="3"/>
  <c r="J15"/>
  <c r="J16"/>
  <c r="J17"/>
  <c r="J18"/>
  <c r="J19"/>
  <c r="G57"/>
  <c r="D61"/>
  <c r="Q11" i="5" l="1"/>
  <c r="F4"/>
  <c r="D167"/>
  <c r="P39" i="3"/>
  <c r="N19" i="1" s="1"/>
  <c r="O39" i="3"/>
  <c r="M19" i="1" s="1"/>
  <c r="L19" s="1"/>
  <c r="L39" i="3"/>
  <c r="J19" i="1" s="1"/>
  <c r="M39" i="3"/>
  <c r="K19" i="1" s="1"/>
  <c r="K39" i="3"/>
  <c r="I19" i="1" s="1"/>
  <c r="H39" i="3"/>
  <c r="F19" i="1" s="1"/>
  <c r="I39" i="3"/>
  <c r="G19" i="1" s="1"/>
  <c r="G39" i="3"/>
  <c r="E19" i="1" s="1"/>
  <c r="N41" i="3"/>
  <c r="N42"/>
  <c r="N43"/>
  <c r="N40"/>
  <c r="J41"/>
  <c r="J42"/>
  <c r="J43"/>
  <c r="J40"/>
  <c r="F41"/>
  <c r="E41" s="1"/>
  <c r="F42"/>
  <c r="E42" s="1"/>
  <c r="F43"/>
  <c r="F40"/>
  <c r="E40" s="1"/>
  <c r="N29"/>
  <c r="N30"/>
  <c r="N31"/>
  <c r="N32"/>
  <c r="N28"/>
  <c r="J28"/>
  <c r="F28"/>
  <c r="J30"/>
  <c r="J31"/>
  <c r="J32"/>
  <c r="F30"/>
  <c r="F31"/>
  <c r="F32"/>
  <c r="F29"/>
  <c r="J29"/>
  <c r="J36"/>
  <c r="J37"/>
  <c r="J38"/>
  <c r="J34"/>
  <c r="N34"/>
  <c r="N35"/>
  <c r="N37"/>
  <c r="N38"/>
  <c r="J35"/>
  <c r="P33"/>
  <c r="P27" s="1"/>
  <c r="N18" i="1" s="1"/>
  <c r="N17" s="1"/>
  <c r="N13" s="1"/>
  <c r="M33" i="3"/>
  <c r="M27" s="1"/>
  <c r="K18" i="1" s="1"/>
  <c r="K17" s="1"/>
  <c r="K13" s="1"/>
  <c r="L33" i="3"/>
  <c r="K33"/>
  <c r="K27" s="1"/>
  <c r="I18" i="1" s="1"/>
  <c r="D33" i="3"/>
  <c r="D27" s="1"/>
  <c r="B57" s="1"/>
  <c r="D19" i="1" l="1"/>
  <c r="E32" i="3"/>
  <c r="I17" i="1"/>
  <c r="I13" s="1"/>
  <c r="E31" i="3"/>
  <c r="J33"/>
  <c r="E29"/>
  <c r="E30"/>
  <c r="E28"/>
  <c r="N39"/>
  <c r="H19" i="1"/>
  <c r="F39" i="3"/>
  <c r="J39"/>
  <c r="L27"/>
  <c r="E43"/>
  <c r="J27" l="1"/>
  <c r="J18" i="1"/>
  <c r="E39" i="3"/>
  <c r="C19" i="1"/>
  <c r="G24" i="3"/>
  <c r="H24"/>
  <c r="I24"/>
  <c r="K24"/>
  <c r="L24"/>
  <c r="M24"/>
  <c r="O24"/>
  <c r="P24"/>
  <c r="G21"/>
  <c r="H21"/>
  <c r="I21"/>
  <c r="K21"/>
  <c r="L21"/>
  <c r="M21"/>
  <c r="O21"/>
  <c r="P21"/>
  <c r="D24"/>
  <c r="D21"/>
  <c r="J17" i="1" l="1"/>
  <c r="J13" s="1"/>
  <c r="H13" s="1"/>
  <c r="H18"/>
  <c r="H17" s="1"/>
  <c r="G38" i="3"/>
  <c r="N36"/>
  <c r="O33"/>
  <c r="N25"/>
  <c r="N24" s="1"/>
  <c r="F17"/>
  <c r="N17"/>
  <c r="F25"/>
  <c r="F24" s="1"/>
  <c r="J25"/>
  <c r="G14"/>
  <c r="G13" s="1"/>
  <c r="H14"/>
  <c r="H13" s="1"/>
  <c r="I14"/>
  <c r="K14"/>
  <c r="K13" s="1"/>
  <c r="K12" s="1"/>
  <c r="L14"/>
  <c r="L13" s="1"/>
  <c r="L12" s="1"/>
  <c r="M14"/>
  <c r="O14"/>
  <c r="O13" s="1"/>
  <c r="P14"/>
  <c r="D14"/>
  <c r="D13" s="1"/>
  <c r="N16"/>
  <c r="N15"/>
  <c r="F15"/>
  <c r="N18"/>
  <c r="F18"/>
  <c r="F22"/>
  <c r="F21" s="1"/>
  <c r="J22"/>
  <c r="J21" s="1"/>
  <c r="N22"/>
  <c r="N21" s="1"/>
  <c r="F16"/>
  <c r="N19"/>
  <c r="F19"/>
  <c r="E18" l="1"/>
  <c r="J14"/>
  <c r="D12"/>
  <c r="B58"/>
  <c r="B61" s="1"/>
  <c r="E61" s="1"/>
  <c r="N14"/>
  <c r="P13"/>
  <c r="M13"/>
  <c r="N33"/>
  <c r="O27"/>
  <c r="F14"/>
  <c r="I13"/>
  <c r="F13" s="1"/>
  <c r="G37"/>
  <c r="F37" s="1"/>
  <c r="F38"/>
  <c r="E25"/>
  <c r="E24" s="1"/>
  <c r="J24"/>
  <c r="E19"/>
  <c r="E17"/>
  <c r="E15"/>
  <c r="E16"/>
  <c r="E22"/>
  <c r="E21" s="1"/>
  <c r="J109" i="4"/>
  <c r="F109"/>
  <c r="N56"/>
  <c r="N28"/>
  <c r="J28"/>
  <c r="F28"/>
  <c r="N19"/>
  <c r="J19"/>
  <c r="F19"/>
  <c r="E19" l="1"/>
  <c r="J13" i="3"/>
  <c r="E28" i="4"/>
  <c r="N27" i="3"/>
  <c r="M18" i="1"/>
  <c r="O12" i="3"/>
  <c r="M12"/>
  <c r="J12" s="1"/>
  <c r="E14"/>
  <c r="P12"/>
  <c r="N13"/>
  <c r="G36"/>
  <c r="F36" s="1"/>
  <c r="I33"/>
  <c r="I27" s="1"/>
  <c r="G18" i="1" s="1"/>
  <c r="G17" s="1"/>
  <c r="G13" s="1"/>
  <c r="N110" i="4"/>
  <c r="J110"/>
  <c r="F110"/>
  <c r="N109"/>
  <c r="E109" s="1"/>
  <c r="N108"/>
  <c r="N107"/>
  <c r="J107"/>
  <c r="F107"/>
  <c r="N106"/>
  <c r="J106"/>
  <c r="F106"/>
  <c r="N105"/>
  <c r="J105"/>
  <c r="F105"/>
  <c r="N102"/>
  <c r="J102"/>
  <c r="F102"/>
  <c r="N100"/>
  <c r="J100"/>
  <c r="F100"/>
  <c r="N99"/>
  <c r="J99"/>
  <c r="F99"/>
  <c r="N92"/>
  <c r="J92"/>
  <c r="F92"/>
  <c r="N91"/>
  <c r="J91"/>
  <c r="F91"/>
  <c r="N90"/>
  <c r="J90"/>
  <c r="F90"/>
  <c r="N89"/>
  <c r="J89"/>
  <c r="F89"/>
  <c r="F86"/>
  <c r="N85"/>
  <c r="J85"/>
  <c r="F85"/>
  <c r="N84"/>
  <c r="J84"/>
  <c r="F84"/>
  <c r="N83"/>
  <c r="J83"/>
  <c r="F83"/>
  <c r="N82"/>
  <c r="J82"/>
  <c r="F82"/>
  <c r="N81"/>
  <c r="J81"/>
  <c r="F81"/>
  <c r="N80"/>
  <c r="J80"/>
  <c r="F80"/>
  <c r="N77"/>
  <c r="J77"/>
  <c r="F77"/>
  <c r="N76"/>
  <c r="J76"/>
  <c r="F76"/>
  <c r="N75"/>
  <c r="J75"/>
  <c r="F75"/>
  <c r="N74"/>
  <c r="J74"/>
  <c r="F74"/>
  <c r="N73"/>
  <c r="J73"/>
  <c r="F73"/>
  <c r="N72"/>
  <c r="J72"/>
  <c r="F72"/>
  <c r="N71"/>
  <c r="J71"/>
  <c r="F71"/>
  <c r="N68"/>
  <c r="J68"/>
  <c r="F68"/>
  <c r="N67"/>
  <c r="J67"/>
  <c r="F67"/>
  <c r="N66"/>
  <c r="J66"/>
  <c r="F66"/>
  <c r="N64"/>
  <c r="J64"/>
  <c r="F64"/>
  <c r="N63"/>
  <c r="J63"/>
  <c r="F63"/>
  <c r="N62"/>
  <c r="J62"/>
  <c r="F62"/>
  <c r="N59"/>
  <c r="J59"/>
  <c r="F59"/>
  <c r="N58"/>
  <c r="J58"/>
  <c r="F58"/>
  <c r="N57"/>
  <c r="J57"/>
  <c r="F57"/>
  <c r="N55"/>
  <c r="J55"/>
  <c r="F55"/>
  <c r="N54"/>
  <c r="J54"/>
  <c r="F54"/>
  <c r="N53"/>
  <c r="J53"/>
  <c r="F53"/>
  <c r="N50"/>
  <c r="J50"/>
  <c r="F50"/>
  <c r="N38"/>
  <c r="J38"/>
  <c r="F38"/>
  <c r="N36"/>
  <c r="J36"/>
  <c r="F36"/>
  <c r="N35"/>
  <c r="J35"/>
  <c r="F35"/>
  <c r="N34"/>
  <c r="J34"/>
  <c r="F34"/>
  <c r="L15" i="1"/>
  <c r="E58" i="4" l="1"/>
  <c r="E68"/>
  <c r="E90"/>
  <c r="N12" i="3"/>
  <c r="E67" i="4"/>
  <c r="E89"/>
  <c r="E71"/>
  <c r="E81"/>
  <c r="E91"/>
  <c r="E105"/>
  <c r="L18" i="1"/>
  <c r="L17" s="1"/>
  <c r="M17"/>
  <c r="M13" s="1"/>
  <c r="L13" s="1"/>
  <c r="E13" i="3"/>
  <c r="G35"/>
  <c r="F35" s="1"/>
  <c r="E35" s="1"/>
  <c r="I12"/>
  <c r="H33"/>
  <c r="H27" s="1"/>
  <c r="E102" i="4"/>
  <c r="E59"/>
  <c r="E57"/>
  <c r="E38"/>
  <c r="E30"/>
  <c r="E53"/>
  <c r="E63"/>
  <c r="E73"/>
  <c r="E99"/>
  <c r="E107"/>
  <c r="E36"/>
  <c r="E66"/>
  <c r="E76"/>
  <c r="E80"/>
  <c r="E83"/>
  <c r="E86"/>
  <c r="E110"/>
  <c r="E34"/>
  <c r="E54"/>
  <c r="E64"/>
  <c r="E74"/>
  <c r="E84"/>
  <c r="E100"/>
  <c r="E50"/>
  <c r="E62"/>
  <c r="E72"/>
  <c r="E82"/>
  <c r="E92"/>
  <c r="E106"/>
  <c r="E35"/>
  <c r="E55"/>
  <c r="E75"/>
  <c r="E77"/>
  <c r="E85"/>
  <c r="G34" i="3" l="1"/>
  <c r="G33" s="1"/>
  <c r="G27" s="1"/>
  <c r="G12" s="1"/>
  <c r="E18" i="1"/>
  <c r="H12" i="3"/>
  <c r="F18" i="1"/>
  <c r="F17" s="1"/>
  <c r="F13" s="1"/>
  <c r="F27" i="3"/>
  <c r="F33"/>
  <c r="E33" s="1"/>
  <c r="F34"/>
  <c r="E17" i="1" l="1"/>
  <c r="E13" s="1"/>
  <c r="D18"/>
  <c r="F12" i="3"/>
  <c r="E27"/>
  <c r="B24" i="1"/>
  <c r="B20"/>
  <c r="C18" l="1"/>
  <c r="C17" s="1"/>
  <c r="D17"/>
  <c r="N49" i="4"/>
  <c r="J49"/>
  <c r="F49"/>
  <c r="N48"/>
  <c r="J48"/>
  <c r="F48"/>
  <c r="E48" s="1"/>
  <c r="N47"/>
  <c r="J47"/>
  <c r="F47"/>
  <c r="N46"/>
  <c r="J46"/>
  <c r="F46"/>
  <c r="N45"/>
  <c r="J45"/>
  <c r="F45"/>
  <c r="N44"/>
  <c r="J44"/>
  <c r="F44"/>
  <c r="N41"/>
  <c r="J41"/>
  <c r="F41"/>
  <c r="N29"/>
  <c r="J29"/>
  <c r="F29"/>
  <c r="N27"/>
  <c r="N26"/>
  <c r="J26"/>
  <c r="F26"/>
  <c r="N25"/>
  <c r="J25"/>
  <c r="F25"/>
  <c r="N24"/>
  <c r="J24"/>
  <c r="F24"/>
  <c r="J21"/>
  <c r="F21"/>
  <c r="N20"/>
  <c r="J20"/>
  <c r="F20"/>
  <c r="E20" s="1"/>
  <c r="F14"/>
  <c r="N15"/>
  <c r="N16"/>
  <c r="J16"/>
  <c r="J15"/>
  <c r="J14"/>
  <c r="F15"/>
  <c r="F16"/>
  <c r="N14"/>
  <c r="N24" i="1"/>
  <c r="M24"/>
  <c r="K24"/>
  <c r="J24"/>
  <c r="I24"/>
  <c r="G24"/>
  <c r="F24"/>
  <c r="E24"/>
  <c r="D23"/>
  <c r="N20"/>
  <c r="M20"/>
  <c r="K20"/>
  <c r="J20"/>
  <c r="I20"/>
  <c r="G20"/>
  <c r="F20"/>
  <c r="E20"/>
  <c r="E29" i="4" l="1"/>
  <c r="E45"/>
  <c r="E47"/>
  <c r="E49"/>
  <c r="E16"/>
  <c r="E25"/>
  <c r="E24"/>
  <c r="E26"/>
  <c r="E46"/>
  <c r="L24" i="1"/>
  <c r="E41" i="4"/>
  <c r="E15"/>
  <c r="E44"/>
  <c r="E14"/>
  <c r="H24" i="1"/>
  <c r="D24"/>
  <c r="D15"/>
  <c r="L26"/>
  <c r="L25"/>
  <c r="L23"/>
  <c r="L22"/>
  <c r="L21"/>
  <c r="L20"/>
  <c r="L16"/>
  <c r="L14" s="1"/>
  <c r="H26"/>
  <c r="H25"/>
  <c r="H23"/>
  <c r="H22"/>
  <c r="H21"/>
  <c r="H20"/>
  <c r="H16"/>
  <c r="H15"/>
  <c r="D26"/>
  <c r="D25"/>
  <c r="D22"/>
  <c r="D21"/>
  <c r="D20"/>
  <c r="D16"/>
  <c r="C23" l="1"/>
  <c r="D14"/>
  <c r="D13" s="1"/>
  <c r="B13" s="1"/>
  <c r="C22"/>
  <c r="C21"/>
  <c r="H14"/>
  <c r="C25"/>
  <c r="C26"/>
  <c r="C15"/>
  <c r="C16"/>
  <c r="C14" l="1"/>
  <c r="C13" s="1"/>
  <c r="C20"/>
  <c r="C24"/>
  <c r="E12" i="3"/>
</calcChain>
</file>

<file path=xl/sharedStrings.xml><?xml version="1.0" encoding="utf-8"?>
<sst xmlns="http://schemas.openxmlformats.org/spreadsheetml/2006/main" count="505" uniqueCount="270">
  <si>
    <t>กิจกรรม</t>
  </si>
  <si>
    <t>รวม</t>
  </si>
  <si>
    <t>ไตรมาสที่ 1</t>
  </si>
  <si>
    <t>ไตรมาสที่ 2</t>
  </si>
  <si>
    <t>ไตรมาสที่ 3</t>
  </si>
  <si>
    <t>หมายเหตุ</t>
  </si>
  <si>
    <t xml:space="preserve"> 2.  งบลงทุน</t>
  </si>
  <si>
    <t>3.    งบอุดหนุน</t>
  </si>
  <si>
    <t>4.  งบรายจ่ายอื่น</t>
  </si>
  <si>
    <t>ตัวชี้วัด-ผลผลิต : ……………………………………………………………………………………</t>
  </si>
  <si>
    <t>ตัวชี้วัด-กิจกรรม : …………………………………………………………………………………………………………….</t>
  </si>
  <si>
    <t>กิจกรรม/ขั้นตอน</t>
  </si>
  <si>
    <t>เป้าหมาย</t>
  </si>
  <si>
    <t>หน่วยงาน
รับผิดชอบ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</si>
  <si>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</si>
  <si>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</si>
  <si>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</si>
  <si>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</si>
  <si>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</si>
  <si>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</si>
  <si>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</si>
  <si>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</si>
  <si>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รวมงบประมาณ</t>
  </si>
  <si>
    <t>งบลงทุน</t>
  </si>
  <si>
    <t>งบรายจ่ายอื่น</t>
  </si>
  <si>
    <t>1.1  ค่าตอบแทน ใช้สอย วัสดุ</t>
  </si>
  <si>
    <t>1.2  ค่าสาธารณูปโภค</t>
  </si>
  <si>
    <t>2.1 ครุภัณฑ์</t>
  </si>
  <si>
    <t>2.2 สิ่งก่อสร้าง</t>
  </si>
  <si>
    <t>โครงการ : ……………………………………………………………………………….</t>
  </si>
  <si>
    <t>4.1 รายการ</t>
  </si>
  <si>
    <t>4.2 รายการ</t>
  </si>
  <si>
    <t>แผนงาน : พื้นฐานด้านการสร้างความสามารถในกานแข่งขัน</t>
  </si>
  <si>
    <t>ผลผลิต บริหารจัดการด้านเศรษฐกิจการเกษตร</t>
  </si>
  <si>
    <t xml:space="preserve"> 1.  งบลงทุน</t>
  </si>
  <si>
    <t>1.1 ครุภัณฑ์</t>
  </si>
  <si>
    <t>1.2 สิ่งก่อสร้าง</t>
  </si>
  <si>
    <t>2.  งบรายจ่ายอื่น</t>
  </si>
  <si>
    <t>2.1 รายการ</t>
  </si>
  <si>
    <t>2.2 รายการ</t>
  </si>
  <si>
    <t xml:space="preserve"> กิจกรรมที่ 1 ....................................</t>
  </si>
  <si>
    <t>ต.ค.66</t>
  </si>
  <si>
    <t xml:space="preserve"> พ.ย.66</t>
  </si>
  <si>
    <t xml:space="preserve"> ธ.ค.66</t>
  </si>
  <si>
    <t xml:space="preserve"> ม.ค.67</t>
  </si>
  <si>
    <t xml:space="preserve"> ก.พ.67</t>
  </si>
  <si>
    <t xml:space="preserve"> มี.ค.67</t>
  </si>
  <si>
    <t xml:space="preserve"> เม.ย.67</t>
  </si>
  <si>
    <t xml:space="preserve"> พ.ค.67</t>
  </si>
  <si>
    <t>Q1 ปี 2566</t>
  </si>
  <si>
    <t>Q2 ปี 2567</t>
  </si>
  <si>
    <t>Q3 ปี 2567</t>
  </si>
  <si>
    <t xml:space="preserve">ตัวชี้วัดเชิงปริมาณ : </t>
  </si>
  <si>
    <t xml:space="preserve">ตัวชี้วัดเชิงคุณภาพ : </t>
  </si>
  <si>
    <t>หน่วยนับ</t>
  </si>
  <si>
    <t>รวมงบประมาณทั้งสิ้น</t>
  </si>
  <si>
    <t xml:space="preserve">แผนการปฏิบัติงานและแผนการใช้จ่ายงบประมาณ ประจำปีงบประมาณ พ.ศ. 2566 ไปพลางก่อน </t>
  </si>
  <si>
    <t xml:space="preserve">แผนการปฏิบัติงานและแผนการใช้จ่ายงบประมาณ ประจำปีงบประมาณ พ.ศ. 2566 ไปพลางก่อน  </t>
  </si>
  <si>
    <t>2. รายละเอียดแผนการปฏิบัติงานและแผนการใช้จ่ายงบประมาณ 
แผนงานพื้นฐาน</t>
  </si>
  <si>
    <t>1. สรุปแผนการใช้จ่ายงบประมาณ
แผนงานพื้นฐาน</t>
  </si>
  <si>
    <t xml:space="preserve">3. สรุปแผนการใช้จ่ายงบประมาณ
แผนงานยุทธศาสตร์ </t>
  </si>
  <si>
    <t xml:space="preserve">4. รายละเอียดแผนการปฏิบัติงานและแผนการใช้จ่ายงบประมาณ
แผนงานยุทธศาสตร์ </t>
  </si>
  <si>
    <t>รายการ</t>
  </si>
  <si>
    <t>งบประมาณ
ที่ได้รับจัดสรร</t>
  </si>
  <si>
    <t>งบประมาณ
หลังหัก 25%</t>
  </si>
  <si>
    <t>หน่วยงานรับผิดชอบ สำนักงานเศรษฐกิจการเกษตรที่ 7</t>
  </si>
  <si>
    <t>งบบริหารส่วนกลาง 25% เฉพาะแผนงานพื้นฐานด้านการสร้างความสามารถในการแข่งขัน งบดำเนินงาน จำนวน   938,536  บาท</t>
  </si>
  <si>
    <t>แผนงาน : พื้นฐานด้านการสร้างความสามารถในการแข่งขัน</t>
  </si>
  <si>
    <t>กิจกรรม : ดำเนินงานบริหารจัดการด้านเศรษฐกิจการเกษตรระดับภูมิภาค</t>
  </si>
  <si>
    <t>งบบริหารส่วนกลาง 25% เฉพาะแผนงานพื้นฐานด้านการสร้างความสามารถในการแข่งขัน งบดำเนินงาน จำนวน  938,536  บาท</t>
  </si>
  <si>
    <t>แผนงาน : ยุทธศาสตร์การเกษตรสร้างมูลค่า</t>
  </si>
  <si>
    <t>โครงการที่ 1  บริหารจัดการการผลิตสินค้าเกษตรตามแผนที่เพื่อการบริหารจัดการเชิงรุก (Agri-Map)</t>
  </si>
  <si>
    <t>โครงการที่ 2 คก.ระบบส่งเสริมการเกษตรแบบแปลงใหญ่</t>
  </si>
  <si>
    <t>โครงการที่ 3 คก.พัฒนาเกษตรกรรมยั่งยืน</t>
  </si>
  <si>
    <t>โครงการที่ 4 คก.เตือนภัยเศรษฐกิจการเกษตร</t>
  </si>
  <si>
    <t>โครงการที่ 5 คก.สร้างมูลค่าเพิ่มจากวัสดุเหลือใช้ทางการเกษตร</t>
  </si>
  <si>
    <t>โครงการที่ 6 คก.ติดตามและวิเคราะห์สถานการณ์แนวโน้มภาคเกษตร</t>
  </si>
  <si>
    <t>โครงการที่ 7 คก.ติดตามประเมินผลโครงการภายใต้แผนแม่บทด้านการเกษตร</t>
  </si>
  <si>
    <t>โครงการที่ 8 คก.ประยุกต์ใช้เทคโนโลยีภูมิสารสนเทศเพื่อเพิ่มประสิททธิภาพการพยากรณ์ผลผลิตสินค้าเกษตร</t>
  </si>
  <si>
    <t>โครงการที่ 9 คก.จัดทำสารสนเทศเศรษฐกิจการเกษตรเพื่อสนับสนุนการบริหารจัดการสินค้าเกษตร</t>
  </si>
  <si>
    <t>แผนงาน : ยุทธศาสตร์เพิ่มพลังทางสังคม</t>
  </si>
  <si>
    <t>โครงการที่ 1 คก.ติดตามประเมินผลการดำเนินงานโครงการพระราชดำริ</t>
  </si>
  <si>
    <t>ตัวชี้วัดเชิงปริมาณ : รายงาน “แนวทางการพัฒนาสินค้าทางเลือกที่มีศักยภาพเพื่อทดแทนการผลิตในพื้นที่ไม่เหมาะสม จำนวน 1 เล่ม</t>
  </si>
  <si>
    <t>ตัวชี้วัดเชิงคุณภาพ : หน่วยงานที่เกี่ยวข้องนำไปใช้ประโยชน์</t>
  </si>
  <si>
    <t xml:space="preserve"> 1.  จัดทำแนวทางพัฒนาสินค้าเกษตรที่มีศักยภาพเพื่อทดแทนการผลิตในพื้นที่ไม่เหมาะสม </t>
  </si>
  <si>
    <t>สผศ</t>
  </si>
  <si>
    <t>1.1 การสำรวจ ประมวลผล และวิเคราะห์ข้อมูล</t>
  </si>
  <si>
    <t>1.2 ประชุมระดมความคิดเห็น (Focus Group)</t>
  </si>
  <si>
    <t>1.3 จ้างเหมาบุคลากรช่วยปฏิบัติงาน</t>
  </si>
  <si>
    <t>1.4 จัดทำเอกสารเผยแพร่</t>
  </si>
  <si>
    <t>1.5 การบริหารจัดการโครงการ</t>
  </si>
  <si>
    <t>สผศ.</t>
  </si>
  <si>
    <t>ตัวชี้วัดเชิงปริมาณ : 1. รายงานสรุปผลการดำเนินงานการพัฒนาเกษตรอินทรีย์ 6 เดือน และ 1 ปี</t>
  </si>
  <si>
    <t>ตัวชี้วัดเชิงคุณภาพ : หน่วยงานที่เกี่ยวข้องนำไปใช้ประโยชน์ร้อยละ 90</t>
  </si>
  <si>
    <t xml:space="preserve">                          2. แนวทางการพัฒนาการเกษตรอินทรีย์รายสินค้า ระดับพื้นที่ 1 เรื่อง
</t>
  </si>
  <si>
    <t>รายการ อบรมเชิงปฏิบัติการให้ จนท.</t>
  </si>
  <si>
    <t>รายการ สำรวจข้อมูล บันทึก ประมวลผล วิเคราะห์ข้อมูล</t>
  </si>
  <si>
    <t>รายการ ระดมความคิดเห็น</t>
  </si>
  <si>
    <t>รายการ จัดทำเอกสารรายงานผลการศึกษา</t>
  </si>
  <si>
    <t>รายการ ค่าบริหารจัดการโครงการ</t>
  </si>
  <si>
    <t>รายการ ค่าจ้างเหมาบริการบุคคลช่วยปฏิบัติงาน</t>
  </si>
  <si>
    <t xml:space="preserve"> กิจกรรมที่ 1 ติดตามประเมินผลการดำเนินงานโครงการพระราชดำริ</t>
  </si>
  <si>
    <t xml:space="preserve"> กิจกรรมที่ 1 ประเมินผลการยกระดับแปลงใหญ่ด้วยเกษตรสมัยใหม่และเชื่อมโยงตลาด</t>
  </si>
  <si>
    <t>ข้อมูล  ณ  วันที่ 10 ตุลาคม 2566</t>
  </si>
  <si>
    <t>สผส.</t>
  </si>
  <si>
    <t>ตัวชี้วัดเชิงปริมาณ : การติดตามประเมินผลโครงการระบบส่งเสริมการเกษตรแบบแปลงใหญ่</t>
  </si>
  <si>
    <t>สวป.</t>
  </si>
  <si>
    <t>ตัวชี้วัดเชิงปริมาณ : รายงานการศึกษาวิจัยแนวทางการสร้างมูลค่าเพิ่มทางเศรษฐกิจฯ</t>
  </si>
  <si>
    <t>ตัวชี้วัดเชิงปริมาณ : รายงานผลการศึกษาฯ</t>
  </si>
  <si>
    <t>ตัวชี้วัดเชิงปริมาณ : รายงานภาวะเศรษฐกิจการเกษตรภาค และระดับจังหวัด 38 ฉบับ</t>
  </si>
  <si>
    <t>ตัวชี้วัดเชิงคุณภาพ : รายงานภาวะเศรษฐกิจการเกษตรภาคและระดับจังหวัดมีการนำเสนอ</t>
  </si>
  <si>
    <t>ตัวชี้วัดเชิงปริมาณ : รายงานติดตามผลการดำเนินงานโครงการพระราชดำริ</t>
  </si>
  <si>
    <t>ตัวชี้วัดเชิงคุณภาพ : รายงานติดตามผลการดำเนินงานโครงการพระราชดำริ</t>
  </si>
  <si>
    <t>2.1 ติดตามโครงการพระราชดำริ</t>
  </si>
  <si>
    <t xml:space="preserve">                       2. แนวทางการพัฒนาการเกษตรอินทรีย์รายสินค้า ระดับพื้นที่ 1 เรื่อง
</t>
  </si>
  <si>
    <t>สสส.</t>
  </si>
  <si>
    <t>2.1 รายงานผลการศึกษา</t>
  </si>
  <si>
    <t>สผศ./สวป.</t>
  </si>
  <si>
    <t>สผศ./สสส.</t>
  </si>
  <si>
    <t xml:space="preserve">     เตรียมงานวิชาการ/ประชุมชี้แจงโครงการ</t>
  </si>
  <si>
    <t xml:space="preserve">    รวบรวมข้อมูล</t>
  </si>
  <si>
    <t xml:space="preserve">    บันทึก วิเคราะห์ข้อมูล</t>
  </si>
  <si>
    <t xml:space="preserve">   สรุปรายงาน จัดส่งตารางข้อมุลให้ ศปผ.</t>
  </si>
  <si>
    <t xml:space="preserve"> กิจกรรมที่ 1 ติดตามความก้าวหน้าการดำเนินงานระดับจังหวัด</t>
  </si>
  <si>
    <t>ติดตามความก้าวหน้าการดำเนินงานระดับจังหวัด</t>
  </si>
  <si>
    <t>การจัดทำแนวทางการพัฒนาเกษตรอินทรีย์รายสินค้าระดับพื้นที่</t>
  </si>
  <si>
    <t xml:space="preserve"> - การสำรวจ ประมวลผล วิเคราะห์ข้อมูล</t>
  </si>
  <si>
    <t xml:space="preserve"> - การประชุมระดมความคิดเห็น</t>
  </si>
  <si>
    <t xml:space="preserve"> -จ้างเหมาบุคลากรช่วยปฏิบัติ</t>
  </si>
  <si>
    <t xml:space="preserve"> - จัดทำเอกสารเผยแพร่ /บริหารโครงการ</t>
  </si>
  <si>
    <t xml:space="preserve"> กิจกรรมที่ 3 ติดตามและประเมินผลโครงการเกษตรผสมผสาน</t>
  </si>
  <si>
    <t>เตรียมงานวิชาการ ประชุมชี้แจง</t>
  </si>
  <si>
    <t>รวบรวมข้อมูล</t>
  </si>
  <si>
    <t>บันทึกข้อมูล วิเคราะห์</t>
  </si>
  <si>
    <t>สรุปรายงาน</t>
  </si>
  <si>
    <t xml:space="preserve"> กิจกรรมที่ 1 ศึกษาศักยภาพการเพิ่มมูลค่าวัสดุเหลือใช้ทางการเกษตร</t>
  </si>
  <si>
    <t xml:space="preserve"> กิจกรรมที่ 1 การจัดทำภาวะเศรษฐกิจการเกษตรระดับภูมิภาค</t>
  </si>
  <si>
    <t>สำรวจ รวบรวมข้อมูล</t>
  </si>
  <si>
    <t>จ้างเหมาบุคลากร</t>
  </si>
  <si>
    <t>บริหารจัดการโครงการ</t>
  </si>
  <si>
    <t>สศท.7</t>
  </si>
  <si>
    <t>1. เบี้ยเลี้ยง ที่พัก พาหนะ ผอ.และ จนท.</t>
  </si>
  <si>
    <t>2. ค่าซ่อมแซมครุภัณฑ์</t>
  </si>
  <si>
    <t>4. ค่าวัสดุ</t>
  </si>
  <si>
    <t>5. ค่าสาธารณูปโภค</t>
  </si>
  <si>
    <t>งานบริหารทั่วไป</t>
  </si>
  <si>
    <t>งานพัฒนาแผนเศรษฐกิจการเกษตร</t>
  </si>
  <si>
    <t>งานวิจัยพื้นที่</t>
  </si>
  <si>
    <t>1. ประสานแผนฯ</t>
  </si>
  <si>
    <t>3. ค่าจ้างเหมาบริการ/จ้างบุคคลช่วยปฏิบัติงาน</t>
  </si>
  <si>
    <t>กิจกรรมที่  : …………………………………………………………………………</t>
  </si>
  <si>
    <t>1. สำรวจข้อมูล</t>
  </si>
  <si>
    <t xml:space="preserve"> กิจกรรม บริหารจัดการด้านเศรษฐกิจการเกษตรระดับภูมิภาค</t>
  </si>
  <si>
    <t xml:space="preserve"> กิจกรรม จัดทำและเผยแพร่สารสนเทศด้านเศรษฐกิจการเกษตร</t>
  </si>
  <si>
    <t>กก.1 จัดทำกรอบตัวอย่างการสำรวจ อกม.</t>
  </si>
  <si>
    <t>กก.2 พัฒนาศักยภาพ ศกอ.ประจำ ศพก.</t>
  </si>
  <si>
    <t>กก.3 สำรวจภาวะเศรษฐิจสังคมครัวเรือน 2566/67</t>
  </si>
  <si>
    <t>1) สำรวจปริมาณการผลิตและต้นทุนการผลิตโคนม ปี 2567</t>
  </si>
  <si>
    <t>2) สำรวจปริมาณการผลิตสถาบันโคนม ปี 2566 และ 2567</t>
  </si>
  <si>
    <t>3) สำรวจปริมาณการผลิตกระเจี๊ยบเขียว ปี 2567</t>
  </si>
  <si>
    <t>4. สำรวจต้นทุนการผลิตหน่อไม้ฝรั่ง ปี 2567</t>
  </si>
  <si>
    <t>5. สำรวจต้นทุนการผลิตส้มเขียวหวาน ปี 2567</t>
  </si>
  <si>
    <t>6. แปลและวิเคราะห์เนื้อที่เพาะปลูกพืชจากภาพถ่ายดาวเทียม</t>
  </si>
  <si>
    <t xml:space="preserve">     -ข้าวนาปี</t>
  </si>
  <si>
    <t xml:space="preserve">     -ข้าวนาปรัง</t>
  </si>
  <si>
    <t xml:space="preserve">     -มันสำปะหลัง</t>
  </si>
  <si>
    <t xml:space="preserve">     -ปาล์มน้ำมัน</t>
  </si>
  <si>
    <t xml:space="preserve">      -ยางพารา</t>
  </si>
  <si>
    <t>50 คร.</t>
  </si>
  <si>
    <t>39 ราย</t>
  </si>
  <si>
    <t>6 หมู่</t>
  </si>
  <si>
    <t>4 หมู่</t>
  </si>
  <si>
    <t>2 หมู่</t>
  </si>
  <si>
    <t>150 ต.ย.</t>
  </si>
  <si>
    <t>65 ตย.</t>
  </si>
  <si>
    <t>53 ตย.</t>
  </si>
  <si>
    <t>12 ตย.</t>
  </si>
  <si>
    <t>8 ตย.</t>
  </si>
  <si>
    <t xml:space="preserve"> กิจกรรม สนับสนุนการบริหารจัดการด้านเศรษฐกิจการเกษตร</t>
  </si>
  <si>
    <t>3,883 หมู่</t>
  </si>
  <si>
    <t>98 ราย</t>
  </si>
  <si>
    <t>106 หมู่</t>
  </si>
  <si>
    <t>หน่วยงานรับผิดชอบ</t>
  </si>
  <si>
    <t>8 เดือน</t>
  </si>
  <si>
    <t>ฝบท.</t>
  </si>
  <si>
    <t>1 เรือง</t>
  </si>
  <si>
    <t>กก.4 ถอดบทเรียนความเหลื่อมล้ำ</t>
  </si>
  <si>
    <t>1 เรื่อง</t>
  </si>
  <si>
    <t>6 เดือน</t>
  </si>
  <si>
    <t>รวมงบประมาณ  งบดำเนินงาน</t>
  </si>
  <si>
    <t xml:space="preserve"> 1.  งบดำเนินงาน ฝบท./สวป./สผศ.</t>
  </si>
  <si>
    <t xml:space="preserve"> 2.  งบดำเนินงาน สสส./สผศ.</t>
  </si>
  <si>
    <t>1.1 กก.จัดทำและเผยแพร่</t>
  </si>
  <si>
    <t>1.2 สนับสนุนการบริหารจัดการ</t>
  </si>
  <si>
    <t>กิจกรรมที่ 2 การศึกษาแนวทางการจัดทำเขตส่งเสริมการปลูกพืชเศรษฐกิจที่สำคัญ</t>
  </si>
  <si>
    <t xml:space="preserve"> 1.  จัดทำข้อมูลสารสนเทศเพื่อสนับสนุนการบริหารจัดการสินค้าเกษตรในระดับจังหวัด</t>
  </si>
  <si>
    <t>กิจกรรมที่ 1 จัดทำข้อมูลสารสนเทศเพื่อสนับสนุนการบริหารจัดการสินค้าเกษตรในระดับจังหวัด</t>
  </si>
  <si>
    <t xml:space="preserve">1.1 จัดทำข้อมูลปฏิทินสินค้าเกษตรที่มีศักยภาพระดับจังหวัด </t>
  </si>
  <si>
    <t xml:space="preserve">1.2 จัดทำข้อมูลพยากรณ์สินค้าที่มีศักยภาพระดับจังหวัด </t>
  </si>
  <si>
    <t>1.3  จัดทำข้อมูลต้นทุนการผลิตสินค้าเกษตรที่มีศักยภาพ ตามพื้นที่ความเหมาะสมระดับจังหวัด</t>
  </si>
  <si>
    <t>1.4 จัดทำข้อมูลภูมิสารสนเทศสินค้าเกษตรที่มีศักยภาพระดับจังหวัด</t>
  </si>
  <si>
    <t>1.5 ค่าจ้างเหมาผู้ช่วยปฏิบัติงาน</t>
  </si>
  <si>
    <t>1.6 ค่าบริหารจัดการโครงการ</t>
  </si>
  <si>
    <t>9 จว.</t>
  </si>
  <si>
    <t>3 จว.</t>
  </si>
  <si>
    <t>1 จว.</t>
  </si>
  <si>
    <t xml:space="preserve"> กิจกรรมที่ 1เพิ่มประสิทธิภาพการจัดทำสารสนเทศต้นทุนการผลิต</t>
  </si>
  <si>
    <t>1.1 สำรวจต้นทุนการผลิต ไก่เนื้อ ปี 2567</t>
  </si>
  <si>
    <t>17 คร.</t>
  </si>
  <si>
    <t>1.2 สำรวจต้นทุนการผลิต โคเนื้อ ปี 2567</t>
  </si>
  <si>
    <t>18 คร.</t>
  </si>
  <si>
    <t>1.3 สำรวจต้นทุนการผลิต ยางพารา ปี 2566</t>
  </si>
  <si>
    <t>40 คร.</t>
  </si>
  <si>
    <t>1.4 อัตราค่าจ้างแรงงานและราคาปัจจัยการผลิตพืช/ รายไตรมาส 24/32/48/24 ตัวอย่าง</t>
  </si>
  <si>
    <t>128 ตย.</t>
  </si>
  <si>
    <t>1.5 รายงานราคาปุ๋ยเคมี/ยาปราบศัตรูพืช ปี 2567</t>
  </si>
  <si>
    <t>144 ตย.</t>
  </si>
  <si>
    <t>กิจกรรมที่ 2 จัดเก็บข้อมูลผลผลิตต่อไร่โดยวิธีตั้งแปลงเก็บเกี่ยว</t>
  </si>
  <si>
    <t xml:space="preserve">2.1 จัดเก็บข้อมูลผลผลิตต่อไร่ มันสำปะหลังโรงงาน ปี 2567 </t>
  </si>
  <si>
    <t>10 หมู่</t>
  </si>
  <si>
    <t xml:space="preserve">2.2 จัดเก็บข้อมูลผลผลิตต่อไร่ สับปะรดปัตตาเวีย ปี 2567 </t>
  </si>
  <si>
    <t>3 หมู่</t>
  </si>
  <si>
    <t>กิจกรรมที่ 3 จัดทำข้อมูลปริมาณการผลิตพืชเศรษฐกิจที่สำคัญเพื่อสนับสนุนการจัดทำนโยบาย</t>
  </si>
  <si>
    <t xml:space="preserve">  1) การสำรวจปริมาณการผลิต ข้าวนาปี ปี 2566/67 </t>
  </si>
  <si>
    <t>138 หมู่</t>
  </si>
  <si>
    <t xml:space="preserve">  2) สำรวจปริมาณการผลิตข้าวโพดเลี้ยงสัตว์รุ่น 1 ปี 2567/68</t>
  </si>
  <si>
    <t>39 หมู่</t>
  </si>
  <si>
    <t xml:space="preserve">  3) การสำรวจปริมาณการผลิต ข้าวโพดเลี้ยงสัตว์ รุ่น 2 ปี 2566/67</t>
  </si>
  <si>
    <t>8 หมู่</t>
  </si>
  <si>
    <t xml:space="preserve">  4) การสำรวจปริมาณการผลิต มันสำปะหลังโรงงาน ปี 2567</t>
  </si>
  <si>
    <t>27 หมู่</t>
  </si>
  <si>
    <t xml:space="preserve">  5) การสำรวจปริมาณการผลิต ยางพารา ปี 2566</t>
  </si>
  <si>
    <t>11 หมู่</t>
  </si>
  <si>
    <t xml:space="preserve">  6) การสำรวจปริมาณการผลิต ปาล์มน้ำมัน ปี 2566</t>
  </si>
  <si>
    <t>24 หมู่</t>
  </si>
  <si>
    <t xml:space="preserve">  7) การสำรวจปริมาณการผลิต ทุเรียน ปี 2567</t>
  </si>
  <si>
    <t xml:space="preserve">  8) การสำรวจปริมาณการผลิต มังคุด ปี 2567</t>
  </si>
  <si>
    <t xml:space="preserve">  9) การสำรวจปริมาณการผลิต ลำไย ปี 2567</t>
  </si>
  <si>
    <t>12 หมู่</t>
  </si>
  <si>
    <t>10) การสำรวจปริมาณการผลิตข้าวนาปรัง ปี 2567</t>
  </si>
  <si>
    <t>89 หมู่</t>
  </si>
  <si>
    <t>กิจกรรมที่ 4 เพิ่มประสิทธิภาพการประมาณการและติดตามภาวะการผลิตสินค้าเกษตร</t>
  </si>
  <si>
    <t>1) สำรวจปริมาณการผลิตข้าวนาปรัง ปี 2567</t>
  </si>
  <si>
    <t>77 หมู่</t>
  </si>
  <si>
    <t>2) สำรวจปริมาณการผลิตลิ้นจี่</t>
  </si>
  <si>
    <t>1 หมู่</t>
  </si>
  <si>
    <t>3) สำรวจปริมาณการผลิตมะพร้าวผลแก่ ปี 2566</t>
  </si>
  <si>
    <t>18 หมู่</t>
  </si>
  <si>
    <t>4) สำรวจปริมาณการผลิตหอมหัวใหญ่ ปี 2567</t>
  </si>
  <si>
    <t>5) สำรวจปริมาณการผลิต (RRA)</t>
  </si>
  <si>
    <t>38 หมู่</t>
  </si>
  <si>
    <t>กิจกรรมที่ 5 การติดตามสถานการณ์การผลิตในระดับหมู่บ้านและสถานการณ์ราคาสินค้าเกษตรที่สำคัญในระดับท้องถิ่น รวมทั้งข้อมูลเตือนภัย ฯ โดยเศรษฐกิจการเกษตรอาสา 882 อำเภอ (ค่าตอบแทน ศกอ.)</t>
  </si>
  <si>
    <t>88 ราย</t>
  </si>
  <si>
    <t xml:space="preserve"> กิจกรรมที่ 2 การจัดทำแนวทางการพัฒนาเกษตรอินทรีย์รายสินค้าระดับพื้นที่</t>
  </si>
  <si>
    <t>กิจกรรมติดตามและประเมินผล</t>
  </si>
  <si>
    <t>แผนงาน : ยุทธศาสตร์การเกษตรสร้างมูลค่า/ยุทธศาสตร์เพิ่มพลังทางสังคม</t>
  </si>
  <si>
    <t>แผนงานยุทธศาสตร์เพิ่มพลังทางสังคม</t>
  </si>
  <si>
    <t>แผนงานการเกษตรสร้างมูลค่า</t>
  </si>
  <si>
    <t>กก.ที่ 1 จัดทำข้อมูลสารสนเทศเพื่อสนับสนุนการบริหารจัดการสินค้าเกษตรในระดับจังหวัด</t>
  </si>
  <si>
    <t>กก.ที่ 2 การศึกษาแนวทางการจัดทำเขตส่งเสริมการปลูกพืชเศรษฐกิจที่สำคัญ</t>
  </si>
  <si>
    <t>กก.ที่ 1 ประเมินผลการยกระดับแปลงใหญ่ด้วยเกษตรสมัยใหม่</t>
  </si>
  <si>
    <t>กก.ที่ 1 ติดตามความก้าวหน้าการดำเนินงานระดับจังหวัด</t>
  </si>
  <si>
    <t>กก.ที่ 2 การจัดทำแนวทางการพัฒนาเกษตรอินทรีย๋รายสินค้าระดับพื้นที่</t>
  </si>
  <si>
    <t xml:space="preserve">กก.ที่ 3 ติดตามและประเมินผลโครงการเกษตรผสมผสาน </t>
  </si>
  <si>
    <t>กก.ที่ 1 การจัดทำภาวะเศรษฐกิจการเกษตรระดับภูมิภาค</t>
  </si>
  <si>
    <t>กก.ที่ 1 เพิ่มประสิทธิภาพการจัดทำสารสนเทศต้นทุนการผลิต</t>
  </si>
  <si>
    <t>กก.ที่ 2 จัดเก็บข้อมูลผลผลิตต่อไร่โดยวิธีตั้งแปลง</t>
  </si>
  <si>
    <t>กก.ที่ 3 จัดทำข้อมูลปริมาณการผลิตพืชเศรษฐกิจที่สำคัญเพื่อสนับสนุนการจัดทำนโยบาย</t>
  </si>
  <si>
    <t>กก.ที่ 4 เพิ่มประสิทธิภาพการประมาณการและติดตามภาวะการผลิตสินค้าเกษตร</t>
  </si>
  <si>
    <t>กก.ที่ 5 การติดตามสถานการณ์การผลิตในระดับหมู่บ้าน (ค่าตอบแทน ศกอ.)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</si>
</sst>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_(* #,##0_);_(* \(#,##0\);_(* &quot;-&quot;??_);_(@_)"/>
    <numFmt numFmtId="190" formatCode="0.0000"/>
  </numFmts>
  <fonts count="16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87" fontId="4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</cellStyleXfs>
  <cellXfs count="493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17" fontId="6" fillId="0" borderId="5" xfId="0" applyNumberFormat="1" applyFont="1" applyBorder="1" applyAlignment="1">
      <alignment horizontal="center" shrinkToFit="1"/>
    </xf>
    <xf numFmtId="0" fontId="6" fillId="0" borderId="13" xfId="0" applyFont="1" applyBorder="1" applyAlignment="1">
      <alignment shrinkToFit="1"/>
    </xf>
    <xf numFmtId="187" fontId="3" fillId="0" borderId="16" xfId="1" applyFont="1" applyBorder="1" applyAlignment="1">
      <alignment horizontal="right" shrinkToFit="1"/>
    </xf>
    <xf numFmtId="188" fontId="7" fillId="0" borderId="16" xfId="0" applyNumberFormat="1" applyFont="1" applyBorder="1" applyAlignment="1">
      <alignment horizontal="left" shrinkToFit="1"/>
    </xf>
    <xf numFmtId="187" fontId="3" fillId="0" borderId="17" xfId="1" applyFont="1" applyFill="1" applyBorder="1" applyAlignment="1">
      <alignment horizontal="right" vertical="top" shrinkToFit="1"/>
    </xf>
    <xf numFmtId="188" fontId="7" fillId="0" borderId="16" xfId="0" applyNumberFormat="1" applyFont="1" applyBorder="1" applyAlignment="1">
      <alignment shrinkToFit="1"/>
    </xf>
    <xf numFmtId="187" fontId="6" fillId="0" borderId="21" xfId="1" applyFont="1" applyBorder="1" applyAlignment="1">
      <alignment horizontal="right" shrinkToFit="1"/>
    </xf>
    <xf numFmtId="187" fontId="6" fillId="0" borderId="14" xfId="1" applyFont="1" applyBorder="1" applyAlignment="1">
      <alignment horizontal="right" shrinkToFit="1"/>
    </xf>
    <xf numFmtId="188" fontId="3" fillId="0" borderId="14" xfId="0" applyNumberFormat="1" applyFont="1" applyBorder="1" applyAlignment="1">
      <alignment shrinkToFit="1"/>
    </xf>
    <xf numFmtId="188" fontId="3" fillId="0" borderId="21" xfId="0" applyNumberFormat="1" applyFont="1" applyBorder="1" applyAlignment="1">
      <alignment shrinkToFit="1"/>
    </xf>
    <xf numFmtId="187" fontId="3" fillId="0" borderId="0" xfId="1" applyFont="1" applyAlignment="1">
      <alignment shrinkToFi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89" fontId="5" fillId="0" borderId="0" xfId="3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8" fillId="0" borderId="0" xfId="2" applyFont="1" applyAlignment="1">
      <alignment horizontal="left" vertical="center"/>
    </xf>
    <xf numFmtId="189" fontId="2" fillId="0" borderId="0" xfId="3" applyNumberFormat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horizontal="left" vertical="top" indent="2"/>
    </xf>
    <xf numFmtId="49" fontId="8" fillId="0" borderId="0" xfId="2" applyNumberFormat="1" applyFont="1" applyAlignment="1">
      <alignment horizontal="left" vertical="top"/>
    </xf>
    <xf numFmtId="0" fontId="10" fillId="0" borderId="0" xfId="4" applyFont="1" applyAlignment="1">
      <alignment horizontal="left" vertical="top"/>
    </xf>
    <xf numFmtId="189" fontId="2" fillId="0" borderId="0" xfId="3" applyNumberFormat="1" applyFont="1" applyFill="1" applyAlignment="1">
      <alignment horizontal="center" vertical="center"/>
    </xf>
    <xf numFmtId="0" fontId="11" fillId="0" borderId="0" xfId="2" applyFont="1"/>
    <xf numFmtId="188" fontId="12" fillId="0" borderId="18" xfId="3" applyNumberFormat="1" applyFont="1" applyBorder="1" applyAlignment="1">
      <alignment horizontal="center" vertical="center"/>
    </xf>
    <xf numFmtId="188" fontId="13" fillId="0" borderId="0" xfId="3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12" fillId="2" borderId="12" xfId="2" applyFont="1" applyFill="1" applyBorder="1" applyAlignment="1">
      <alignment vertical="top" wrapText="1"/>
    </xf>
    <xf numFmtId="0" fontId="12" fillId="2" borderId="12" xfId="2" applyFont="1" applyFill="1" applyBorder="1" applyAlignment="1">
      <alignment horizontal="center" vertical="top"/>
    </xf>
    <xf numFmtId="188" fontId="12" fillId="2" borderId="24" xfId="3" applyNumberFormat="1" applyFont="1" applyFill="1" applyBorder="1" applyAlignment="1">
      <alignment vertical="top"/>
    </xf>
    <xf numFmtId="0" fontId="12" fillId="2" borderId="12" xfId="2" applyFont="1" applyFill="1" applyBorder="1" applyAlignment="1">
      <alignment vertical="top"/>
    </xf>
    <xf numFmtId="187" fontId="13" fillId="0" borderId="0" xfId="3" applyFont="1" applyAlignment="1">
      <alignment vertical="top"/>
    </xf>
    <xf numFmtId="0" fontId="13" fillId="0" borderId="0" xfId="2" applyFont="1" applyAlignment="1">
      <alignment vertical="top"/>
    </xf>
    <xf numFmtId="0" fontId="12" fillId="0" borderId="7" xfId="2" applyFont="1" applyBorder="1" applyAlignment="1">
      <alignment horizontal="center" vertical="top"/>
    </xf>
    <xf numFmtId="188" fontId="12" fillId="0" borderId="26" xfId="3" applyNumberFormat="1" applyFont="1" applyFill="1" applyBorder="1" applyAlignment="1">
      <alignment vertical="top"/>
    </xf>
    <xf numFmtId="0" fontId="12" fillId="0" borderId="7" xfId="2" applyFont="1" applyBorder="1" applyAlignment="1">
      <alignment vertical="top"/>
    </xf>
    <xf numFmtId="0" fontId="3" fillId="0" borderId="23" xfId="2" applyFont="1" applyBorder="1" applyAlignment="1">
      <alignment wrapText="1" shrinkToFit="1"/>
    </xf>
    <xf numFmtId="0" fontId="12" fillId="0" borderId="23" xfId="2" applyFont="1" applyBorder="1" applyAlignment="1">
      <alignment horizontal="center" vertical="top"/>
    </xf>
    <xf numFmtId="188" fontId="12" fillId="0" borderId="27" xfId="3" applyNumberFormat="1" applyFont="1" applyFill="1" applyBorder="1" applyAlignment="1">
      <alignment vertical="top"/>
    </xf>
    <xf numFmtId="0" fontId="12" fillId="0" borderId="23" xfId="2" applyFont="1" applyBorder="1" applyAlignment="1">
      <alignment vertical="top"/>
    </xf>
    <xf numFmtId="3" fontId="6" fillId="0" borderId="28" xfId="2" applyNumberFormat="1" applyFont="1" applyBorder="1" applyAlignment="1">
      <alignment vertical="top" shrinkToFit="1"/>
    </xf>
    <xf numFmtId="188" fontId="3" fillId="0" borderId="29" xfId="2" applyNumberFormat="1" applyFont="1" applyBorder="1"/>
    <xf numFmtId="0" fontId="3" fillId="0" borderId="0" xfId="2" applyFont="1"/>
    <xf numFmtId="0" fontId="14" fillId="0" borderId="0" xfId="2" applyFont="1"/>
    <xf numFmtId="188" fontId="14" fillId="0" borderId="0" xfId="2" applyNumberFormat="1" applyFont="1"/>
    <xf numFmtId="0" fontId="3" fillId="0" borderId="19" xfId="0" applyFont="1" applyBorder="1" applyAlignment="1">
      <alignment horizontal="left" indent="2" shrinkToFit="1"/>
    </xf>
    <xf numFmtId="0" fontId="3" fillId="0" borderId="23" xfId="2" applyFont="1" applyBorder="1" applyAlignment="1">
      <alignment horizontal="left" wrapText="1" indent="2" shrinkToFit="1"/>
    </xf>
    <xf numFmtId="0" fontId="3" fillId="0" borderId="11" xfId="2" applyFont="1" applyBorder="1" applyAlignment="1">
      <alignment horizontal="left" wrapText="1" indent="2" shrinkToFit="1"/>
    </xf>
    <xf numFmtId="0" fontId="12" fillId="0" borderId="11" xfId="2" applyFont="1" applyBorder="1" applyAlignment="1">
      <alignment horizontal="center" vertical="top"/>
    </xf>
    <xf numFmtId="188" fontId="12" fillId="0" borderId="30" xfId="3" applyNumberFormat="1" applyFont="1" applyFill="1" applyBorder="1" applyAlignment="1">
      <alignment vertical="top"/>
    </xf>
    <xf numFmtId="3" fontId="6" fillId="0" borderId="31" xfId="2" applyNumberFormat="1" applyFont="1" applyBorder="1" applyAlignment="1">
      <alignment vertical="top" shrinkToFit="1"/>
    </xf>
    <xf numFmtId="0" fontId="12" fillId="0" borderId="11" xfId="2" applyFont="1" applyBorder="1" applyAlignment="1">
      <alignment vertical="top"/>
    </xf>
    <xf numFmtId="187" fontId="6" fillId="0" borderId="12" xfId="1" applyFont="1" applyBorder="1" applyAlignment="1">
      <alignment horizontal="right" shrinkToFit="1"/>
    </xf>
    <xf numFmtId="187" fontId="6" fillId="0" borderId="23" xfId="1" applyFont="1" applyBorder="1" applyAlignment="1">
      <alignment horizontal="right" shrinkToFit="1"/>
    </xf>
    <xf numFmtId="188" fontId="3" fillId="0" borderId="12" xfId="0" applyNumberFormat="1" applyFont="1" applyBorder="1" applyAlignment="1">
      <alignment shrinkToFit="1"/>
    </xf>
    <xf numFmtId="188" fontId="3" fillId="0" borderId="23" xfId="0" applyNumberFormat="1" applyFont="1" applyBorder="1" applyAlignment="1">
      <alignment horizontal="right" shrinkToFit="1"/>
    </xf>
    <xf numFmtId="0" fontId="12" fillId="2" borderId="10" xfId="2" applyFont="1" applyFill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9" xfId="2" applyFont="1" applyBorder="1" applyAlignment="1">
      <alignment horizontal="center" vertical="top"/>
    </xf>
    <xf numFmtId="188" fontId="12" fillId="2" borderId="8" xfId="3" applyNumberFormat="1" applyFont="1" applyFill="1" applyBorder="1" applyAlignment="1">
      <alignment vertical="top"/>
    </xf>
    <xf numFmtId="187" fontId="3" fillId="0" borderId="13" xfId="1" applyFont="1" applyBorder="1" applyAlignment="1">
      <alignment horizontal="right" shrinkToFit="1"/>
    </xf>
    <xf numFmtId="187" fontId="3" fillId="0" borderId="15" xfId="1" applyFont="1" applyBorder="1" applyAlignment="1">
      <alignment horizontal="right" shrinkToFit="1"/>
    </xf>
    <xf numFmtId="187" fontId="6" fillId="0" borderId="13" xfId="1" applyFont="1" applyBorder="1" applyAlignment="1">
      <alignment horizontal="right" shrinkToFit="1"/>
    </xf>
    <xf numFmtId="187" fontId="6" fillId="0" borderId="20" xfId="1" applyFont="1" applyBorder="1" applyAlignment="1">
      <alignment horizontal="right" shrinkToFit="1"/>
    </xf>
    <xf numFmtId="187" fontId="6" fillId="0" borderId="1" xfId="1" applyFont="1" applyBorder="1" applyAlignment="1">
      <alignment horizontal="right" shrinkToFit="1"/>
    </xf>
    <xf numFmtId="187" fontId="3" fillId="0" borderId="33" xfId="1" applyFont="1" applyBorder="1" applyAlignment="1">
      <alignment horizontal="right" shrinkToFit="1"/>
    </xf>
    <xf numFmtId="187" fontId="3" fillId="0" borderId="34" xfId="1" applyFont="1" applyBorder="1" applyAlignment="1">
      <alignment horizontal="right" shrinkToFit="1"/>
    </xf>
    <xf numFmtId="187" fontId="3" fillId="0" borderId="22" xfId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87" fontId="3" fillId="0" borderId="35" xfId="1" applyFont="1" applyBorder="1" applyAlignment="1">
      <alignment horizontal="right" shrinkToFit="1"/>
    </xf>
    <xf numFmtId="187" fontId="3" fillId="0" borderId="36" xfId="1" applyFont="1" applyBorder="1" applyAlignment="1">
      <alignment horizontal="right" shrinkToFit="1"/>
    </xf>
    <xf numFmtId="187" fontId="3" fillId="0" borderId="37" xfId="1" applyFont="1" applyFill="1" applyBorder="1" applyAlignment="1">
      <alignment horizontal="right" vertical="top" shrinkToFit="1"/>
    </xf>
    <xf numFmtId="187" fontId="3" fillId="0" borderId="38" xfId="1" applyFont="1" applyBorder="1" applyAlignment="1">
      <alignment horizontal="right" shrinkToFit="1"/>
    </xf>
    <xf numFmtId="187" fontId="3" fillId="0" borderId="26" xfId="1" applyFont="1" applyBorder="1" applyAlignment="1">
      <alignment horizontal="right" shrinkToFit="1"/>
    </xf>
    <xf numFmtId="187" fontId="3" fillId="0" borderId="32" xfId="1" applyFont="1" applyFill="1" applyBorder="1" applyAlignment="1">
      <alignment horizontal="right" vertical="top" shrinkToFit="1"/>
    </xf>
    <xf numFmtId="187" fontId="3" fillId="0" borderId="20" xfId="1" applyFont="1" applyBorder="1" applyAlignment="1">
      <alignment horizontal="right" shrinkToFit="1"/>
    </xf>
    <xf numFmtId="0" fontId="6" fillId="0" borderId="9" xfId="0" applyFont="1" applyBorder="1" applyAlignment="1">
      <alignment horizontal="center" shrinkToFit="1"/>
    </xf>
    <xf numFmtId="17" fontId="6" fillId="0" borderId="8" xfId="0" applyNumberFormat="1" applyFont="1" applyBorder="1" applyAlignment="1">
      <alignment horizontal="center" shrinkToFit="1"/>
    </xf>
    <xf numFmtId="187" fontId="6" fillId="0" borderId="10" xfId="1" applyFont="1" applyBorder="1" applyAlignment="1">
      <alignment horizontal="right" shrinkToFit="1"/>
    </xf>
    <xf numFmtId="187" fontId="3" fillId="0" borderId="9" xfId="1" applyFont="1" applyBorder="1" applyAlignment="1">
      <alignment horizontal="right" shrinkToFit="1"/>
    </xf>
    <xf numFmtId="187" fontId="3" fillId="0" borderId="24" xfId="1" applyFont="1" applyBorder="1" applyAlignment="1">
      <alignment horizontal="right" shrinkToFit="1"/>
    </xf>
    <xf numFmtId="0" fontId="12" fillId="0" borderId="4" xfId="2" applyFont="1" applyBorder="1" applyAlignment="1">
      <alignment horizontal="center" vertical="top"/>
    </xf>
    <xf numFmtId="188" fontId="12" fillId="2" borderId="9" xfId="3" applyNumberFormat="1" applyFont="1" applyFill="1" applyBorder="1" applyAlignment="1">
      <alignment vertical="top"/>
    </xf>
    <xf numFmtId="188" fontId="12" fillId="2" borderId="39" xfId="3" applyNumberFormat="1" applyFont="1" applyFill="1" applyBorder="1" applyAlignment="1">
      <alignment vertical="top"/>
    </xf>
    <xf numFmtId="188" fontId="12" fillId="0" borderId="3" xfId="3" applyNumberFormat="1" applyFont="1" applyFill="1" applyBorder="1" applyAlignment="1">
      <alignment vertical="top"/>
    </xf>
    <xf numFmtId="188" fontId="12" fillId="0" borderId="2" xfId="3" applyNumberFormat="1" applyFont="1" applyFill="1" applyBorder="1" applyAlignment="1">
      <alignment vertical="top"/>
    </xf>
    <xf numFmtId="188" fontId="12" fillId="0" borderId="40" xfId="3" applyNumberFormat="1" applyFont="1" applyFill="1" applyBorder="1" applyAlignment="1">
      <alignment vertical="top"/>
    </xf>
    <xf numFmtId="0" fontId="12" fillId="0" borderId="11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188" fontId="12" fillId="0" borderId="27" xfId="3" applyNumberFormat="1" applyFont="1" applyBorder="1" applyAlignment="1">
      <alignment horizontal="center" vertical="center"/>
    </xf>
    <xf numFmtId="188" fontId="12" fillId="0" borderId="0" xfId="3" applyNumberFormat="1" applyFont="1" applyBorder="1" applyAlignment="1">
      <alignment horizontal="center" vertical="center"/>
    </xf>
    <xf numFmtId="188" fontId="12" fillId="0" borderId="41" xfId="3" applyNumberFormat="1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188" fontId="12" fillId="0" borderId="18" xfId="3" applyNumberFormat="1" applyFont="1" applyFill="1" applyBorder="1" applyAlignment="1">
      <alignment vertical="top"/>
    </xf>
    <xf numFmtId="188" fontId="12" fillId="0" borderId="0" xfId="3" applyNumberFormat="1" applyFont="1" applyFill="1" applyBorder="1" applyAlignment="1">
      <alignment vertical="top"/>
    </xf>
    <xf numFmtId="188" fontId="12" fillId="0" borderId="41" xfId="3" applyNumberFormat="1" applyFont="1" applyFill="1" applyBorder="1" applyAlignment="1">
      <alignment vertical="top"/>
    </xf>
    <xf numFmtId="188" fontId="12" fillId="0" borderId="29" xfId="2" applyNumberFormat="1" applyFont="1" applyBorder="1" applyAlignment="1">
      <alignment horizontal="center" vertical="top"/>
    </xf>
    <xf numFmtId="188" fontId="12" fillId="2" borderId="10" xfId="2" applyNumberFormat="1" applyFont="1" applyFill="1" applyBorder="1" applyAlignment="1">
      <alignment horizontal="center" vertical="top"/>
    </xf>
    <xf numFmtId="188" fontId="12" fillId="0" borderId="27" xfId="2" applyNumberFormat="1" applyFont="1" applyBorder="1" applyAlignment="1">
      <alignment horizontal="center" vertical="top"/>
    </xf>
    <xf numFmtId="188" fontId="12" fillId="0" borderId="28" xfId="2" applyNumberFormat="1" applyFont="1" applyBorder="1" applyAlignment="1">
      <alignment horizontal="center" vertical="top"/>
    </xf>
    <xf numFmtId="188" fontId="12" fillId="0" borderId="28" xfId="3" applyNumberFormat="1" applyFont="1" applyFill="1" applyBorder="1" applyAlignment="1">
      <alignment vertical="top"/>
    </xf>
    <xf numFmtId="188" fontId="12" fillId="0" borderId="23" xfId="2" applyNumberFormat="1" applyFont="1" applyBorder="1" applyAlignment="1">
      <alignment horizontal="center" vertical="top"/>
    </xf>
    <xf numFmtId="188" fontId="12" fillId="0" borderId="4" xfId="2" applyNumberFormat="1" applyFont="1" applyBorder="1" applyAlignment="1">
      <alignment horizontal="center" vertical="top"/>
    </xf>
    <xf numFmtId="188" fontId="12" fillId="0" borderId="31" xfId="3" applyNumberFormat="1" applyFont="1" applyFill="1" applyBorder="1" applyAlignment="1">
      <alignment vertical="top"/>
    </xf>
    <xf numFmtId="188" fontId="12" fillId="2" borderId="12" xfId="2" applyNumberFormat="1" applyFont="1" applyFill="1" applyBorder="1" applyAlignment="1">
      <alignment horizontal="center" vertical="top"/>
    </xf>
    <xf numFmtId="190" fontId="6" fillId="0" borderId="23" xfId="5" applyNumberFormat="1" applyFont="1" applyBorder="1" applyAlignment="1">
      <alignment vertical="top" wrapText="1"/>
    </xf>
    <xf numFmtId="190" fontId="6" fillId="0" borderId="11" xfId="5" applyNumberFormat="1" applyFont="1" applyBorder="1" applyAlignment="1">
      <alignment vertical="top" wrapText="1"/>
    </xf>
    <xf numFmtId="190" fontId="6" fillId="0" borderId="23" xfId="5" applyNumberFormat="1" applyFont="1" applyBorder="1" applyAlignment="1">
      <alignment vertical="center" wrapText="1"/>
    </xf>
    <xf numFmtId="190" fontId="6" fillId="0" borderId="11" xfId="5" applyNumberFormat="1" applyFont="1" applyBorder="1" applyAlignment="1">
      <alignment vertical="center" wrapText="1"/>
    </xf>
    <xf numFmtId="0" fontId="5" fillId="0" borderId="0" xfId="6" applyFont="1"/>
    <xf numFmtId="0" fontId="10" fillId="0" borderId="0" xfId="2" applyFont="1"/>
    <xf numFmtId="0" fontId="6" fillId="0" borderId="0" xfId="0" applyFont="1" applyAlignment="1">
      <alignment horizontal="center" shrinkToFit="1"/>
    </xf>
    <xf numFmtId="187" fontId="6" fillId="0" borderId="0" xfId="1" applyFont="1" applyAlignment="1">
      <alignment horizontal="center" shrinkToFi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right"/>
    </xf>
    <xf numFmtId="187" fontId="6" fillId="0" borderId="10" xfId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3" fillId="0" borderId="14" xfId="0" applyFont="1" applyBorder="1" applyAlignment="1">
      <alignment horizontal="left" indent="2" shrinkToFit="1"/>
    </xf>
    <xf numFmtId="0" fontId="3" fillId="0" borderId="13" xfId="0" applyFont="1" applyBorder="1" applyAlignment="1">
      <alignment horizontal="left" indent="2" shrinkToFit="1"/>
    </xf>
    <xf numFmtId="0" fontId="3" fillId="0" borderId="12" xfId="0" applyFont="1" applyBorder="1" applyAlignment="1">
      <alignment horizontal="left" indent="2" shrinkToFit="1"/>
    </xf>
    <xf numFmtId="0" fontId="3" fillId="0" borderId="10" xfId="0" applyFont="1" applyBorder="1" applyAlignment="1">
      <alignment horizontal="left" indent="2" shrinkToFit="1"/>
    </xf>
    <xf numFmtId="0" fontId="6" fillId="0" borderId="29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12" fillId="0" borderId="5" xfId="2" applyFont="1" applyBorder="1" applyAlignment="1">
      <alignment horizontal="center" vertical="top"/>
    </xf>
    <xf numFmtId="3" fontId="6" fillId="0" borderId="6" xfId="2" applyNumberFormat="1" applyFont="1" applyBorder="1" applyAlignment="1">
      <alignment vertical="top" shrinkToFit="1"/>
    </xf>
    <xf numFmtId="188" fontId="12" fillId="0" borderId="5" xfId="2" applyNumberFormat="1" applyFont="1" applyBorder="1" applyAlignment="1">
      <alignment horizontal="center" vertical="top"/>
    </xf>
    <xf numFmtId="188" fontId="12" fillId="0" borderId="5" xfId="3" applyNumberFormat="1" applyFont="1" applyFill="1" applyBorder="1" applyAlignment="1">
      <alignment vertical="top"/>
    </xf>
    <xf numFmtId="0" fontId="6" fillId="4" borderId="12" xfId="0" applyFont="1" applyFill="1" applyBorder="1" applyAlignment="1">
      <alignment shrinkToFit="1"/>
    </xf>
    <xf numFmtId="0" fontId="6" fillId="3" borderId="10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0" borderId="13" xfId="0" applyFont="1" applyBorder="1" applyAlignment="1">
      <alignment horizontal="center" shrinkToFit="1"/>
    </xf>
    <xf numFmtId="187" fontId="6" fillId="0" borderId="0" xfId="1" applyFont="1" applyBorder="1" applyAlignment="1">
      <alignment shrinkToFit="1"/>
    </xf>
    <xf numFmtId="187" fontId="3" fillId="0" borderId="0" xfId="1" applyFont="1" applyFill="1" applyBorder="1" applyAlignment="1">
      <alignment shrinkToFit="1"/>
    </xf>
    <xf numFmtId="0" fontId="6" fillId="4" borderId="10" xfId="0" applyFont="1" applyFill="1" applyBorder="1" applyAlignment="1">
      <alignment horizontal="center" shrinkToFit="1"/>
    </xf>
    <xf numFmtId="0" fontId="6" fillId="4" borderId="9" xfId="0" applyFont="1" applyFill="1" applyBorder="1" applyAlignment="1">
      <alignment horizontal="center" shrinkToFit="1"/>
    </xf>
    <xf numFmtId="188" fontId="12" fillId="0" borderId="0" xfId="2" applyNumberFormat="1" applyFont="1" applyAlignment="1">
      <alignment horizontal="center" vertical="top"/>
    </xf>
    <xf numFmtId="188" fontId="12" fillId="0" borderId="0" xfId="2" applyNumberFormat="1" applyFont="1" applyAlignment="1">
      <alignment horizontal="center" vertical="center"/>
    </xf>
    <xf numFmtId="188" fontId="12" fillId="0" borderId="29" xfId="2" applyNumberFormat="1" applyFont="1" applyBorder="1" applyAlignment="1">
      <alignment horizontal="center" vertical="center"/>
    </xf>
    <xf numFmtId="187" fontId="6" fillId="4" borderId="12" xfId="1" applyFont="1" applyFill="1" applyBorder="1" applyAlignment="1">
      <alignment horizontal="right" shrinkToFit="1"/>
    </xf>
    <xf numFmtId="188" fontId="3" fillId="4" borderId="12" xfId="0" applyNumberFormat="1" applyFont="1" applyFill="1" applyBorder="1" applyAlignment="1">
      <alignment horizontal="right" shrinkToFit="1"/>
    </xf>
    <xf numFmtId="0" fontId="6" fillId="4" borderId="10" xfId="0" applyFont="1" applyFill="1" applyBorder="1" applyAlignment="1">
      <alignment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shrinkToFit="1"/>
    </xf>
    <xf numFmtId="0" fontId="6" fillId="4" borderId="12" xfId="0" applyFont="1" applyFill="1" applyBorder="1" applyAlignment="1">
      <alignment vertical="center" shrinkToFit="1"/>
    </xf>
    <xf numFmtId="188" fontId="12" fillId="2" borderId="12" xfId="1" applyNumberFormat="1" applyFont="1" applyFill="1" applyBorder="1" applyAlignment="1">
      <alignment horizontal="center" vertical="top"/>
    </xf>
    <xf numFmtId="188" fontId="6" fillId="0" borderId="7" xfId="1" applyNumberFormat="1" applyFont="1" applyBorder="1" applyAlignment="1">
      <alignment horizontal="right" shrinkToFit="1"/>
    </xf>
    <xf numFmtId="188" fontId="6" fillId="0" borderId="13" xfId="1" applyNumberFormat="1" applyFont="1" applyBorder="1" applyAlignment="1">
      <alignment horizontal="right" shrinkToFit="1"/>
    </xf>
    <xf numFmtId="188" fontId="3" fillId="0" borderId="35" xfId="1" applyNumberFormat="1" applyFont="1" applyBorder="1" applyAlignment="1">
      <alignment horizontal="right" shrinkToFit="1"/>
    </xf>
    <xf numFmtId="188" fontId="6" fillId="0" borderId="12" xfId="1" applyNumberFormat="1" applyFont="1" applyBorder="1" applyAlignment="1">
      <alignment horizontal="right" shrinkToFit="1"/>
    </xf>
    <xf numFmtId="188" fontId="3" fillId="0" borderId="33" xfId="1" applyNumberFormat="1" applyFont="1" applyBorder="1" applyAlignment="1">
      <alignment horizontal="right" shrinkToFit="1"/>
    </xf>
    <xf numFmtId="188" fontId="6" fillId="0" borderId="23" xfId="1" applyNumberFormat="1" applyFont="1" applyBorder="1" applyAlignment="1">
      <alignment horizontal="right" shrinkToFit="1"/>
    </xf>
    <xf numFmtId="3" fontId="6" fillId="0" borderId="18" xfId="2" applyNumberFormat="1" applyFont="1" applyBorder="1" applyAlignment="1">
      <alignment vertical="top" shrinkToFit="1"/>
    </xf>
    <xf numFmtId="188" fontId="12" fillId="0" borderId="11" xfId="2" applyNumberFormat="1" applyFont="1" applyBorder="1" applyAlignment="1">
      <alignment horizontal="center" vertical="top"/>
    </xf>
    <xf numFmtId="188" fontId="12" fillId="2" borderId="25" xfId="3" applyNumberFormat="1" applyFont="1" applyFill="1" applyBorder="1" applyAlignment="1">
      <alignment vertical="top"/>
    </xf>
    <xf numFmtId="187" fontId="6" fillId="0" borderId="28" xfId="1" applyFont="1" applyBorder="1" applyAlignment="1">
      <alignment vertical="top" shrinkToFit="1"/>
    </xf>
    <xf numFmtId="0" fontId="12" fillId="5" borderId="12" xfId="2" applyFont="1" applyFill="1" applyBorder="1" applyAlignment="1">
      <alignment vertical="top" wrapText="1"/>
    </xf>
    <xf numFmtId="0" fontId="12" fillId="5" borderId="12" xfId="2" applyFont="1" applyFill="1" applyBorder="1" applyAlignment="1">
      <alignment horizontal="center" vertical="top"/>
    </xf>
    <xf numFmtId="0" fontId="12" fillId="5" borderId="10" xfId="2" applyFont="1" applyFill="1" applyBorder="1" applyAlignment="1">
      <alignment horizontal="center" vertical="top"/>
    </xf>
    <xf numFmtId="188" fontId="12" fillId="5" borderId="10" xfId="2" applyNumberFormat="1" applyFont="1" applyFill="1" applyBorder="1" applyAlignment="1">
      <alignment horizontal="center" vertical="center"/>
    </xf>
    <xf numFmtId="188" fontId="12" fillId="5" borderId="24" xfId="3" applyNumberFormat="1" applyFont="1" applyFill="1" applyBorder="1" applyAlignment="1">
      <alignment horizontal="center" vertical="center"/>
    </xf>
    <xf numFmtId="188" fontId="12" fillId="5" borderId="9" xfId="3" applyNumberFormat="1" applyFont="1" applyFill="1" applyBorder="1" applyAlignment="1">
      <alignment horizontal="center" vertical="center"/>
    </xf>
    <xf numFmtId="188" fontId="12" fillId="5" borderId="8" xfId="3" applyNumberFormat="1" applyFont="1" applyFill="1" applyBorder="1" applyAlignment="1">
      <alignment horizontal="center" vertical="center"/>
    </xf>
    <xf numFmtId="188" fontId="12" fillId="5" borderId="8" xfId="3" applyNumberFormat="1" applyFont="1" applyFill="1" applyBorder="1" applyAlignment="1">
      <alignment vertical="top"/>
    </xf>
    <xf numFmtId="188" fontId="12" fillId="0" borderId="3" xfId="3" applyNumberFormat="1" applyFont="1" applyBorder="1" applyAlignment="1">
      <alignment horizontal="center" vertical="center"/>
    </xf>
    <xf numFmtId="188" fontId="12" fillId="0" borderId="26" xfId="3" applyNumberFormat="1" applyFont="1" applyBorder="1" applyAlignment="1">
      <alignment horizontal="center" vertical="center"/>
    </xf>
    <xf numFmtId="0" fontId="6" fillId="6" borderId="12" xfId="2" applyFont="1" applyFill="1" applyBorder="1"/>
    <xf numFmtId="188" fontId="6" fillId="6" borderId="10" xfId="1" applyNumberFormat="1" applyFont="1" applyFill="1" applyBorder="1"/>
    <xf numFmtId="188" fontId="3" fillId="6" borderId="12" xfId="3" applyNumberFormat="1" applyFont="1" applyFill="1" applyBorder="1" applyAlignment="1">
      <alignment horizontal="center" vertical="top" shrinkToFit="1"/>
    </xf>
    <xf numFmtId="0" fontId="6" fillId="6" borderId="12" xfId="2" applyFont="1" applyFill="1" applyBorder="1" applyAlignment="1">
      <alignment horizontal="center"/>
    </xf>
    <xf numFmtId="188" fontId="12" fillId="4" borderId="10" xfId="1" applyNumberFormat="1" applyFont="1" applyFill="1" applyBorder="1" applyAlignment="1">
      <alignment horizontal="center" vertical="center"/>
    </xf>
    <xf numFmtId="188" fontId="12" fillId="4" borderId="24" xfId="3" applyNumberFormat="1" applyFont="1" applyFill="1" applyBorder="1" applyAlignment="1">
      <alignment horizontal="center" vertical="center"/>
    </xf>
    <xf numFmtId="188" fontId="12" fillId="4" borderId="9" xfId="3" applyNumberFormat="1" applyFont="1" applyFill="1" applyBorder="1" applyAlignment="1">
      <alignment horizontal="center" vertical="center"/>
    </xf>
    <xf numFmtId="188" fontId="12" fillId="4" borderId="8" xfId="3" applyNumberFormat="1" applyFont="1" applyFill="1" applyBorder="1" applyAlignment="1">
      <alignment horizontal="center" vertical="center"/>
    </xf>
    <xf numFmtId="188" fontId="12" fillId="4" borderId="39" xfId="3" applyNumberFormat="1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188" fontId="12" fillId="4" borderId="10" xfId="2" applyNumberFormat="1" applyFont="1" applyFill="1" applyBorder="1" applyAlignment="1">
      <alignment horizontal="center" vertical="center"/>
    </xf>
    <xf numFmtId="188" fontId="12" fillId="4" borderId="25" xfId="3" applyNumberFormat="1" applyFont="1" applyFill="1" applyBorder="1" applyAlignment="1">
      <alignment horizontal="center" vertical="center"/>
    </xf>
    <xf numFmtId="188" fontId="12" fillId="4" borderId="12" xfId="3" applyNumberFormat="1" applyFont="1" applyFill="1" applyBorder="1" applyAlignment="1">
      <alignment horizontal="center" vertical="center"/>
    </xf>
    <xf numFmtId="188" fontId="5" fillId="0" borderId="0" xfId="1" applyNumberFormat="1" applyFont="1" applyAlignment="1">
      <alignment horizontal="left" vertical="top" indent="2"/>
    </xf>
    <xf numFmtId="188" fontId="5" fillId="0" borderId="0" xfId="2" applyNumberFormat="1" applyFont="1" applyAlignment="1">
      <alignment horizontal="left" vertical="top" indent="2"/>
    </xf>
    <xf numFmtId="0" fontId="6" fillId="0" borderId="1" xfId="0" applyFont="1" applyBorder="1" applyAlignment="1">
      <alignment horizontal="center" vertical="center" shrinkToFit="1"/>
    </xf>
    <xf numFmtId="187" fontId="2" fillId="6" borderId="12" xfId="1" applyFont="1" applyFill="1" applyBorder="1" applyAlignment="1">
      <alignment horizontal="center" vertical="center" shrinkToFit="1"/>
    </xf>
    <xf numFmtId="188" fontId="12" fillId="6" borderId="12" xfId="2" applyNumberFormat="1" applyFont="1" applyFill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188" fontId="12" fillId="0" borderId="12" xfId="2" applyNumberFormat="1" applyFont="1" applyBorder="1" applyAlignment="1">
      <alignment horizontal="center" vertical="top"/>
    </xf>
    <xf numFmtId="0" fontId="12" fillId="0" borderId="12" xfId="2" applyFont="1" applyBorder="1" applyAlignment="1">
      <alignment vertical="top"/>
    </xf>
    <xf numFmtId="0" fontId="6" fillId="6" borderId="12" xfId="2" applyFont="1" applyFill="1" applyBorder="1" applyAlignment="1">
      <alignment wrapText="1" shrinkToFit="1"/>
    </xf>
    <xf numFmtId="0" fontId="12" fillId="6" borderId="12" xfId="2" applyFont="1" applyFill="1" applyBorder="1" applyAlignment="1">
      <alignment horizontal="center" vertical="top"/>
    </xf>
    <xf numFmtId="0" fontId="12" fillId="6" borderId="12" xfId="2" applyFont="1" applyFill="1" applyBorder="1" applyAlignment="1">
      <alignment vertical="top"/>
    </xf>
    <xf numFmtId="0" fontId="3" fillId="0" borderId="12" xfId="2" applyFont="1" applyBorder="1" applyAlignment="1">
      <alignment horizontal="left" wrapText="1" indent="2" shrinkToFit="1"/>
    </xf>
    <xf numFmtId="0" fontId="13" fillId="0" borderId="12" xfId="2" applyFont="1" applyBorder="1" applyAlignment="1">
      <alignment horizontal="center" vertical="top"/>
    </xf>
    <xf numFmtId="188" fontId="12" fillId="0" borderId="12" xfId="3" applyNumberFormat="1" applyFont="1" applyFill="1" applyBorder="1" applyAlignment="1">
      <alignment vertical="top"/>
    </xf>
    <xf numFmtId="3" fontId="6" fillId="0" borderId="12" xfId="2" applyNumberFormat="1" applyFont="1" applyBorder="1" applyAlignment="1">
      <alignment vertical="top" shrinkToFit="1"/>
    </xf>
    <xf numFmtId="187" fontId="6" fillId="0" borderId="12" xfId="1" applyFont="1" applyBorder="1" applyAlignment="1">
      <alignment vertical="top" shrinkToFit="1"/>
    </xf>
    <xf numFmtId="0" fontId="13" fillId="6" borderId="12" xfId="2" applyFont="1" applyFill="1" applyBorder="1" applyAlignment="1">
      <alignment horizontal="center" vertical="top"/>
    </xf>
    <xf numFmtId="0" fontId="3" fillId="0" borderId="12" xfId="2" applyFont="1" applyBorder="1" applyAlignment="1">
      <alignment wrapText="1" shrinkToFit="1"/>
    </xf>
    <xf numFmtId="0" fontId="10" fillId="0" borderId="12" xfId="2" applyFont="1" applyBorder="1" applyAlignment="1">
      <alignment horizontal="center"/>
    </xf>
    <xf numFmtId="188" fontId="12" fillId="7" borderId="12" xfId="2" applyNumberFormat="1" applyFont="1" applyFill="1" applyBorder="1" applyAlignment="1">
      <alignment horizontal="center" vertical="top"/>
    </xf>
    <xf numFmtId="188" fontId="12" fillId="7" borderId="12" xfId="3" applyNumberFormat="1" applyFont="1" applyFill="1" applyBorder="1" applyAlignment="1">
      <alignment vertical="top"/>
    </xf>
    <xf numFmtId="3" fontId="6" fillId="7" borderId="12" xfId="2" applyNumberFormat="1" applyFont="1" applyFill="1" applyBorder="1" applyAlignment="1">
      <alignment vertical="top" shrinkToFit="1"/>
    </xf>
    <xf numFmtId="0" fontId="12" fillId="7" borderId="12" xfId="2" applyFont="1" applyFill="1" applyBorder="1" applyAlignment="1">
      <alignment vertical="top"/>
    </xf>
    <xf numFmtId="187" fontId="13" fillId="7" borderId="0" xfId="3" applyFont="1" applyFill="1" applyAlignment="1">
      <alignment vertical="top"/>
    </xf>
    <xf numFmtId="0" fontId="13" fillId="7" borderId="0" xfId="2" applyFont="1" applyFill="1" applyAlignment="1">
      <alignment vertical="top"/>
    </xf>
    <xf numFmtId="0" fontId="3" fillId="0" borderId="12" xfId="2" applyFont="1" applyBorder="1" applyAlignment="1">
      <alignment horizontal="left" indent="2" shrinkToFit="1"/>
    </xf>
    <xf numFmtId="0" fontId="13" fillId="0" borderId="12" xfId="2" applyFont="1" applyBorder="1" applyAlignment="1">
      <alignment horizontal="left" wrapText="1" indent="2" shrinkToFit="1"/>
    </xf>
    <xf numFmtId="187" fontId="13" fillId="0" borderId="12" xfId="1" applyFont="1" applyBorder="1" applyAlignment="1">
      <alignment horizontal="center"/>
    </xf>
    <xf numFmtId="187" fontId="3" fillId="0" borderId="12" xfId="1" applyFont="1" applyBorder="1" applyAlignment="1">
      <alignment horizontal="center"/>
    </xf>
    <xf numFmtId="0" fontId="13" fillId="0" borderId="12" xfId="1" applyNumberFormat="1" applyFont="1" applyFill="1" applyBorder="1" applyAlignment="1">
      <alignment horizontal="center"/>
    </xf>
    <xf numFmtId="0" fontId="13" fillId="0" borderId="12" xfId="1" applyNumberFormat="1" applyFont="1" applyBorder="1" applyAlignment="1">
      <alignment horizontal="center"/>
    </xf>
    <xf numFmtId="188" fontId="6" fillId="7" borderId="12" xfId="1" applyNumberFormat="1" applyFont="1" applyFill="1" applyBorder="1" applyAlignment="1">
      <alignment horizontal="center"/>
    </xf>
    <xf numFmtId="0" fontId="13" fillId="0" borderId="12" xfId="2" applyFont="1" applyBorder="1" applyAlignment="1">
      <alignment horizontal="center"/>
    </xf>
    <xf numFmtId="188" fontId="13" fillId="7" borderId="12" xfId="2" applyNumberFormat="1" applyFont="1" applyFill="1" applyBorder="1" applyAlignment="1">
      <alignment horizontal="center" vertical="top"/>
    </xf>
    <xf numFmtId="188" fontId="13" fillId="6" borderId="12" xfId="2" applyNumberFormat="1" applyFont="1" applyFill="1" applyBorder="1" applyAlignment="1">
      <alignment horizontal="center" vertical="top"/>
    </xf>
    <xf numFmtId="188" fontId="13" fillId="0" borderId="12" xfId="2" applyNumberFormat="1" applyFont="1" applyBorder="1" applyAlignment="1">
      <alignment horizontal="center" vertical="top"/>
    </xf>
    <xf numFmtId="188" fontId="13" fillId="0" borderId="12" xfId="3" applyNumberFormat="1" applyFont="1" applyFill="1" applyBorder="1" applyAlignment="1">
      <alignment vertical="top"/>
    </xf>
    <xf numFmtId="188" fontId="3" fillId="0" borderId="12" xfId="1" applyNumberFormat="1" applyFont="1" applyBorder="1" applyAlignment="1">
      <alignment vertical="top" shrinkToFit="1"/>
    </xf>
    <xf numFmtId="0" fontId="6" fillId="7" borderId="12" xfId="2" applyFont="1" applyFill="1" applyBorder="1" applyAlignment="1">
      <alignment horizontal="left" wrapText="1" indent="2" shrinkToFit="1"/>
    </xf>
    <xf numFmtId="187" fontId="12" fillId="0" borderId="12" xfId="1" applyFont="1" applyBorder="1" applyAlignment="1">
      <alignment horizontal="center"/>
    </xf>
    <xf numFmtId="0" fontId="12" fillId="2" borderId="12" xfId="2" applyFont="1" applyFill="1" applyBorder="1" applyAlignment="1">
      <alignment horizontal="center" vertical="center"/>
    </xf>
    <xf numFmtId="188" fontId="12" fillId="2" borderId="12" xfId="2" applyNumberFormat="1" applyFont="1" applyFill="1" applyBorder="1" applyAlignment="1">
      <alignment horizontal="center" vertical="center"/>
    </xf>
    <xf numFmtId="188" fontId="12" fillId="6" borderId="12" xfId="2" applyNumberFormat="1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vertical="center"/>
    </xf>
    <xf numFmtId="0" fontId="13" fillId="0" borderId="0" xfId="2" applyFont="1"/>
    <xf numFmtId="188" fontId="10" fillId="0" borderId="0" xfId="1" applyNumberFormat="1" applyFont="1"/>
    <xf numFmtId="188" fontId="11" fillId="0" borderId="0" xfId="2" applyNumberFormat="1" applyFont="1"/>
    <xf numFmtId="0" fontId="6" fillId="0" borderId="12" xfId="2" applyFont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0" xfId="2" applyNumberFormat="1" applyFont="1" applyBorder="1" applyAlignment="1">
      <alignment vertical="center"/>
    </xf>
    <xf numFmtId="188" fontId="6" fillId="6" borderId="12" xfId="2" applyNumberFormat="1" applyFont="1" applyFill="1" applyBorder="1" applyAlignment="1">
      <alignment vertical="center"/>
    </xf>
    <xf numFmtId="188" fontId="12" fillId="0" borderId="12" xfId="3" applyNumberFormat="1" applyFont="1" applyFill="1" applyBorder="1" applyAlignment="1">
      <alignment vertical="center"/>
    </xf>
    <xf numFmtId="188" fontId="12" fillId="6" borderId="12" xfId="3" applyNumberFormat="1" applyFont="1" applyFill="1" applyBorder="1" applyAlignment="1">
      <alignment vertical="center"/>
    </xf>
    <xf numFmtId="188" fontId="3" fillId="0" borderId="12" xfId="3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indent="2" shrinkToFit="1"/>
    </xf>
    <xf numFmtId="187" fontId="3" fillId="0" borderId="43" xfId="1" applyFont="1" applyBorder="1" applyAlignment="1">
      <alignment horizontal="right" shrinkToFit="1"/>
    </xf>
    <xf numFmtId="187" fontId="3" fillId="0" borderId="36" xfId="1" applyFont="1" applyFill="1" applyBorder="1" applyAlignment="1">
      <alignment horizontal="right" vertical="top" shrinkToFit="1"/>
    </xf>
    <xf numFmtId="187" fontId="3" fillId="0" borderId="34" xfId="1" applyFont="1" applyFill="1" applyBorder="1" applyAlignment="1">
      <alignment horizontal="right" vertical="top" shrinkToFit="1"/>
    </xf>
    <xf numFmtId="187" fontId="3" fillId="0" borderId="44" xfId="1" applyFont="1" applyFill="1" applyBorder="1" applyAlignment="1">
      <alignment horizontal="right" vertical="top" shrinkToFit="1"/>
    </xf>
    <xf numFmtId="188" fontId="7" fillId="0" borderId="43" xfId="0" applyNumberFormat="1" applyFont="1" applyBorder="1" applyAlignment="1">
      <alignment shrinkToFit="1"/>
    </xf>
    <xf numFmtId="0" fontId="3" fillId="0" borderId="16" xfId="0" applyFont="1" applyBorder="1" applyAlignment="1">
      <alignment horizontal="left" indent="2" shrinkToFit="1"/>
    </xf>
    <xf numFmtId="0" fontId="6" fillId="0" borderId="0" xfId="0" applyFont="1" applyAlignment="1">
      <alignment vertical="center"/>
    </xf>
    <xf numFmtId="0" fontId="3" fillId="0" borderId="0" xfId="2" applyFont="1" applyAlignment="1">
      <alignment horizontal="left" vertical="top" indent="2"/>
    </xf>
    <xf numFmtId="49" fontId="6" fillId="0" borderId="0" xfId="2" applyNumberFormat="1" applyFont="1" applyAlignment="1">
      <alignment horizontal="left" vertical="top"/>
    </xf>
    <xf numFmtId="187" fontId="6" fillId="0" borderId="1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indent="2" shrinkToFit="1"/>
    </xf>
    <xf numFmtId="0" fontId="12" fillId="0" borderId="0" xfId="2" applyFont="1"/>
    <xf numFmtId="4" fontId="3" fillId="0" borderId="0" xfId="1" applyNumberFormat="1" applyFont="1" applyBorder="1" applyAlignment="1">
      <alignment horizontal="right" shrinkToFit="1"/>
    </xf>
    <xf numFmtId="188" fontId="3" fillId="0" borderId="0" xfId="1" applyNumberFormat="1" applyFont="1" applyBorder="1" applyAlignment="1">
      <alignment horizontal="center" shrinkToFit="1"/>
    </xf>
    <xf numFmtId="0" fontId="3" fillId="0" borderId="0" xfId="6" applyFont="1"/>
    <xf numFmtId="0" fontId="6" fillId="5" borderId="13" xfId="0" applyFont="1" applyFill="1" applyBorder="1" applyAlignment="1">
      <alignment shrinkToFit="1"/>
    </xf>
    <xf numFmtId="187" fontId="3" fillId="5" borderId="14" xfId="1" applyFont="1" applyFill="1" applyBorder="1" applyAlignment="1">
      <alignment horizontal="right" shrinkToFit="1"/>
    </xf>
    <xf numFmtId="187" fontId="3" fillId="5" borderId="13" xfId="1" applyFont="1" applyFill="1" applyBorder="1" applyAlignment="1">
      <alignment horizontal="right" shrinkToFit="1"/>
    </xf>
    <xf numFmtId="187" fontId="3" fillId="5" borderId="35" xfId="1" applyFont="1" applyFill="1" applyBorder="1" applyAlignment="1">
      <alignment horizontal="right" shrinkToFit="1"/>
    </xf>
    <xf numFmtId="187" fontId="3" fillId="5" borderId="45" xfId="1" applyFont="1" applyFill="1" applyBorder="1" applyAlignment="1">
      <alignment horizontal="right" shrinkToFit="1"/>
    </xf>
    <xf numFmtId="187" fontId="3" fillId="5" borderId="46" xfId="1" applyFont="1" applyFill="1" applyBorder="1" applyAlignment="1">
      <alignment horizontal="right" shrinkToFit="1"/>
    </xf>
    <xf numFmtId="188" fontId="7" fillId="5" borderId="14" xfId="0" applyNumberFormat="1" applyFont="1" applyFill="1" applyBorder="1" applyAlignment="1">
      <alignment horizontal="left" shrinkToFit="1"/>
    </xf>
    <xf numFmtId="0" fontId="6" fillId="5" borderId="15" xfId="0" applyFont="1" applyFill="1" applyBorder="1" applyAlignment="1">
      <alignment shrinkToFit="1"/>
    </xf>
    <xf numFmtId="187" fontId="3" fillId="5" borderId="43" xfId="1" applyFont="1" applyFill="1" applyBorder="1" applyAlignment="1">
      <alignment horizontal="right" shrinkToFit="1"/>
    </xf>
    <xf numFmtId="187" fontId="3" fillId="5" borderId="15" xfId="1" applyFont="1" applyFill="1" applyBorder="1" applyAlignment="1">
      <alignment horizontal="right" shrinkToFit="1"/>
    </xf>
    <xf numFmtId="188" fontId="7" fillId="5" borderId="43" xfId="0" applyNumberFormat="1" applyFont="1" applyFill="1" applyBorder="1" applyAlignment="1">
      <alignment shrinkToFit="1"/>
    </xf>
    <xf numFmtId="0" fontId="6" fillId="4" borderId="12" xfId="0" applyFont="1" applyFill="1" applyBorder="1" applyAlignment="1">
      <alignment horizontal="center" vertical="center" shrinkToFit="1"/>
    </xf>
    <xf numFmtId="187" fontId="6" fillId="4" borderId="39" xfId="1" applyFont="1" applyFill="1" applyBorder="1" applyAlignment="1">
      <alignment horizontal="right" shrinkToFit="1"/>
    </xf>
    <xf numFmtId="187" fontId="6" fillId="4" borderId="24" xfId="1" applyFont="1" applyFill="1" applyBorder="1" applyAlignment="1">
      <alignment horizontal="right" shrinkToFit="1"/>
    </xf>
    <xf numFmtId="187" fontId="6" fillId="4" borderId="9" xfId="1" applyFont="1" applyFill="1" applyBorder="1" applyAlignment="1">
      <alignment horizontal="right" shrinkToFit="1"/>
    </xf>
    <xf numFmtId="187" fontId="6" fillId="4" borderId="25" xfId="1" applyFont="1" applyFill="1" applyBorder="1" applyAlignment="1">
      <alignment horizontal="right" shrinkToFit="1"/>
    </xf>
    <xf numFmtId="187" fontId="3" fillId="5" borderId="44" xfId="1" applyFont="1" applyFill="1" applyBorder="1" applyAlignment="1">
      <alignment horizontal="right" shrinkToFit="1"/>
    </xf>
    <xf numFmtId="187" fontId="3" fillId="5" borderId="37" xfId="1" applyFont="1" applyFill="1" applyBorder="1" applyAlignment="1">
      <alignment horizontal="right" shrinkToFit="1"/>
    </xf>
    <xf numFmtId="187" fontId="3" fillId="5" borderId="47" xfId="1" applyFont="1" applyFill="1" applyBorder="1" applyAlignment="1">
      <alignment horizontal="right" shrinkToFit="1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89" fontId="3" fillId="0" borderId="0" xfId="3" applyNumberFormat="1" applyFont="1" applyAlignment="1">
      <alignment horizontal="center"/>
    </xf>
    <xf numFmtId="0" fontId="6" fillId="3" borderId="0" xfId="2" applyFont="1" applyFill="1" applyAlignment="1">
      <alignment horizontal="left" vertical="center"/>
    </xf>
    <xf numFmtId="188" fontId="6" fillId="0" borderId="0" xfId="2" applyNumberFormat="1" applyFont="1" applyAlignment="1">
      <alignment horizontal="center" vertical="center"/>
    </xf>
    <xf numFmtId="189" fontId="6" fillId="0" borderId="0" xfId="3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2" fillId="0" borderId="0" xfId="4" applyFont="1" applyAlignment="1">
      <alignment horizontal="left" vertical="top"/>
    </xf>
    <xf numFmtId="189" fontId="6" fillId="0" borderId="0" xfId="3" applyNumberFormat="1" applyFont="1" applyFill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/>
    </xf>
    <xf numFmtId="0" fontId="12" fillId="0" borderId="25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39" xfId="2" applyFont="1" applyBorder="1" applyAlignment="1">
      <alignment horizontal="center"/>
    </xf>
    <xf numFmtId="190" fontId="6" fillId="0" borderId="29" xfId="5" applyNumberFormat="1" applyFont="1" applyBorder="1" applyAlignment="1">
      <alignment vertical="top" wrapText="1"/>
    </xf>
    <xf numFmtId="190" fontId="6" fillId="0" borderId="4" xfId="5" applyNumberFormat="1" applyFont="1" applyBorder="1" applyAlignment="1">
      <alignment vertical="top" wrapText="1"/>
    </xf>
    <xf numFmtId="0" fontId="13" fillId="7" borderId="12" xfId="2" applyFont="1" applyFill="1" applyBorder="1" applyAlignment="1">
      <alignment wrapText="1"/>
    </xf>
    <xf numFmtId="0" fontId="13" fillId="7" borderId="12" xfId="2" applyFont="1" applyFill="1" applyBorder="1" applyAlignment="1">
      <alignment vertical="top" wrapText="1"/>
    </xf>
    <xf numFmtId="0" fontId="3" fillId="0" borderId="13" xfId="0" applyFont="1" applyBorder="1" applyAlignment="1">
      <alignment horizontal="center" shrinkToFit="1"/>
    </xf>
    <xf numFmtId="0" fontId="3" fillId="0" borderId="12" xfId="2" applyFont="1" applyBorder="1" applyAlignment="1">
      <alignment horizontal="center"/>
    </xf>
    <xf numFmtId="188" fontId="13" fillId="0" borderId="12" xfId="1" applyNumberFormat="1" applyFont="1" applyFill="1" applyBorder="1" applyAlignment="1">
      <alignment horizontal="center"/>
    </xf>
    <xf numFmtId="0" fontId="3" fillId="0" borderId="12" xfId="2" applyFont="1" applyBorder="1" applyAlignment="1">
      <alignment horizontal="left" wrapText="1" shrinkToFit="1"/>
    </xf>
    <xf numFmtId="0" fontId="3" fillId="0" borderId="7" xfId="2" applyFont="1" applyBorder="1" applyAlignment="1">
      <alignment horizontal="left" wrapText="1" shrinkToFit="1"/>
    </xf>
    <xf numFmtId="0" fontId="3" fillId="0" borderId="7" xfId="2" applyFont="1" applyBorder="1" applyAlignment="1">
      <alignment wrapText="1" shrinkToFit="1"/>
    </xf>
    <xf numFmtId="188" fontId="12" fillId="0" borderId="12" xfId="2" applyNumberFormat="1" applyFont="1" applyBorder="1" applyAlignment="1">
      <alignment horizontal="center" vertical="center"/>
    </xf>
    <xf numFmtId="0" fontId="12" fillId="0" borderId="12" xfId="2" applyFont="1" applyBorder="1" applyAlignment="1">
      <alignment vertical="center"/>
    </xf>
    <xf numFmtId="188" fontId="3" fillId="0" borderId="12" xfId="1" applyNumberFormat="1" applyFont="1" applyFill="1" applyBorder="1" applyAlignment="1">
      <alignment horizontal="center" vertical="center"/>
    </xf>
    <xf numFmtId="0" fontId="6" fillId="5" borderId="7" xfId="2" applyFont="1" applyFill="1" applyBorder="1" applyAlignment="1">
      <alignment wrapText="1" shrinkToFit="1"/>
    </xf>
    <xf numFmtId="0" fontId="3" fillId="5" borderId="12" xfId="2" applyFont="1" applyFill="1" applyBorder="1" applyAlignment="1">
      <alignment horizontal="center"/>
    </xf>
    <xf numFmtId="188" fontId="12" fillId="5" borderId="12" xfId="2" applyNumberFormat="1" applyFont="1" applyFill="1" applyBorder="1" applyAlignment="1">
      <alignment horizontal="center" vertical="top"/>
    </xf>
    <xf numFmtId="0" fontId="12" fillId="5" borderId="12" xfId="2" applyFont="1" applyFill="1" applyBorder="1" applyAlignment="1">
      <alignment vertical="top"/>
    </xf>
    <xf numFmtId="0" fontId="6" fillId="5" borderId="12" xfId="2" applyFont="1" applyFill="1" applyBorder="1" applyAlignment="1">
      <alignment wrapText="1" shrinkToFit="1"/>
    </xf>
    <xf numFmtId="0" fontId="13" fillId="5" borderId="12" xfId="2" applyFont="1" applyFill="1" applyBorder="1" applyAlignment="1">
      <alignment horizontal="center"/>
    </xf>
    <xf numFmtId="0" fontId="12" fillId="5" borderId="12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vertical="center" wrapText="1" shrinkToFit="1"/>
    </xf>
    <xf numFmtId="0" fontId="13" fillId="5" borderId="12" xfId="2" applyFont="1" applyFill="1" applyBorder="1" applyAlignment="1">
      <alignment horizontal="center" vertical="center"/>
    </xf>
    <xf numFmtId="188" fontId="12" fillId="5" borderId="12" xfId="2" applyNumberFormat="1" applyFont="1" applyFill="1" applyBorder="1" applyAlignment="1">
      <alignment horizontal="center" vertical="center"/>
    </xf>
    <xf numFmtId="188" fontId="13" fillId="5" borderId="12" xfId="2" applyNumberFormat="1" applyFont="1" applyFill="1" applyBorder="1" applyAlignment="1">
      <alignment horizontal="center" vertical="center"/>
    </xf>
    <xf numFmtId="188" fontId="12" fillId="5" borderId="12" xfId="2" applyNumberFormat="1" applyFont="1" applyFill="1" applyBorder="1" applyAlignment="1">
      <alignment vertical="center"/>
    </xf>
    <xf numFmtId="188" fontId="12" fillId="2" borderId="12" xfId="3" applyNumberFormat="1" applyFont="1" applyFill="1" applyBorder="1" applyAlignment="1">
      <alignment vertical="top"/>
    </xf>
    <xf numFmtId="190" fontId="6" fillId="0" borderId="12" xfId="5" applyNumberFormat="1" applyFont="1" applyBorder="1" applyAlignment="1">
      <alignment vertical="top" wrapText="1"/>
    </xf>
    <xf numFmtId="0" fontId="6" fillId="4" borderId="9" xfId="0" applyFont="1" applyFill="1" applyBorder="1" applyAlignment="1">
      <alignment horizontal="center" vertical="center" shrinkToFit="1"/>
    </xf>
    <xf numFmtId="188" fontId="13" fillId="0" borderId="0" xfId="2" applyNumberFormat="1" applyFont="1"/>
    <xf numFmtId="0" fontId="6" fillId="6" borderId="10" xfId="2" applyFont="1" applyFill="1" applyBorder="1"/>
    <xf numFmtId="188" fontId="3" fillId="0" borderId="0" xfId="2" applyNumberFormat="1" applyFont="1"/>
    <xf numFmtId="188" fontId="6" fillId="6" borderId="12" xfId="1" applyNumberFormat="1" applyFont="1" applyFill="1" applyBorder="1"/>
    <xf numFmtId="188" fontId="12" fillId="6" borderId="12" xfId="1" applyNumberFormat="1" applyFont="1" applyFill="1" applyBorder="1" applyAlignment="1">
      <alignment vertical="top"/>
    </xf>
    <xf numFmtId="0" fontId="6" fillId="8" borderId="10" xfId="0" applyFont="1" applyFill="1" applyBorder="1" applyAlignment="1">
      <alignment shrinkToFit="1"/>
    </xf>
    <xf numFmtId="0" fontId="6" fillId="8" borderId="12" xfId="0" applyFont="1" applyFill="1" applyBorder="1" applyAlignment="1">
      <alignment shrinkToFit="1"/>
    </xf>
    <xf numFmtId="0" fontId="6" fillId="8" borderId="9" xfId="0" applyFont="1" applyFill="1" applyBorder="1" applyAlignment="1">
      <alignment horizontal="center" shrinkToFit="1"/>
    </xf>
    <xf numFmtId="188" fontId="12" fillId="8" borderId="10" xfId="2" applyNumberFormat="1" applyFont="1" applyFill="1" applyBorder="1" applyAlignment="1">
      <alignment horizontal="center" vertical="center"/>
    </xf>
    <xf numFmtId="188" fontId="12" fillId="8" borderId="12" xfId="3" applyNumberFormat="1" applyFont="1" applyFill="1" applyBorder="1" applyAlignment="1">
      <alignment horizontal="center" vertical="center"/>
    </xf>
    <xf numFmtId="0" fontId="12" fillId="8" borderId="12" xfId="2" applyFont="1" applyFill="1" applyBorder="1" applyAlignment="1">
      <alignment horizontal="center" vertical="center"/>
    </xf>
    <xf numFmtId="188" fontId="12" fillId="2" borderId="12" xfId="1" applyNumberFormat="1" applyFont="1" applyFill="1" applyBorder="1" applyAlignment="1">
      <alignment horizontal="center" vertical="center"/>
    </xf>
    <xf numFmtId="188" fontId="12" fillId="2" borderId="8" xfId="1" applyNumberFormat="1" applyFont="1" applyFill="1" applyBorder="1" applyAlignment="1">
      <alignment vertical="center"/>
    </xf>
    <xf numFmtId="188" fontId="12" fillId="2" borderId="24" xfId="1" applyNumberFormat="1" applyFont="1" applyFill="1" applyBorder="1" applyAlignment="1">
      <alignment vertical="center"/>
    </xf>
    <xf numFmtId="188" fontId="12" fillId="2" borderId="25" xfId="1" applyNumberFormat="1" applyFont="1" applyFill="1" applyBorder="1" applyAlignment="1">
      <alignment vertical="center"/>
    </xf>
    <xf numFmtId="0" fontId="12" fillId="2" borderId="10" xfId="2" applyFont="1" applyFill="1" applyBorder="1" applyAlignment="1">
      <alignment horizontal="center" vertical="center"/>
    </xf>
    <xf numFmtId="188" fontId="12" fillId="4" borderId="12" xfId="1" applyNumberFormat="1" applyFont="1" applyFill="1" applyBorder="1" applyAlignment="1">
      <alignment horizontal="center" vertical="center"/>
    </xf>
    <xf numFmtId="188" fontId="12" fillId="2" borderId="12" xfId="1" applyNumberFormat="1" applyFont="1" applyFill="1" applyBorder="1" applyAlignment="1">
      <alignment vertical="top"/>
    </xf>
    <xf numFmtId="188" fontId="6" fillId="0" borderId="0" xfId="2" applyNumberFormat="1" applyFont="1" applyAlignment="1">
      <alignment vertical="center"/>
    </xf>
    <xf numFmtId="188" fontId="3" fillId="0" borderId="0" xfId="2" applyNumberFormat="1" applyFont="1" applyAlignment="1">
      <alignment horizontal="center"/>
    </xf>
    <xf numFmtId="188" fontId="13" fillId="8" borderId="0" xfId="3" applyNumberFormat="1" applyFont="1" applyFill="1" applyAlignment="1">
      <alignment vertical="top"/>
    </xf>
    <xf numFmtId="188" fontId="13" fillId="0" borderId="0" xfId="3" applyNumberFormat="1" applyFont="1" applyAlignment="1">
      <alignment vertical="top"/>
    </xf>
    <xf numFmtId="188" fontId="12" fillId="2" borderId="8" xfId="3" applyNumberFormat="1" applyFont="1" applyFill="1" applyBorder="1" applyAlignment="1">
      <alignment vertical="center"/>
    </xf>
    <xf numFmtId="188" fontId="12" fillId="2" borderId="24" xfId="3" applyNumberFormat="1" applyFont="1" applyFill="1" applyBorder="1" applyAlignment="1">
      <alignment vertical="center"/>
    </xf>
    <xf numFmtId="188" fontId="12" fillId="2" borderId="25" xfId="3" applyNumberFormat="1" applyFont="1" applyFill="1" applyBorder="1" applyAlignment="1">
      <alignment vertical="center"/>
    </xf>
    <xf numFmtId="188" fontId="3" fillId="0" borderId="12" xfId="1" applyNumberFormat="1" applyFont="1" applyBorder="1" applyAlignment="1">
      <alignment horizontal="right" shrinkToFit="1"/>
    </xf>
    <xf numFmtId="187" fontId="3" fillId="0" borderId="12" xfId="1" applyFont="1" applyBorder="1" applyAlignment="1">
      <alignment horizontal="right" shrinkToFit="1"/>
    </xf>
    <xf numFmtId="188" fontId="6" fillId="6" borderId="12" xfId="2" applyNumberFormat="1" applyFont="1" applyFill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188" fontId="12" fillId="0" borderId="2" xfId="2" applyNumberFormat="1" applyFont="1" applyBorder="1" applyAlignment="1">
      <alignment horizontal="center" vertical="center"/>
    </xf>
    <xf numFmtId="188" fontId="12" fillId="0" borderId="2" xfId="3" applyNumberFormat="1" applyFont="1" applyBorder="1" applyAlignment="1">
      <alignment horizontal="center" vertical="center"/>
    </xf>
    <xf numFmtId="188" fontId="12" fillId="0" borderId="5" xfId="2" applyNumberFormat="1" applyFont="1" applyBorder="1" applyAlignment="1">
      <alignment horizontal="center" vertical="center"/>
    </xf>
    <xf numFmtId="188" fontId="12" fillId="0" borderId="5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188" fontId="3" fillId="0" borderId="18" xfId="0" applyNumberFormat="1" applyFont="1" applyBorder="1" applyAlignment="1">
      <alignment shrinkToFit="1"/>
    </xf>
    <xf numFmtId="187" fontId="6" fillId="0" borderId="2" xfId="1" applyFont="1" applyBorder="1" applyAlignment="1">
      <alignment shrinkToFit="1"/>
    </xf>
    <xf numFmtId="187" fontId="3" fillId="0" borderId="2" xfId="1" applyFont="1" applyFill="1" applyBorder="1" applyAlignment="1">
      <alignment shrinkToFit="1"/>
    </xf>
    <xf numFmtId="187" fontId="6" fillId="0" borderId="5" xfId="1" applyFont="1" applyBorder="1" applyAlignment="1">
      <alignment shrinkToFit="1"/>
    </xf>
    <xf numFmtId="187" fontId="3" fillId="0" borderId="5" xfId="1" applyFont="1" applyFill="1" applyBorder="1" applyAlignment="1">
      <alignment shrinkToFit="1"/>
    </xf>
    <xf numFmtId="190" fontId="6" fillId="0" borderId="29" xfId="5" applyNumberFormat="1" applyFont="1" applyBorder="1" applyAlignment="1">
      <alignment vertical="center" wrapText="1"/>
    </xf>
    <xf numFmtId="190" fontId="6" fillId="0" borderId="4" xfId="5" applyNumberFormat="1" applyFont="1" applyBorder="1" applyAlignment="1">
      <alignment vertical="center" wrapText="1"/>
    </xf>
    <xf numFmtId="188" fontId="6" fillId="6" borderId="12" xfId="2" applyNumberFormat="1" applyFont="1" applyFill="1" applyBorder="1"/>
    <xf numFmtId="0" fontId="6" fillId="0" borderId="0" xfId="0" applyFont="1" applyAlignment="1">
      <alignment horizont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87" fontId="6" fillId="0" borderId="7" xfId="1" applyFont="1" applyBorder="1" applyAlignment="1">
      <alignment horizontal="center" vertical="center" wrapText="1" shrinkToFit="1"/>
    </xf>
    <xf numFmtId="187" fontId="6" fillId="0" borderId="11" xfId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10" fillId="0" borderId="10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2" fillId="0" borderId="7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7" fontId="2" fillId="0" borderId="7" xfId="1" applyFont="1" applyBorder="1" applyAlignment="1">
      <alignment horizontal="center" vertical="center" wrapText="1" shrinkToFit="1"/>
    </xf>
    <xf numFmtId="187" fontId="2" fillId="0" borderId="11" xfId="1" applyFont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left" shrinkToFit="1"/>
    </xf>
    <xf numFmtId="0" fontId="6" fillId="4" borderId="8" xfId="0" applyFont="1" applyFill="1" applyBorder="1" applyAlignment="1">
      <alignment horizontal="left" shrinkToFit="1"/>
    </xf>
    <xf numFmtId="0" fontId="6" fillId="4" borderId="9" xfId="0" applyFont="1" applyFill="1" applyBorder="1" applyAlignment="1">
      <alignment horizontal="left" shrinkToFit="1"/>
    </xf>
    <xf numFmtId="0" fontId="6" fillId="4" borderId="10" xfId="0" applyFont="1" applyFill="1" applyBorder="1" applyAlignment="1">
      <alignment horizontal="center" shrinkToFit="1"/>
    </xf>
    <xf numFmtId="0" fontId="6" fillId="4" borderId="8" xfId="0" applyFont="1" applyFill="1" applyBorder="1" applyAlignment="1">
      <alignment horizontal="center" shrinkToFit="1"/>
    </xf>
    <xf numFmtId="0" fontId="6" fillId="4" borderId="9" xfId="0" applyFont="1" applyFill="1" applyBorder="1" applyAlignment="1">
      <alignment horizontal="center" shrinkToFit="1"/>
    </xf>
    <xf numFmtId="0" fontId="6" fillId="4" borderId="10" xfId="0" applyFont="1" applyFill="1" applyBorder="1" applyAlignment="1">
      <alignment horizontal="left" wrapText="1" shrinkToFit="1"/>
    </xf>
    <xf numFmtId="0" fontId="6" fillId="4" borderId="8" xfId="0" applyFont="1" applyFill="1" applyBorder="1" applyAlignment="1">
      <alignment horizontal="left" wrapText="1" shrinkToFit="1"/>
    </xf>
    <xf numFmtId="0" fontId="6" fillId="4" borderId="9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7" xfId="2" applyFont="1" applyBorder="1" applyAlignment="1">
      <alignment horizontal="center" wrapText="1"/>
    </xf>
    <xf numFmtId="0" fontId="12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vertical="center"/>
    </xf>
    <xf numFmtId="190" fontId="15" fillId="0" borderId="1" xfId="5" applyNumberFormat="1" applyFont="1" applyBorder="1" applyAlignment="1">
      <alignment vertical="top" wrapText="1"/>
    </xf>
    <xf numFmtId="190" fontId="15" fillId="0" borderId="2" xfId="5" applyNumberFormat="1" applyFont="1" applyBorder="1" applyAlignment="1">
      <alignment vertical="top" wrapText="1"/>
    </xf>
    <xf numFmtId="190" fontId="15" fillId="0" borderId="3" xfId="5" applyNumberFormat="1" applyFont="1" applyBorder="1" applyAlignment="1">
      <alignment vertical="top" wrapText="1"/>
    </xf>
    <xf numFmtId="190" fontId="15" fillId="0" borderId="29" xfId="5" applyNumberFormat="1" applyFont="1" applyBorder="1" applyAlignment="1">
      <alignment vertical="top" wrapText="1"/>
    </xf>
    <xf numFmtId="190" fontId="15" fillId="0" borderId="0" xfId="5" applyNumberFormat="1" applyFont="1" applyAlignment="1">
      <alignment vertical="top" wrapText="1"/>
    </xf>
    <xf numFmtId="190" fontId="15" fillId="0" borderId="18" xfId="5" applyNumberFormat="1" applyFont="1" applyBorder="1" applyAlignment="1">
      <alignment vertical="top" wrapText="1"/>
    </xf>
    <xf numFmtId="190" fontId="15" fillId="0" borderId="4" xfId="5" applyNumberFormat="1" applyFont="1" applyBorder="1" applyAlignment="1">
      <alignment vertical="top" wrapText="1"/>
    </xf>
    <xf numFmtId="190" fontId="15" fillId="0" borderId="5" xfId="5" applyNumberFormat="1" applyFont="1" applyBorder="1" applyAlignment="1">
      <alignment vertical="top" wrapText="1"/>
    </xf>
    <xf numFmtId="190" fontId="15" fillId="0" borderId="6" xfId="5" applyNumberFormat="1" applyFont="1" applyBorder="1" applyAlignment="1">
      <alignment vertical="top" wrapText="1"/>
    </xf>
    <xf numFmtId="190" fontId="15" fillId="0" borderId="29" xfId="5" applyNumberFormat="1" applyFont="1" applyBorder="1" applyAlignment="1">
      <alignment horizontal="left" vertical="top" wrapText="1"/>
    </xf>
    <xf numFmtId="190" fontId="15" fillId="0" borderId="0" xfId="5" applyNumberFormat="1" applyFont="1" applyAlignment="1">
      <alignment horizontal="left" vertical="top" wrapText="1"/>
    </xf>
    <xf numFmtId="190" fontId="15" fillId="0" borderId="18" xfId="5" applyNumberFormat="1" applyFont="1" applyBorder="1" applyAlignment="1">
      <alignment horizontal="left" vertical="top" wrapText="1"/>
    </xf>
    <xf numFmtId="190" fontId="15" fillId="0" borderId="4" xfId="5" applyNumberFormat="1" applyFont="1" applyBorder="1" applyAlignment="1">
      <alignment horizontal="left" vertical="top" wrapText="1"/>
    </xf>
    <xf numFmtId="190" fontId="15" fillId="0" borderId="5" xfId="5" applyNumberFormat="1" applyFont="1" applyBorder="1" applyAlignment="1">
      <alignment horizontal="left" vertical="top" wrapText="1"/>
    </xf>
    <xf numFmtId="190" fontId="15" fillId="0" borderId="6" xfId="5" applyNumberFormat="1" applyFont="1" applyBorder="1" applyAlignment="1">
      <alignment horizontal="left" vertical="top" wrapText="1"/>
    </xf>
    <xf numFmtId="0" fontId="6" fillId="0" borderId="0" xfId="2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12" xfId="2" applyFont="1" applyBorder="1" applyAlignment="1">
      <alignment horizontal="center" vertical="center"/>
    </xf>
    <xf numFmtId="190" fontId="6" fillId="0" borderId="29" xfId="5" applyNumberFormat="1" applyFont="1" applyBorder="1" applyAlignment="1">
      <alignment horizontal="left" vertical="top" wrapText="1"/>
    </xf>
    <xf numFmtId="190" fontId="6" fillId="0" borderId="0" xfId="5" applyNumberFormat="1" applyFont="1" applyAlignment="1">
      <alignment horizontal="left" vertical="top" wrapText="1"/>
    </xf>
    <xf numFmtId="190" fontId="6" fillId="0" borderId="4" xfId="5" applyNumberFormat="1" applyFont="1" applyBorder="1" applyAlignment="1">
      <alignment horizontal="left" vertical="top" wrapText="1"/>
    </xf>
    <xf numFmtId="190" fontId="6" fillId="0" borderId="5" xfId="5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190" fontId="6" fillId="0" borderId="1" xfId="5" applyNumberFormat="1" applyFont="1" applyBorder="1" applyAlignment="1">
      <alignment vertical="top" wrapText="1"/>
    </xf>
    <xf numFmtId="190" fontId="6" fillId="0" borderId="2" xfId="5" applyNumberFormat="1" applyFont="1" applyBorder="1" applyAlignment="1">
      <alignment vertical="top" wrapText="1"/>
    </xf>
    <xf numFmtId="190" fontId="6" fillId="0" borderId="29" xfId="5" applyNumberFormat="1" applyFont="1" applyBorder="1" applyAlignment="1">
      <alignment vertical="top" wrapText="1"/>
    </xf>
    <xf numFmtId="190" fontId="6" fillId="0" borderId="0" xfId="5" applyNumberFormat="1" applyFont="1" applyAlignment="1">
      <alignment vertical="top" wrapText="1"/>
    </xf>
    <xf numFmtId="190" fontId="6" fillId="0" borderId="4" xfId="5" applyNumberFormat="1" applyFont="1" applyBorder="1" applyAlignment="1">
      <alignment vertical="top" wrapText="1"/>
    </xf>
    <xf numFmtId="190" fontId="6" fillId="0" borderId="5" xfId="5" applyNumberFormat="1" applyFont="1" applyBorder="1" applyAlignment="1">
      <alignment vertical="top" wrapText="1"/>
    </xf>
    <xf numFmtId="0" fontId="3" fillId="0" borderId="14" xfId="0" applyFont="1" applyBorder="1" applyAlignment="1">
      <alignment wrapText="1" shrinkToFit="1"/>
    </xf>
    <xf numFmtId="188" fontId="6" fillId="4" borderId="12" xfId="1" applyNumberFormat="1" applyFont="1" applyFill="1" applyBorder="1" applyAlignment="1">
      <alignment horizontal="right" shrinkToFit="1"/>
    </xf>
    <xf numFmtId="188" fontId="6" fillId="4" borderId="8" xfId="1" applyNumberFormat="1" applyFont="1" applyFill="1" applyBorder="1" applyAlignment="1">
      <alignment horizontal="right" shrinkToFit="1"/>
    </xf>
    <xf numFmtId="188" fontId="3" fillId="4" borderId="24" xfId="1" applyNumberFormat="1" applyFont="1" applyFill="1" applyBorder="1" applyAlignment="1">
      <alignment horizontal="right" shrinkToFit="1"/>
    </xf>
    <xf numFmtId="188" fontId="3" fillId="4" borderId="25" xfId="1" applyNumberFormat="1" applyFont="1" applyFill="1" applyBorder="1" applyAlignment="1">
      <alignment horizontal="right" shrinkToFit="1"/>
    </xf>
    <xf numFmtId="188" fontId="3" fillId="4" borderId="9" xfId="1" applyNumberFormat="1" applyFont="1" applyFill="1" applyBorder="1" applyAlignment="1">
      <alignment horizontal="right" shrinkToFit="1"/>
    </xf>
    <xf numFmtId="188" fontId="6" fillId="0" borderId="0" xfId="1" applyNumberFormat="1" applyFont="1" applyBorder="1" applyAlignment="1">
      <alignment horizontal="right" shrinkToFit="1"/>
    </xf>
    <xf numFmtId="188" fontId="3" fillId="0" borderId="27" xfId="1" applyNumberFormat="1" applyFont="1" applyFill="1" applyBorder="1" applyAlignment="1">
      <alignment horizontal="right" shrinkToFit="1"/>
    </xf>
    <xf numFmtId="188" fontId="3" fillId="0" borderId="18" xfId="1" applyNumberFormat="1" applyFont="1" applyFill="1" applyBorder="1" applyAlignment="1">
      <alignment horizontal="right" shrinkToFit="1"/>
    </xf>
    <xf numFmtId="188" fontId="3" fillId="0" borderId="0" xfId="1" applyNumberFormat="1" applyFont="1" applyFill="1" applyBorder="1" applyAlignment="1">
      <alignment horizontal="right" shrinkToFit="1"/>
    </xf>
    <xf numFmtId="188" fontId="6" fillId="0" borderId="11" xfId="1" applyNumberFormat="1" applyFont="1" applyBorder="1" applyAlignment="1">
      <alignment horizontal="right" shrinkToFit="1"/>
    </xf>
    <xf numFmtId="188" fontId="3" fillId="0" borderId="13" xfId="1" applyNumberFormat="1" applyFont="1" applyBorder="1" applyAlignment="1">
      <alignment horizontal="right" shrinkToFit="1"/>
    </xf>
    <xf numFmtId="188" fontId="6" fillId="0" borderId="14" xfId="1" applyNumberFormat="1" applyFont="1" applyBorder="1" applyAlignment="1">
      <alignment horizontal="right" shrinkToFit="1"/>
    </xf>
    <xf numFmtId="188" fontId="6" fillId="0" borderId="10" xfId="1" applyNumberFormat="1" applyFont="1" applyBorder="1" applyAlignment="1">
      <alignment horizontal="right" shrinkToFit="1"/>
    </xf>
    <xf numFmtId="188" fontId="3" fillId="0" borderId="24" xfId="1" applyNumberFormat="1" applyFont="1" applyBorder="1" applyAlignment="1">
      <alignment horizontal="right" shrinkToFit="1"/>
    </xf>
    <xf numFmtId="188" fontId="3" fillId="0" borderId="9" xfId="1" applyNumberFormat="1" applyFont="1" applyBorder="1" applyAlignment="1">
      <alignment horizontal="right" shrinkToFit="1"/>
    </xf>
    <xf numFmtId="188" fontId="3" fillId="0" borderId="10" xfId="1" applyNumberFormat="1" applyFont="1" applyBorder="1" applyAlignment="1">
      <alignment horizontal="right" shrinkToFit="1"/>
    </xf>
    <xf numFmtId="188" fontId="6" fillId="4" borderId="42" xfId="1" applyNumberFormat="1" applyFont="1" applyFill="1" applyBorder="1" applyAlignment="1">
      <alignment horizontal="right" shrinkToFit="1"/>
    </xf>
    <xf numFmtId="188" fontId="6" fillId="0" borderId="8" xfId="1" applyNumberFormat="1" applyFont="1" applyBorder="1" applyAlignment="1">
      <alignment horizontal="right" shrinkToFit="1"/>
    </xf>
    <xf numFmtId="188" fontId="3" fillId="4" borderId="8" xfId="1" applyNumberFormat="1" applyFont="1" applyFill="1" applyBorder="1" applyAlignment="1">
      <alignment horizontal="right" shrinkToFit="1"/>
    </xf>
    <xf numFmtId="188" fontId="3" fillId="0" borderId="12" xfId="1" applyNumberFormat="1" applyFont="1" applyBorder="1" applyAlignment="1">
      <alignment shrinkToFit="1"/>
    </xf>
    <xf numFmtId="188" fontId="3" fillId="0" borderId="39" xfId="1" applyNumberFormat="1" applyFont="1" applyBorder="1" applyAlignment="1">
      <alignment shrinkToFit="1"/>
    </xf>
    <xf numFmtId="188" fontId="3" fillId="0" borderId="24" xfId="0" applyNumberFormat="1" applyFont="1" applyBorder="1" applyAlignment="1">
      <alignment shrinkToFit="1"/>
    </xf>
    <xf numFmtId="188" fontId="3" fillId="0" borderId="25" xfId="0" applyNumberFormat="1" applyFont="1" applyBorder="1" applyAlignment="1">
      <alignment shrinkToFit="1"/>
    </xf>
    <xf numFmtId="188" fontId="3" fillId="0" borderId="39" xfId="0" applyNumberFormat="1" applyFont="1" applyBorder="1" applyAlignment="1">
      <alignment shrinkToFit="1"/>
    </xf>
    <xf numFmtId="188" fontId="6" fillId="4" borderId="24" xfId="1" applyNumberFormat="1" applyFont="1" applyFill="1" applyBorder="1" applyAlignment="1">
      <alignment horizontal="right" shrinkToFit="1"/>
    </xf>
    <xf numFmtId="188" fontId="6" fillId="4" borderId="39" xfId="1" applyNumberFormat="1" applyFont="1" applyFill="1" applyBorder="1" applyAlignment="1">
      <alignment horizontal="right" shrinkToFit="1"/>
    </xf>
    <xf numFmtId="43" fontId="6" fillId="0" borderId="0" xfId="0" applyNumberFormat="1" applyFont="1"/>
    <xf numFmtId="0" fontId="12" fillId="9" borderId="11" xfId="2" applyFont="1" applyFill="1" applyBorder="1" applyAlignment="1">
      <alignment horizontal="center" wrapText="1"/>
    </xf>
    <xf numFmtId="188" fontId="6" fillId="9" borderId="24" xfId="0" applyNumberFormat="1" applyFont="1" applyFill="1" applyBorder="1" applyAlignment="1">
      <alignment horizontal="center" shrinkToFit="1"/>
    </xf>
    <xf numFmtId="0" fontId="6" fillId="9" borderId="4" xfId="0" applyFont="1" applyFill="1" applyBorder="1" applyAlignment="1">
      <alignment horizontal="center" shrinkToFit="1"/>
    </xf>
    <xf numFmtId="0" fontId="6" fillId="9" borderId="8" xfId="2" applyFont="1" applyFill="1" applyBorder="1" applyAlignment="1">
      <alignment horizontal="center"/>
    </xf>
    <xf numFmtId="187" fontId="6" fillId="9" borderId="11" xfId="1" applyFont="1" applyFill="1" applyBorder="1" applyAlignment="1">
      <alignment horizontal="center" wrapText="1" shrinkToFit="1"/>
    </xf>
    <xf numFmtId="187" fontId="6" fillId="9" borderId="8" xfId="1" applyFont="1" applyFill="1" applyBorder="1" applyAlignment="1">
      <alignment horizontal="center" shrinkToFit="1"/>
    </xf>
    <xf numFmtId="0" fontId="6" fillId="9" borderId="11" xfId="0" applyFont="1" applyFill="1" applyBorder="1" applyAlignment="1">
      <alignment horizontal="center" shrinkToFit="1"/>
    </xf>
    <xf numFmtId="188" fontId="3" fillId="4" borderId="39" xfId="1" applyNumberFormat="1" applyFont="1" applyFill="1" applyBorder="1" applyAlignment="1">
      <alignment horizontal="right" shrinkToFit="1"/>
    </xf>
    <xf numFmtId="188" fontId="6" fillId="4" borderId="25" xfId="1" applyNumberFormat="1" applyFont="1" applyFill="1" applyBorder="1" applyAlignment="1">
      <alignment horizontal="right" shrinkToFit="1"/>
    </xf>
    <xf numFmtId="188" fontId="6" fillId="9" borderId="39" xfId="0" applyNumberFormat="1" applyFont="1" applyFill="1" applyBorder="1" applyAlignment="1">
      <alignment horizontal="center" shrinkToFit="1"/>
    </xf>
    <xf numFmtId="188" fontId="6" fillId="9" borderId="25" xfId="0" applyNumberFormat="1" applyFont="1" applyFill="1" applyBorder="1" applyAlignment="1">
      <alignment horizontal="center" shrinkToFit="1"/>
    </xf>
  </cellXfs>
  <cellStyles count="7">
    <cellStyle name="Comma 2" xfId="3"/>
    <cellStyle name="Normal 2" xfId="2"/>
    <cellStyle name="Normal 3 2" xfId="4"/>
    <cellStyle name="เครื่องหมายจุลภาค" xfId="1" builtinId="3"/>
    <cellStyle name="ปกติ" xfId="0" builtinId="0"/>
    <cellStyle name="ปกติ 10" xfId="6"/>
    <cellStyle name="ปกติ_(7)รายหมวด 5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view="pageBreakPreview" topLeftCell="A10" zoomScaleNormal="100" zoomScaleSheetLayoutView="100" workbookViewId="0">
      <selection activeCell="J26" sqref="J26"/>
    </sheetView>
  </sheetViews>
  <sheetFormatPr defaultRowHeight="21.75"/>
  <cols>
    <col min="1" max="1" width="30.7109375" style="2" customWidth="1"/>
    <col min="2" max="2" width="13.140625" style="16" customWidth="1"/>
    <col min="3" max="3" width="13.42578125" style="16" customWidth="1"/>
    <col min="4" max="4" width="10.42578125" style="16" customWidth="1"/>
    <col min="5" max="14" width="10.42578125" style="2" customWidth="1"/>
    <col min="15" max="15" width="13.7109375" style="2" customWidth="1"/>
    <col min="16" max="16" width="15.7109375" style="1" bestFit="1" customWidth="1"/>
    <col min="17" max="255" width="9.140625" style="1"/>
    <col min="256" max="256" width="30.7109375" style="1" customWidth="1"/>
    <col min="257" max="257" width="6.28515625" style="1" bestFit="1" customWidth="1"/>
    <col min="258" max="258" width="10" style="1" bestFit="1" customWidth="1"/>
    <col min="259" max="259" width="9.140625" style="1"/>
    <col min="260" max="260" width="10.140625" style="1" customWidth="1"/>
    <col min="261" max="261" width="9.7109375" style="1" customWidth="1"/>
    <col min="262" max="262" width="10" style="1" customWidth="1"/>
    <col min="263" max="263" width="10.140625" style="1" customWidth="1"/>
    <col min="264" max="264" width="10" style="1" customWidth="1"/>
    <col min="265" max="265" width="9.85546875" style="1" customWidth="1"/>
    <col min="266" max="266" width="10.42578125" style="1" customWidth="1"/>
    <col min="267" max="267" width="10" style="1" customWidth="1"/>
    <col min="268" max="268" width="9.7109375" style="1" customWidth="1"/>
    <col min="269" max="270" width="9.5703125" style="1" customWidth="1"/>
    <col min="271" max="271" width="13.7109375" style="1" customWidth="1"/>
    <col min="272" max="272" width="15.7109375" style="1" bestFit="1" customWidth="1"/>
    <col min="273" max="511" width="9.140625" style="1"/>
    <col min="512" max="512" width="30.7109375" style="1" customWidth="1"/>
    <col min="513" max="513" width="6.28515625" style="1" bestFit="1" customWidth="1"/>
    <col min="514" max="514" width="10" style="1" bestFit="1" customWidth="1"/>
    <col min="515" max="515" width="9.140625" style="1"/>
    <col min="516" max="516" width="10.140625" style="1" customWidth="1"/>
    <col min="517" max="517" width="9.7109375" style="1" customWidth="1"/>
    <col min="518" max="518" width="10" style="1" customWidth="1"/>
    <col min="519" max="519" width="10.140625" style="1" customWidth="1"/>
    <col min="520" max="520" width="10" style="1" customWidth="1"/>
    <col min="521" max="521" width="9.85546875" style="1" customWidth="1"/>
    <col min="522" max="522" width="10.42578125" style="1" customWidth="1"/>
    <col min="523" max="523" width="10" style="1" customWidth="1"/>
    <col min="524" max="524" width="9.7109375" style="1" customWidth="1"/>
    <col min="525" max="526" width="9.5703125" style="1" customWidth="1"/>
    <col min="527" max="527" width="13.7109375" style="1" customWidth="1"/>
    <col min="528" max="528" width="15.7109375" style="1" bestFit="1" customWidth="1"/>
    <col min="529" max="767" width="9.140625" style="1"/>
    <col min="768" max="768" width="30.7109375" style="1" customWidth="1"/>
    <col min="769" max="769" width="6.28515625" style="1" bestFit="1" customWidth="1"/>
    <col min="770" max="770" width="10" style="1" bestFit="1" customWidth="1"/>
    <col min="771" max="771" width="9.140625" style="1"/>
    <col min="772" max="772" width="10.140625" style="1" customWidth="1"/>
    <col min="773" max="773" width="9.7109375" style="1" customWidth="1"/>
    <col min="774" max="774" width="10" style="1" customWidth="1"/>
    <col min="775" max="775" width="10.140625" style="1" customWidth="1"/>
    <col min="776" max="776" width="10" style="1" customWidth="1"/>
    <col min="777" max="777" width="9.85546875" style="1" customWidth="1"/>
    <col min="778" max="778" width="10.42578125" style="1" customWidth="1"/>
    <col min="779" max="779" width="10" style="1" customWidth="1"/>
    <col min="780" max="780" width="9.7109375" style="1" customWidth="1"/>
    <col min="781" max="782" width="9.5703125" style="1" customWidth="1"/>
    <col min="783" max="783" width="13.7109375" style="1" customWidth="1"/>
    <col min="784" max="784" width="15.7109375" style="1" bestFit="1" customWidth="1"/>
    <col min="785" max="1023" width="9.140625" style="1"/>
    <col min="1024" max="1024" width="30.7109375" style="1" customWidth="1"/>
    <col min="1025" max="1025" width="6.28515625" style="1" bestFit="1" customWidth="1"/>
    <col min="1026" max="1026" width="10" style="1" bestFit="1" customWidth="1"/>
    <col min="1027" max="1027" width="9.140625" style="1"/>
    <col min="1028" max="1028" width="10.140625" style="1" customWidth="1"/>
    <col min="1029" max="1029" width="9.7109375" style="1" customWidth="1"/>
    <col min="1030" max="1030" width="10" style="1" customWidth="1"/>
    <col min="1031" max="1031" width="10.140625" style="1" customWidth="1"/>
    <col min="1032" max="1032" width="10" style="1" customWidth="1"/>
    <col min="1033" max="1033" width="9.85546875" style="1" customWidth="1"/>
    <col min="1034" max="1034" width="10.42578125" style="1" customWidth="1"/>
    <col min="1035" max="1035" width="10" style="1" customWidth="1"/>
    <col min="1036" max="1036" width="9.7109375" style="1" customWidth="1"/>
    <col min="1037" max="1038" width="9.5703125" style="1" customWidth="1"/>
    <col min="1039" max="1039" width="13.7109375" style="1" customWidth="1"/>
    <col min="1040" max="1040" width="15.7109375" style="1" bestFit="1" customWidth="1"/>
    <col min="1041" max="1279" width="9.140625" style="1"/>
    <col min="1280" max="1280" width="30.7109375" style="1" customWidth="1"/>
    <col min="1281" max="1281" width="6.28515625" style="1" bestFit="1" customWidth="1"/>
    <col min="1282" max="1282" width="10" style="1" bestFit="1" customWidth="1"/>
    <col min="1283" max="1283" width="9.140625" style="1"/>
    <col min="1284" max="1284" width="10.140625" style="1" customWidth="1"/>
    <col min="1285" max="1285" width="9.7109375" style="1" customWidth="1"/>
    <col min="1286" max="1286" width="10" style="1" customWidth="1"/>
    <col min="1287" max="1287" width="10.140625" style="1" customWidth="1"/>
    <col min="1288" max="1288" width="10" style="1" customWidth="1"/>
    <col min="1289" max="1289" width="9.85546875" style="1" customWidth="1"/>
    <col min="1290" max="1290" width="10.42578125" style="1" customWidth="1"/>
    <col min="1291" max="1291" width="10" style="1" customWidth="1"/>
    <col min="1292" max="1292" width="9.7109375" style="1" customWidth="1"/>
    <col min="1293" max="1294" width="9.5703125" style="1" customWidth="1"/>
    <col min="1295" max="1295" width="13.7109375" style="1" customWidth="1"/>
    <col min="1296" max="1296" width="15.7109375" style="1" bestFit="1" customWidth="1"/>
    <col min="1297" max="1535" width="9.140625" style="1"/>
    <col min="1536" max="1536" width="30.7109375" style="1" customWidth="1"/>
    <col min="1537" max="1537" width="6.28515625" style="1" bestFit="1" customWidth="1"/>
    <col min="1538" max="1538" width="10" style="1" bestFit="1" customWidth="1"/>
    <col min="1539" max="1539" width="9.140625" style="1"/>
    <col min="1540" max="1540" width="10.140625" style="1" customWidth="1"/>
    <col min="1541" max="1541" width="9.7109375" style="1" customWidth="1"/>
    <col min="1542" max="1542" width="10" style="1" customWidth="1"/>
    <col min="1543" max="1543" width="10.140625" style="1" customWidth="1"/>
    <col min="1544" max="1544" width="10" style="1" customWidth="1"/>
    <col min="1545" max="1545" width="9.85546875" style="1" customWidth="1"/>
    <col min="1546" max="1546" width="10.42578125" style="1" customWidth="1"/>
    <col min="1547" max="1547" width="10" style="1" customWidth="1"/>
    <col min="1548" max="1548" width="9.7109375" style="1" customWidth="1"/>
    <col min="1549" max="1550" width="9.5703125" style="1" customWidth="1"/>
    <col min="1551" max="1551" width="13.7109375" style="1" customWidth="1"/>
    <col min="1552" max="1552" width="15.7109375" style="1" bestFit="1" customWidth="1"/>
    <col min="1553" max="1791" width="9.140625" style="1"/>
    <col min="1792" max="1792" width="30.7109375" style="1" customWidth="1"/>
    <col min="1793" max="1793" width="6.28515625" style="1" bestFit="1" customWidth="1"/>
    <col min="1794" max="1794" width="10" style="1" bestFit="1" customWidth="1"/>
    <col min="1795" max="1795" width="9.140625" style="1"/>
    <col min="1796" max="1796" width="10.140625" style="1" customWidth="1"/>
    <col min="1797" max="1797" width="9.7109375" style="1" customWidth="1"/>
    <col min="1798" max="1798" width="10" style="1" customWidth="1"/>
    <col min="1799" max="1799" width="10.140625" style="1" customWidth="1"/>
    <col min="1800" max="1800" width="10" style="1" customWidth="1"/>
    <col min="1801" max="1801" width="9.85546875" style="1" customWidth="1"/>
    <col min="1802" max="1802" width="10.42578125" style="1" customWidth="1"/>
    <col min="1803" max="1803" width="10" style="1" customWidth="1"/>
    <col min="1804" max="1804" width="9.7109375" style="1" customWidth="1"/>
    <col min="1805" max="1806" width="9.5703125" style="1" customWidth="1"/>
    <col min="1807" max="1807" width="13.7109375" style="1" customWidth="1"/>
    <col min="1808" max="1808" width="15.7109375" style="1" bestFit="1" customWidth="1"/>
    <col min="1809" max="2047" width="9.140625" style="1"/>
    <col min="2048" max="2048" width="30.7109375" style="1" customWidth="1"/>
    <col min="2049" max="2049" width="6.28515625" style="1" bestFit="1" customWidth="1"/>
    <col min="2050" max="2050" width="10" style="1" bestFit="1" customWidth="1"/>
    <col min="2051" max="2051" width="9.140625" style="1"/>
    <col min="2052" max="2052" width="10.140625" style="1" customWidth="1"/>
    <col min="2053" max="2053" width="9.7109375" style="1" customWidth="1"/>
    <col min="2054" max="2054" width="10" style="1" customWidth="1"/>
    <col min="2055" max="2055" width="10.140625" style="1" customWidth="1"/>
    <col min="2056" max="2056" width="10" style="1" customWidth="1"/>
    <col min="2057" max="2057" width="9.85546875" style="1" customWidth="1"/>
    <col min="2058" max="2058" width="10.42578125" style="1" customWidth="1"/>
    <col min="2059" max="2059" width="10" style="1" customWidth="1"/>
    <col min="2060" max="2060" width="9.7109375" style="1" customWidth="1"/>
    <col min="2061" max="2062" width="9.5703125" style="1" customWidth="1"/>
    <col min="2063" max="2063" width="13.7109375" style="1" customWidth="1"/>
    <col min="2064" max="2064" width="15.7109375" style="1" bestFit="1" customWidth="1"/>
    <col min="2065" max="2303" width="9.140625" style="1"/>
    <col min="2304" max="2304" width="30.7109375" style="1" customWidth="1"/>
    <col min="2305" max="2305" width="6.28515625" style="1" bestFit="1" customWidth="1"/>
    <col min="2306" max="2306" width="10" style="1" bestFit="1" customWidth="1"/>
    <col min="2307" max="2307" width="9.140625" style="1"/>
    <col min="2308" max="2308" width="10.140625" style="1" customWidth="1"/>
    <col min="2309" max="2309" width="9.7109375" style="1" customWidth="1"/>
    <col min="2310" max="2310" width="10" style="1" customWidth="1"/>
    <col min="2311" max="2311" width="10.140625" style="1" customWidth="1"/>
    <col min="2312" max="2312" width="10" style="1" customWidth="1"/>
    <col min="2313" max="2313" width="9.85546875" style="1" customWidth="1"/>
    <col min="2314" max="2314" width="10.42578125" style="1" customWidth="1"/>
    <col min="2315" max="2315" width="10" style="1" customWidth="1"/>
    <col min="2316" max="2316" width="9.7109375" style="1" customWidth="1"/>
    <col min="2317" max="2318" width="9.5703125" style="1" customWidth="1"/>
    <col min="2319" max="2319" width="13.7109375" style="1" customWidth="1"/>
    <col min="2320" max="2320" width="15.7109375" style="1" bestFit="1" customWidth="1"/>
    <col min="2321" max="2559" width="9.140625" style="1"/>
    <col min="2560" max="2560" width="30.7109375" style="1" customWidth="1"/>
    <col min="2561" max="2561" width="6.28515625" style="1" bestFit="1" customWidth="1"/>
    <col min="2562" max="2562" width="10" style="1" bestFit="1" customWidth="1"/>
    <col min="2563" max="2563" width="9.140625" style="1"/>
    <col min="2564" max="2564" width="10.140625" style="1" customWidth="1"/>
    <col min="2565" max="2565" width="9.7109375" style="1" customWidth="1"/>
    <col min="2566" max="2566" width="10" style="1" customWidth="1"/>
    <col min="2567" max="2567" width="10.140625" style="1" customWidth="1"/>
    <col min="2568" max="2568" width="10" style="1" customWidth="1"/>
    <col min="2569" max="2569" width="9.85546875" style="1" customWidth="1"/>
    <col min="2570" max="2570" width="10.42578125" style="1" customWidth="1"/>
    <col min="2571" max="2571" width="10" style="1" customWidth="1"/>
    <col min="2572" max="2572" width="9.7109375" style="1" customWidth="1"/>
    <col min="2573" max="2574" width="9.5703125" style="1" customWidth="1"/>
    <col min="2575" max="2575" width="13.7109375" style="1" customWidth="1"/>
    <col min="2576" max="2576" width="15.7109375" style="1" bestFit="1" customWidth="1"/>
    <col min="2577" max="2815" width="9.140625" style="1"/>
    <col min="2816" max="2816" width="30.7109375" style="1" customWidth="1"/>
    <col min="2817" max="2817" width="6.28515625" style="1" bestFit="1" customWidth="1"/>
    <col min="2818" max="2818" width="10" style="1" bestFit="1" customWidth="1"/>
    <col min="2819" max="2819" width="9.140625" style="1"/>
    <col min="2820" max="2820" width="10.140625" style="1" customWidth="1"/>
    <col min="2821" max="2821" width="9.7109375" style="1" customWidth="1"/>
    <col min="2822" max="2822" width="10" style="1" customWidth="1"/>
    <col min="2823" max="2823" width="10.140625" style="1" customWidth="1"/>
    <col min="2824" max="2824" width="10" style="1" customWidth="1"/>
    <col min="2825" max="2825" width="9.85546875" style="1" customWidth="1"/>
    <col min="2826" max="2826" width="10.42578125" style="1" customWidth="1"/>
    <col min="2827" max="2827" width="10" style="1" customWidth="1"/>
    <col min="2828" max="2828" width="9.7109375" style="1" customWidth="1"/>
    <col min="2829" max="2830" width="9.5703125" style="1" customWidth="1"/>
    <col min="2831" max="2831" width="13.7109375" style="1" customWidth="1"/>
    <col min="2832" max="2832" width="15.7109375" style="1" bestFit="1" customWidth="1"/>
    <col min="2833" max="3071" width="9.140625" style="1"/>
    <col min="3072" max="3072" width="30.7109375" style="1" customWidth="1"/>
    <col min="3073" max="3073" width="6.28515625" style="1" bestFit="1" customWidth="1"/>
    <col min="3074" max="3074" width="10" style="1" bestFit="1" customWidth="1"/>
    <col min="3075" max="3075" width="9.140625" style="1"/>
    <col min="3076" max="3076" width="10.140625" style="1" customWidth="1"/>
    <col min="3077" max="3077" width="9.7109375" style="1" customWidth="1"/>
    <col min="3078" max="3078" width="10" style="1" customWidth="1"/>
    <col min="3079" max="3079" width="10.140625" style="1" customWidth="1"/>
    <col min="3080" max="3080" width="10" style="1" customWidth="1"/>
    <col min="3081" max="3081" width="9.85546875" style="1" customWidth="1"/>
    <col min="3082" max="3082" width="10.42578125" style="1" customWidth="1"/>
    <col min="3083" max="3083" width="10" style="1" customWidth="1"/>
    <col min="3084" max="3084" width="9.7109375" style="1" customWidth="1"/>
    <col min="3085" max="3086" width="9.5703125" style="1" customWidth="1"/>
    <col min="3087" max="3087" width="13.7109375" style="1" customWidth="1"/>
    <col min="3088" max="3088" width="15.7109375" style="1" bestFit="1" customWidth="1"/>
    <col min="3089" max="3327" width="9.140625" style="1"/>
    <col min="3328" max="3328" width="30.7109375" style="1" customWidth="1"/>
    <col min="3329" max="3329" width="6.28515625" style="1" bestFit="1" customWidth="1"/>
    <col min="3330" max="3330" width="10" style="1" bestFit="1" customWidth="1"/>
    <col min="3331" max="3331" width="9.140625" style="1"/>
    <col min="3332" max="3332" width="10.140625" style="1" customWidth="1"/>
    <col min="3333" max="3333" width="9.7109375" style="1" customWidth="1"/>
    <col min="3334" max="3334" width="10" style="1" customWidth="1"/>
    <col min="3335" max="3335" width="10.140625" style="1" customWidth="1"/>
    <col min="3336" max="3336" width="10" style="1" customWidth="1"/>
    <col min="3337" max="3337" width="9.85546875" style="1" customWidth="1"/>
    <col min="3338" max="3338" width="10.42578125" style="1" customWidth="1"/>
    <col min="3339" max="3339" width="10" style="1" customWidth="1"/>
    <col min="3340" max="3340" width="9.7109375" style="1" customWidth="1"/>
    <col min="3341" max="3342" width="9.5703125" style="1" customWidth="1"/>
    <col min="3343" max="3343" width="13.7109375" style="1" customWidth="1"/>
    <col min="3344" max="3344" width="15.7109375" style="1" bestFit="1" customWidth="1"/>
    <col min="3345" max="3583" width="9.140625" style="1"/>
    <col min="3584" max="3584" width="30.7109375" style="1" customWidth="1"/>
    <col min="3585" max="3585" width="6.28515625" style="1" bestFit="1" customWidth="1"/>
    <col min="3586" max="3586" width="10" style="1" bestFit="1" customWidth="1"/>
    <col min="3587" max="3587" width="9.140625" style="1"/>
    <col min="3588" max="3588" width="10.140625" style="1" customWidth="1"/>
    <col min="3589" max="3589" width="9.7109375" style="1" customWidth="1"/>
    <col min="3590" max="3590" width="10" style="1" customWidth="1"/>
    <col min="3591" max="3591" width="10.140625" style="1" customWidth="1"/>
    <col min="3592" max="3592" width="10" style="1" customWidth="1"/>
    <col min="3593" max="3593" width="9.85546875" style="1" customWidth="1"/>
    <col min="3594" max="3594" width="10.42578125" style="1" customWidth="1"/>
    <col min="3595" max="3595" width="10" style="1" customWidth="1"/>
    <col min="3596" max="3596" width="9.7109375" style="1" customWidth="1"/>
    <col min="3597" max="3598" width="9.5703125" style="1" customWidth="1"/>
    <col min="3599" max="3599" width="13.7109375" style="1" customWidth="1"/>
    <col min="3600" max="3600" width="15.7109375" style="1" bestFit="1" customWidth="1"/>
    <col min="3601" max="3839" width="9.140625" style="1"/>
    <col min="3840" max="3840" width="30.7109375" style="1" customWidth="1"/>
    <col min="3841" max="3841" width="6.28515625" style="1" bestFit="1" customWidth="1"/>
    <col min="3842" max="3842" width="10" style="1" bestFit="1" customWidth="1"/>
    <col min="3843" max="3843" width="9.140625" style="1"/>
    <col min="3844" max="3844" width="10.140625" style="1" customWidth="1"/>
    <col min="3845" max="3845" width="9.7109375" style="1" customWidth="1"/>
    <col min="3846" max="3846" width="10" style="1" customWidth="1"/>
    <col min="3847" max="3847" width="10.140625" style="1" customWidth="1"/>
    <col min="3848" max="3848" width="10" style="1" customWidth="1"/>
    <col min="3849" max="3849" width="9.85546875" style="1" customWidth="1"/>
    <col min="3850" max="3850" width="10.42578125" style="1" customWidth="1"/>
    <col min="3851" max="3851" width="10" style="1" customWidth="1"/>
    <col min="3852" max="3852" width="9.7109375" style="1" customWidth="1"/>
    <col min="3853" max="3854" width="9.5703125" style="1" customWidth="1"/>
    <col min="3855" max="3855" width="13.7109375" style="1" customWidth="1"/>
    <col min="3856" max="3856" width="15.7109375" style="1" bestFit="1" customWidth="1"/>
    <col min="3857" max="4095" width="9.140625" style="1"/>
    <col min="4096" max="4096" width="30.7109375" style="1" customWidth="1"/>
    <col min="4097" max="4097" width="6.28515625" style="1" bestFit="1" customWidth="1"/>
    <col min="4098" max="4098" width="10" style="1" bestFit="1" customWidth="1"/>
    <col min="4099" max="4099" width="9.140625" style="1"/>
    <col min="4100" max="4100" width="10.140625" style="1" customWidth="1"/>
    <col min="4101" max="4101" width="9.7109375" style="1" customWidth="1"/>
    <col min="4102" max="4102" width="10" style="1" customWidth="1"/>
    <col min="4103" max="4103" width="10.140625" style="1" customWidth="1"/>
    <col min="4104" max="4104" width="10" style="1" customWidth="1"/>
    <col min="4105" max="4105" width="9.85546875" style="1" customWidth="1"/>
    <col min="4106" max="4106" width="10.42578125" style="1" customWidth="1"/>
    <col min="4107" max="4107" width="10" style="1" customWidth="1"/>
    <col min="4108" max="4108" width="9.7109375" style="1" customWidth="1"/>
    <col min="4109" max="4110" width="9.5703125" style="1" customWidth="1"/>
    <col min="4111" max="4111" width="13.7109375" style="1" customWidth="1"/>
    <col min="4112" max="4112" width="15.7109375" style="1" bestFit="1" customWidth="1"/>
    <col min="4113" max="4351" width="9.140625" style="1"/>
    <col min="4352" max="4352" width="30.7109375" style="1" customWidth="1"/>
    <col min="4353" max="4353" width="6.28515625" style="1" bestFit="1" customWidth="1"/>
    <col min="4354" max="4354" width="10" style="1" bestFit="1" customWidth="1"/>
    <col min="4355" max="4355" width="9.140625" style="1"/>
    <col min="4356" max="4356" width="10.140625" style="1" customWidth="1"/>
    <col min="4357" max="4357" width="9.7109375" style="1" customWidth="1"/>
    <col min="4358" max="4358" width="10" style="1" customWidth="1"/>
    <col min="4359" max="4359" width="10.140625" style="1" customWidth="1"/>
    <col min="4360" max="4360" width="10" style="1" customWidth="1"/>
    <col min="4361" max="4361" width="9.85546875" style="1" customWidth="1"/>
    <col min="4362" max="4362" width="10.42578125" style="1" customWidth="1"/>
    <col min="4363" max="4363" width="10" style="1" customWidth="1"/>
    <col min="4364" max="4364" width="9.7109375" style="1" customWidth="1"/>
    <col min="4365" max="4366" width="9.5703125" style="1" customWidth="1"/>
    <col min="4367" max="4367" width="13.7109375" style="1" customWidth="1"/>
    <col min="4368" max="4368" width="15.7109375" style="1" bestFit="1" customWidth="1"/>
    <col min="4369" max="4607" width="9.140625" style="1"/>
    <col min="4608" max="4608" width="30.7109375" style="1" customWidth="1"/>
    <col min="4609" max="4609" width="6.28515625" style="1" bestFit="1" customWidth="1"/>
    <col min="4610" max="4610" width="10" style="1" bestFit="1" customWidth="1"/>
    <col min="4611" max="4611" width="9.140625" style="1"/>
    <col min="4612" max="4612" width="10.140625" style="1" customWidth="1"/>
    <col min="4613" max="4613" width="9.7109375" style="1" customWidth="1"/>
    <col min="4614" max="4614" width="10" style="1" customWidth="1"/>
    <col min="4615" max="4615" width="10.140625" style="1" customWidth="1"/>
    <col min="4616" max="4616" width="10" style="1" customWidth="1"/>
    <col min="4617" max="4617" width="9.85546875" style="1" customWidth="1"/>
    <col min="4618" max="4618" width="10.42578125" style="1" customWidth="1"/>
    <col min="4619" max="4619" width="10" style="1" customWidth="1"/>
    <col min="4620" max="4620" width="9.7109375" style="1" customWidth="1"/>
    <col min="4621" max="4622" width="9.5703125" style="1" customWidth="1"/>
    <col min="4623" max="4623" width="13.7109375" style="1" customWidth="1"/>
    <col min="4624" max="4624" width="15.7109375" style="1" bestFit="1" customWidth="1"/>
    <col min="4625" max="4863" width="9.140625" style="1"/>
    <col min="4864" max="4864" width="30.7109375" style="1" customWidth="1"/>
    <col min="4865" max="4865" width="6.28515625" style="1" bestFit="1" customWidth="1"/>
    <col min="4866" max="4866" width="10" style="1" bestFit="1" customWidth="1"/>
    <col min="4867" max="4867" width="9.140625" style="1"/>
    <col min="4868" max="4868" width="10.140625" style="1" customWidth="1"/>
    <col min="4869" max="4869" width="9.7109375" style="1" customWidth="1"/>
    <col min="4870" max="4870" width="10" style="1" customWidth="1"/>
    <col min="4871" max="4871" width="10.140625" style="1" customWidth="1"/>
    <col min="4872" max="4872" width="10" style="1" customWidth="1"/>
    <col min="4873" max="4873" width="9.85546875" style="1" customWidth="1"/>
    <col min="4874" max="4874" width="10.42578125" style="1" customWidth="1"/>
    <col min="4875" max="4875" width="10" style="1" customWidth="1"/>
    <col min="4876" max="4876" width="9.7109375" style="1" customWidth="1"/>
    <col min="4877" max="4878" width="9.5703125" style="1" customWidth="1"/>
    <col min="4879" max="4879" width="13.7109375" style="1" customWidth="1"/>
    <col min="4880" max="4880" width="15.7109375" style="1" bestFit="1" customWidth="1"/>
    <col min="4881" max="5119" width="9.140625" style="1"/>
    <col min="5120" max="5120" width="30.7109375" style="1" customWidth="1"/>
    <col min="5121" max="5121" width="6.28515625" style="1" bestFit="1" customWidth="1"/>
    <col min="5122" max="5122" width="10" style="1" bestFit="1" customWidth="1"/>
    <col min="5123" max="5123" width="9.140625" style="1"/>
    <col min="5124" max="5124" width="10.140625" style="1" customWidth="1"/>
    <col min="5125" max="5125" width="9.7109375" style="1" customWidth="1"/>
    <col min="5126" max="5126" width="10" style="1" customWidth="1"/>
    <col min="5127" max="5127" width="10.140625" style="1" customWidth="1"/>
    <col min="5128" max="5128" width="10" style="1" customWidth="1"/>
    <col min="5129" max="5129" width="9.85546875" style="1" customWidth="1"/>
    <col min="5130" max="5130" width="10.42578125" style="1" customWidth="1"/>
    <col min="5131" max="5131" width="10" style="1" customWidth="1"/>
    <col min="5132" max="5132" width="9.7109375" style="1" customWidth="1"/>
    <col min="5133" max="5134" width="9.5703125" style="1" customWidth="1"/>
    <col min="5135" max="5135" width="13.7109375" style="1" customWidth="1"/>
    <col min="5136" max="5136" width="15.7109375" style="1" bestFit="1" customWidth="1"/>
    <col min="5137" max="5375" width="9.140625" style="1"/>
    <col min="5376" max="5376" width="30.7109375" style="1" customWidth="1"/>
    <col min="5377" max="5377" width="6.28515625" style="1" bestFit="1" customWidth="1"/>
    <col min="5378" max="5378" width="10" style="1" bestFit="1" customWidth="1"/>
    <col min="5379" max="5379" width="9.140625" style="1"/>
    <col min="5380" max="5380" width="10.140625" style="1" customWidth="1"/>
    <col min="5381" max="5381" width="9.7109375" style="1" customWidth="1"/>
    <col min="5382" max="5382" width="10" style="1" customWidth="1"/>
    <col min="5383" max="5383" width="10.140625" style="1" customWidth="1"/>
    <col min="5384" max="5384" width="10" style="1" customWidth="1"/>
    <col min="5385" max="5385" width="9.85546875" style="1" customWidth="1"/>
    <col min="5386" max="5386" width="10.42578125" style="1" customWidth="1"/>
    <col min="5387" max="5387" width="10" style="1" customWidth="1"/>
    <col min="5388" max="5388" width="9.7109375" style="1" customWidth="1"/>
    <col min="5389" max="5390" width="9.5703125" style="1" customWidth="1"/>
    <col min="5391" max="5391" width="13.7109375" style="1" customWidth="1"/>
    <col min="5392" max="5392" width="15.7109375" style="1" bestFit="1" customWidth="1"/>
    <col min="5393" max="5631" width="9.140625" style="1"/>
    <col min="5632" max="5632" width="30.7109375" style="1" customWidth="1"/>
    <col min="5633" max="5633" width="6.28515625" style="1" bestFit="1" customWidth="1"/>
    <col min="5634" max="5634" width="10" style="1" bestFit="1" customWidth="1"/>
    <col min="5635" max="5635" width="9.140625" style="1"/>
    <col min="5636" max="5636" width="10.140625" style="1" customWidth="1"/>
    <col min="5637" max="5637" width="9.7109375" style="1" customWidth="1"/>
    <col min="5638" max="5638" width="10" style="1" customWidth="1"/>
    <col min="5639" max="5639" width="10.140625" style="1" customWidth="1"/>
    <col min="5640" max="5640" width="10" style="1" customWidth="1"/>
    <col min="5641" max="5641" width="9.85546875" style="1" customWidth="1"/>
    <col min="5642" max="5642" width="10.42578125" style="1" customWidth="1"/>
    <col min="5643" max="5643" width="10" style="1" customWidth="1"/>
    <col min="5644" max="5644" width="9.7109375" style="1" customWidth="1"/>
    <col min="5645" max="5646" width="9.5703125" style="1" customWidth="1"/>
    <col min="5647" max="5647" width="13.7109375" style="1" customWidth="1"/>
    <col min="5648" max="5648" width="15.7109375" style="1" bestFit="1" customWidth="1"/>
    <col min="5649" max="5887" width="9.140625" style="1"/>
    <col min="5888" max="5888" width="30.7109375" style="1" customWidth="1"/>
    <col min="5889" max="5889" width="6.28515625" style="1" bestFit="1" customWidth="1"/>
    <col min="5890" max="5890" width="10" style="1" bestFit="1" customWidth="1"/>
    <col min="5891" max="5891" width="9.140625" style="1"/>
    <col min="5892" max="5892" width="10.140625" style="1" customWidth="1"/>
    <col min="5893" max="5893" width="9.7109375" style="1" customWidth="1"/>
    <col min="5894" max="5894" width="10" style="1" customWidth="1"/>
    <col min="5895" max="5895" width="10.140625" style="1" customWidth="1"/>
    <col min="5896" max="5896" width="10" style="1" customWidth="1"/>
    <col min="5897" max="5897" width="9.85546875" style="1" customWidth="1"/>
    <col min="5898" max="5898" width="10.42578125" style="1" customWidth="1"/>
    <col min="5899" max="5899" width="10" style="1" customWidth="1"/>
    <col min="5900" max="5900" width="9.7109375" style="1" customWidth="1"/>
    <col min="5901" max="5902" width="9.5703125" style="1" customWidth="1"/>
    <col min="5903" max="5903" width="13.7109375" style="1" customWidth="1"/>
    <col min="5904" max="5904" width="15.7109375" style="1" bestFit="1" customWidth="1"/>
    <col min="5905" max="6143" width="9.140625" style="1"/>
    <col min="6144" max="6144" width="30.7109375" style="1" customWidth="1"/>
    <col min="6145" max="6145" width="6.28515625" style="1" bestFit="1" customWidth="1"/>
    <col min="6146" max="6146" width="10" style="1" bestFit="1" customWidth="1"/>
    <col min="6147" max="6147" width="9.140625" style="1"/>
    <col min="6148" max="6148" width="10.140625" style="1" customWidth="1"/>
    <col min="6149" max="6149" width="9.7109375" style="1" customWidth="1"/>
    <col min="6150" max="6150" width="10" style="1" customWidth="1"/>
    <col min="6151" max="6151" width="10.140625" style="1" customWidth="1"/>
    <col min="6152" max="6152" width="10" style="1" customWidth="1"/>
    <col min="6153" max="6153" width="9.85546875" style="1" customWidth="1"/>
    <col min="6154" max="6154" width="10.42578125" style="1" customWidth="1"/>
    <col min="6155" max="6155" width="10" style="1" customWidth="1"/>
    <col min="6156" max="6156" width="9.7109375" style="1" customWidth="1"/>
    <col min="6157" max="6158" width="9.5703125" style="1" customWidth="1"/>
    <col min="6159" max="6159" width="13.7109375" style="1" customWidth="1"/>
    <col min="6160" max="6160" width="15.7109375" style="1" bestFit="1" customWidth="1"/>
    <col min="6161" max="6399" width="9.140625" style="1"/>
    <col min="6400" max="6400" width="30.7109375" style="1" customWidth="1"/>
    <col min="6401" max="6401" width="6.28515625" style="1" bestFit="1" customWidth="1"/>
    <col min="6402" max="6402" width="10" style="1" bestFit="1" customWidth="1"/>
    <col min="6403" max="6403" width="9.140625" style="1"/>
    <col min="6404" max="6404" width="10.140625" style="1" customWidth="1"/>
    <col min="6405" max="6405" width="9.7109375" style="1" customWidth="1"/>
    <col min="6406" max="6406" width="10" style="1" customWidth="1"/>
    <col min="6407" max="6407" width="10.140625" style="1" customWidth="1"/>
    <col min="6408" max="6408" width="10" style="1" customWidth="1"/>
    <col min="6409" max="6409" width="9.85546875" style="1" customWidth="1"/>
    <col min="6410" max="6410" width="10.42578125" style="1" customWidth="1"/>
    <col min="6411" max="6411" width="10" style="1" customWidth="1"/>
    <col min="6412" max="6412" width="9.7109375" style="1" customWidth="1"/>
    <col min="6413" max="6414" width="9.5703125" style="1" customWidth="1"/>
    <col min="6415" max="6415" width="13.7109375" style="1" customWidth="1"/>
    <col min="6416" max="6416" width="15.7109375" style="1" bestFit="1" customWidth="1"/>
    <col min="6417" max="6655" width="9.140625" style="1"/>
    <col min="6656" max="6656" width="30.7109375" style="1" customWidth="1"/>
    <col min="6657" max="6657" width="6.28515625" style="1" bestFit="1" customWidth="1"/>
    <col min="6658" max="6658" width="10" style="1" bestFit="1" customWidth="1"/>
    <col min="6659" max="6659" width="9.140625" style="1"/>
    <col min="6660" max="6660" width="10.140625" style="1" customWidth="1"/>
    <col min="6661" max="6661" width="9.7109375" style="1" customWidth="1"/>
    <col min="6662" max="6662" width="10" style="1" customWidth="1"/>
    <col min="6663" max="6663" width="10.140625" style="1" customWidth="1"/>
    <col min="6664" max="6664" width="10" style="1" customWidth="1"/>
    <col min="6665" max="6665" width="9.85546875" style="1" customWidth="1"/>
    <col min="6666" max="6666" width="10.42578125" style="1" customWidth="1"/>
    <col min="6667" max="6667" width="10" style="1" customWidth="1"/>
    <col min="6668" max="6668" width="9.7109375" style="1" customWidth="1"/>
    <col min="6669" max="6670" width="9.5703125" style="1" customWidth="1"/>
    <col min="6671" max="6671" width="13.7109375" style="1" customWidth="1"/>
    <col min="6672" max="6672" width="15.7109375" style="1" bestFit="1" customWidth="1"/>
    <col min="6673" max="6911" width="9.140625" style="1"/>
    <col min="6912" max="6912" width="30.7109375" style="1" customWidth="1"/>
    <col min="6913" max="6913" width="6.28515625" style="1" bestFit="1" customWidth="1"/>
    <col min="6914" max="6914" width="10" style="1" bestFit="1" customWidth="1"/>
    <col min="6915" max="6915" width="9.140625" style="1"/>
    <col min="6916" max="6916" width="10.140625" style="1" customWidth="1"/>
    <col min="6917" max="6917" width="9.7109375" style="1" customWidth="1"/>
    <col min="6918" max="6918" width="10" style="1" customWidth="1"/>
    <col min="6919" max="6919" width="10.140625" style="1" customWidth="1"/>
    <col min="6920" max="6920" width="10" style="1" customWidth="1"/>
    <col min="6921" max="6921" width="9.85546875" style="1" customWidth="1"/>
    <col min="6922" max="6922" width="10.42578125" style="1" customWidth="1"/>
    <col min="6923" max="6923" width="10" style="1" customWidth="1"/>
    <col min="6924" max="6924" width="9.7109375" style="1" customWidth="1"/>
    <col min="6925" max="6926" width="9.5703125" style="1" customWidth="1"/>
    <col min="6927" max="6927" width="13.7109375" style="1" customWidth="1"/>
    <col min="6928" max="6928" width="15.7109375" style="1" bestFit="1" customWidth="1"/>
    <col min="6929" max="7167" width="9.140625" style="1"/>
    <col min="7168" max="7168" width="30.7109375" style="1" customWidth="1"/>
    <col min="7169" max="7169" width="6.28515625" style="1" bestFit="1" customWidth="1"/>
    <col min="7170" max="7170" width="10" style="1" bestFit="1" customWidth="1"/>
    <col min="7171" max="7171" width="9.140625" style="1"/>
    <col min="7172" max="7172" width="10.140625" style="1" customWidth="1"/>
    <col min="7173" max="7173" width="9.7109375" style="1" customWidth="1"/>
    <col min="7174" max="7174" width="10" style="1" customWidth="1"/>
    <col min="7175" max="7175" width="10.140625" style="1" customWidth="1"/>
    <col min="7176" max="7176" width="10" style="1" customWidth="1"/>
    <col min="7177" max="7177" width="9.85546875" style="1" customWidth="1"/>
    <col min="7178" max="7178" width="10.42578125" style="1" customWidth="1"/>
    <col min="7179" max="7179" width="10" style="1" customWidth="1"/>
    <col min="7180" max="7180" width="9.7109375" style="1" customWidth="1"/>
    <col min="7181" max="7182" width="9.5703125" style="1" customWidth="1"/>
    <col min="7183" max="7183" width="13.7109375" style="1" customWidth="1"/>
    <col min="7184" max="7184" width="15.7109375" style="1" bestFit="1" customWidth="1"/>
    <col min="7185" max="7423" width="9.140625" style="1"/>
    <col min="7424" max="7424" width="30.7109375" style="1" customWidth="1"/>
    <col min="7425" max="7425" width="6.28515625" style="1" bestFit="1" customWidth="1"/>
    <col min="7426" max="7426" width="10" style="1" bestFit="1" customWidth="1"/>
    <col min="7427" max="7427" width="9.140625" style="1"/>
    <col min="7428" max="7428" width="10.140625" style="1" customWidth="1"/>
    <col min="7429" max="7429" width="9.7109375" style="1" customWidth="1"/>
    <col min="7430" max="7430" width="10" style="1" customWidth="1"/>
    <col min="7431" max="7431" width="10.140625" style="1" customWidth="1"/>
    <col min="7432" max="7432" width="10" style="1" customWidth="1"/>
    <col min="7433" max="7433" width="9.85546875" style="1" customWidth="1"/>
    <col min="7434" max="7434" width="10.42578125" style="1" customWidth="1"/>
    <col min="7435" max="7435" width="10" style="1" customWidth="1"/>
    <col min="7436" max="7436" width="9.7109375" style="1" customWidth="1"/>
    <col min="7437" max="7438" width="9.5703125" style="1" customWidth="1"/>
    <col min="7439" max="7439" width="13.7109375" style="1" customWidth="1"/>
    <col min="7440" max="7440" width="15.7109375" style="1" bestFit="1" customWidth="1"/>
    <col min="7441" max="7679" width="9.140625" style="1"/>
    <col min="7680" max="7680" width="30.7109375" style="1" customWidth="1"/>
    <col min="7681" max="7681" width="6.28515625" style="1" bestFit="1" customWidth="1"/>
    <col min="7682" max="7682" width="10" style="1" bestFit="1" customWidth="1"/>
    <col min="7683" max="7683" width="9.140625" style="1"/>
    <col min="7684" max="7684" width="10.140625" style="1" customWidth="1"/>
    <col min="7685" max="7685" width="9.7109375" style="1" customWidth="1"/>
    <col min="7686" max="7686" width="10" style="1" customWidth="1"/>
    <col min="7687" max="7687" width="10.140625" style="1" customWidth="1"/>
    <col min="7688" max="7688" width="10" style="1" customWidth="1"/>
    <col min="7689" max="7689" width="9.85546875" style="1" customWidth="1"/>
    <col min="7690" max="7690" width="10.42578125" style="1" customWidth="1"/>
    <col min="7691" max="7691" width="10" style="1" customWidth="1"/>
    <col min="7692" max="7692" width="9.7109375" style="1" customWidth="1"/>
    <col min="7693" max="7694" width="9.5703125" style="1" customWidth="1"/>
    <col min="7695" max="7695" width="13.7109375" style="1" customWidth="1"/>
    <col min="7696" max="7696" width="15.7109375" style="1" bestFit="1" customWidth="1"/>
    <col min="7697" max="7935" width="9.140625" style="1"/>
    <col min="7936" max="7936" width="30.7109375" style="1" customWidth="1"/>
    <col min="7937" max="7937" width="6.28515625" style="1" bestFit="1" customWidth="1"/>
    <col min="7938" max="7938" width="10" style="1" bestFit="1" customWidth="1"/>
    <col min="7939" max="7939" width="9.140625" style="1"/>
    <col min="7940" max="7940" width="10.140625" style="1" customWidth="1"/>
    <col min="7941" max="7941" width="9.7109375" style="1" customWidth="1"/>
    <col min="7942" max="7942" width="10" style="1" customWidth="1"/>
    <col min="7943" max="7943" width="10.140625" style="1" customWidth="1"/>
    <col min="7944" max="7944" width="10" style="1" customWidth="1"/>
    <col min="7945" max="7945" width="9.85546875" style="1" customWidth="1"/>
    <col min="7946" max="7946" width="10.42578125" style="1" customWidth="1"/>
    <col min="7947" max="7947" width="10" style="1" customWidth="1"/>
    <col min="7948" max="7948" width="9.7109375" style="1" customWidth="1"/>
    <col min="7949" max="7950" width="9.5703125" style="1" customWidth="1"/>
    <col min="7951" max="7951" width="13.7109375" style="1" customWidth="1"/>
    <col min="7952" max="7952" width="15.7109375" style="1" bestFit="1" customWidth="1"/>
    <col min="7953" max="8191" width="9.140625" style="1"/>
    <col min="8192" max="8192" width="30.7109375" style="1" customWidth="1"/>
    <col min="8193" max="8193" width="6.28515625" style="1" bestFit="1" customWidth="1"/>
    <col min="8194" max="8194" width="10" style="1" bestFit="1" customWidth="1"/>
    <col min="8195" max="8195" width="9.140625" style="1"/>
    <col min="8196" max="8196" width="10.140625" style="1" customWidth="1"/>
    <col min="8197" max="8197" width="9.7109375" style="1" customWidth="1"/>
    <col min="8198" max="8198" width="10" style="1" customWidth="1"/>
    <col min="8199" max="8199" width="10.140625" style="1" customWidth="1"/>
    <col min="8200" max="8200" width="10" style="1" customWidth="1"/>
    <col min="8201" max="8201" width="9.85546875" style="1" customWidth="1"/>
    <col min="8202" max="8202" width="10.42578125" style="1" customWidth="1"/>
    <col min="8203" max="8203" width="10" style="1" customWidth="1"/>
    <col min="8204" max="8204" width="9.7109375" style="1" customWidth="1"/>
    <col min="8205" max="8206" width="9.5703125" style="1" customWidth="1"/>
    <col min="8207" max="8207" width="13.7109375" style="1" customWidth="1"/>
    <col min="8208" max="8208" width="15.7109375" style="1" bestFit="1" customWidth="1"/>
    <col min="8209" max="8447" width="9.140625" style="1"/>
    <col min="8448" max="8448" width="30.7109375" style="1" customWidth="1"/>
    <col min="8449" max="8449" width="6.28515625" style="1" bestFit="1" customWidth="1"/>
    <col min="8450" max="8450" width="10" style="1" bestFit="1" customWidth="1"/>
    <col min="8451" max="8451" width="9.140625" style="1"/>
    <col min="8452" max="8452" width="10.140625" style="1" customWidth="1"/>
    <col min="8453" max="8453" width="9.7109375" style="1" customWidth="1"/>
    <col min="8454" max="8454" width="10" style="1" customWidth="1"/>
    <col min="8455" max="8455" width="10.140625" style="1" customWidth="1"/>
    <col min="8456" max="8456" width="10" style="1" customWidth="1"/>
    <col min="8457" max="8457" width="9.85546875" style="1" customWidth="1"/>
    <col min="8458" max="8458" width="10.42578125" style="1" customWidth="1"/>
    <col min="8459" max="8459" width="10" style="1" customWidth="1"/>
    <col min="8460" max="8460" width="9.7109375" style="1" customWidth="1"/>
    <col min="8461" max="8462" width="9.5703125" style="1" customWidth="1"/>
    <col min="8463" max="8463" width="13.7109375" style="1" customWidth="1"/>
    <col min="8464" max="8464" width="15.7109375" style="1" bestFit="1" customWidth="1"/>
    <col min="8465" max="8703" width="9.140625" style="1"/>
    <col min="8704" max="8704" width="30.7109375" style="1" customWidth="1"/>
    <col min="8705" max="8705" width="6.28515625" style="1" bestFit="1" customWidth="1"/>
    <col min="8706" max="8706" width="10" style="1" bestFit="1" customWidth="1"/>
    <col min="8707" max="8707" width="9.140625" style="1"/>
    <col min="8708" max="8708" width="10.140625" style="1" customWidth="1"/>
    <col min="8709" max="8709" width="9.7109375" style="1" customWidth="1"/>
    <col min="8710" max="8710" width="10" style="1" customWidth="1"/>
    <col min="8711" max="8711" width="10.140625" style="1" customWidth="1"/>
    <col min="8712" max="8712" width="10" style="1" customWidth="1"/>
    <col min="8713" max="8713" width="9.85546875" style="1" customWidth="1"/>
    <col min="8714" max="8714" width="10.42578125" style="1" customWidth="1"/>
    <col min="8715" max="8715" width="10" style="1" customWidth="1"/>
    <col min="8716" max="8716" width="9.7109375" style="1" customWidth="1"/>
    <col min="8717" max="8718" width="9.5703125" style="1" customWidth="1"/>
    <col min="8719" max="8719" width="13.7109375" style="1" customWidth="1"/>
    <col min="8720" max="8720" width="15.7109375" style="1" bestFit="1" customWidth="1"/>
    <col min="8721" max="8959" width="9.140625" style="1"/>
    <col min="8960" max="8960" width="30.7109375" style="1" customWidth="1"/>
    <col min="8961" max="8961" width="6.28515625" style="1" bestFit="1" customWidth="1"/>
    <col min="8962" max="8962" width="10" style="1" bestFit="1" customWidth="1"/>
    <col min="8963" max="8963" width="9.140625" style="1"/>
    <col min="8964" max="8964" width="10.140625" style="1" customWidth="1"/>
    <col min="8965" max="8965" width="9.7109375" style="1" customWidth="1"/>
    <col min="8966" max="8966" width="10" style="1" customWidth="1"/>
    <col min="8967" max="8967" width="10.140625" style="1" customWidth="1"/>
    <col min="8968" max="8968" width="10" style="1" customWidth="1"/>
    <col min="8969" max="8969" width="9.85546875" style="1" customWidth="1"/>
    <col min="8970" max="8970" width="10.42578125" style="1" customWidth="1"/>
    <col min="8971" max="8971" width="10" style="1" customWidth="1"/>
    <col min="8972" max="8972" width="9.7109375" style="1" customWidth="1"/>
    <col min="8973" max="8974" width="9.5703125" style="1" customWidth="1"/>
    <col min="8975" max="8975" width="13.7109375" style="1" customWidth="1"/>
    <col min="8976" max="8976" width="15.7109375" style="1" bestFit="1" customWidth="1"/>
    <col min="8977" max="9215" width="9.140625" style="1"/>
    <col min="9216" max="9216" width="30.7109375" style="1" customWidth="1"/>
    <col min="9217" max="9217" width="6.28515625" style="1" bestFit="1" customWidth="1"/>
    <col min="9218" max="9218" width="10" style="1" bestFit="1" customWidth="1"/>
    <col min="9219" max="9219" width="9.140625" style="1"/>
    <col min="9220" max="9220" width="10.140625" style="1" customWidth="1"/>
    <col min="9221" max="9221" width="9.7109375" style="1" customWidth="1"/>
    <col min="9222" max="9222" width="10" style="1" customWidth="1"/>
    <col min="9223" max="9223" width="10.140625" style="1" customWidth="1"/>
    <col min="9224" max="9224" width="10" style="1" customWidth="1"/>
    <col min="9225" max="9225" width="9.85546875" style="1" customWidth="1"/>
    <col min="9226" max="9226" width="10.42578125" style="1" customWidth="1"/>
    <col min="9227" max="9227" width="10" style="1" customWidth="1"/>
    <col min="9228" max="9228" width="9.7109375" style="1" customWidth="1"/>
    <col min="9229" max="9230" width="9.5703125" style="1" customWidth="1"/>
    <col min="9231" max="9231" width="13.7109375" style="1" customWidth="1"/>
    <col min="9232" max="9232" width="15.7109375" style="1" bestFit="1" customWidth="1"/>
    <col min="9233" max="9471" width="9.140625" style="1"/>
    <col min="9472" max="9472" width="30.7109375" style="1" customWidth="1"/>
    <col min="9473" max="9473" width="6.28515625" style="1" bestFit="1" customWidth="1"/>
    <col min="9474" max="9474" width="10" style="1" bestFit="1" customWidth="1"/>
    <col min="9475" max="9475" width="9.140625" style="1"/>
    <col min="9476" max="9476" width="10.140625" style="1" customWidth="1"/>
    <col min="9477" max="9477" width="9.7109375" style="1" customWidth="1"/>
    <col min="9478" max="9478" width="10" style="1" customWidth="1"/>
    <col min="9479" max="9479" width="10.140625" style="1" customWidth="1"/>
    <col min="9480" max="9480" width="10" style="1" customWidth="1"/>
    <col min="9481" max="9481" width="9.85546875" style="1" customWidth="1"/>
    <col min="9482" max="9482" width="10.42578125" style="1" customWidth="1"/>
    <col min="9483" max="9483" width="10" style="1" customWidth="1"/>
    <col min="9484" max="9484" width="9.7109375" style="1" customWidth="1"/>
    <col min="9485" max="9486" width="9.5703125" style="1" customWidth="1"/>
    <col min="9487" max="9487" width="13.7109375" style="1" customWidth="1"/>
    <col min="9488" max="9488" width="15.7109375" style="1" bestFit="1" customWidth="1"/>
    <col min="9489" max="9727" width="9.140625" style="1"/>
    <col min="9728" max="9728" width="30.7109375" style="1" customWidth="1"/>
    <col min="9729" max="9729" width="6.28515625" style="1" bestFit="1" customWidth="1"/>
    <col min="9730" max="9730" width="10" style="1" bestFit="1" customWidth="1"/>
    <col min="9731" max="9731" width="9.140625" style="1"/>
    <col min="9732" max="9732" width="10.140625" style="1" customWidth="1"/>
    <col min="9733" max="9733" width="9.7109375" style="1" customWidth="1"/>
    <col min="9734" max="9734" width="10" style="1" customWidth="1"/>
    <col min="9735" max="9735" width="10.140625" style="1" customWidth="1"/>
    <col min="9736" max="9736" width="10" style="1" customWidth="1"/>
    <col min="9737" max="9737" width="9.85546875" style="1" customWidth="1"/>
    <col min="9738" max="9738" width="10.42578125" style="1" customWidth="1"/>
    <col min="9739" max="9739" width="10" style="1" customWidth="1"/>
    <col min="9740" max="9740" width="9.7109375" style="1" customWidth="1"/>
    <col min="9741" max="9742" width="9.5703125" style="1" customWidth="1"/>
    <col min="9743" max="9743" width="13.7109375" style="1" customWidth="1"/>
    <col min="9744" max="9744" width="15.7109375" style="1" bestFit="1" customWidth="1"/>
    <col min="9745" max="9983" width="9.140625" style="1"/>
    <col min="9984" max="9984" width="30.7109375" style="1" customWidth="1"/>
    <col min="9985" max="9985" width="6.28515625" style="1" bestFit="1" customWidth="1"/>
    <col min="9986" max="9986" width="10" style="1" bestFit="1" customWidth="1"/>
    <col min="9987" max="9987" width="9.140625" style="1"/>
    <col min="9988" max="9988" width="10.140625" style="1" customWidth="1"/>
    <col min="9989" max="9989" width="9.7109375" style="1" customWidth="1"/>
    <col min="9990" max="9990" width="10" style="1" customWidth="1"/>
    <col min="9991" max="9991" width="10.140625" style="1" customWidth="1"/>
    <col min="9992" max="9992" width="10" style="1" customWidth="1"/>
    <col min="9993" max="9993" width="9.85546875" style="1" customWidth="1"/>
    <col min="9994" max="9994" width="10.42578125" style="1" customWidth="1"/>
    <col min="9995" max="9995" width="10" style="1" customWidth="1"/>
    <col min="9996" max="9996" width="9.7109375" style="1" customWidth="1"/>
    <col min="9997" max="9998" width="9.5703125" style="1" customWidth="1"/>
    <col min="9999" max="9999" width="13.7109375" style="1" customWidth="1"/>
    <col min="10000" max="10000" width="15.7109375" style="1" bestFit="1" customWidth="1"/>
    <col min="10001" max="10239" width="9.140625" style="1"/>
    <col min="10240" max="10240" width="30.7109375" style="1" customWidth="1"/>
    <col min="10241" max="10241" width="6.28515625" style="1" bestFit="1" customWidth="1"/>
    <col min="10242" max="10242" width="10" style="1" bestFit="1" customWidth="1"/>
    <col min="10243" max="10243" width="9.140625" style="1"/>
    <col min="10244" max="10244" width="10.140625" style="1" customWidth="1"/>
    <col min="10245" max="10245" width="9.7109375" style="1" customWidth="1"/>
    <col min="10246" max="10246" width="10" style="1" customWidth="1"/>
    <col min="10247" max="10247" width="10.140625" style="1" customWidth="1"/>
    <col min="10248" max="10248" width="10" style="1" customWidth="1"/>
    <col min="10249" max="10249" width="9.85546875" style="1" customWidth="1"/>
    <col min="10250" max="10250" width="10.42578125" style="1" customWidth="1"/>
    <col min="10251" max="10251" width="10" style="1" customWidth="1"/>
    <col min="10252" max="10252" width="9.7109375" style="1" customWidth="1"/>
    <col min="10253" max="10254" width="9.5703125" style="1" customWidth="1"/>
    <col min="10255" max="10255" width="13.7109375" style="1" customWidth="1"/>
    <col min="10256" max="10256" width="15.7109375" style="1" bestFit="1" customWidth="1"/>
    <col min="10257" max="10495" width="9.140625" style="1"/>
    <col min="10496" max="10496" width="30.7109375" style="1" customWidth="1"/>
    <col min="10497" max="10497" width="6.28515625" style="1" bestFit="1" customWidth="1"/>
    <col min="10498" max="10498" width="10" style="1" bestFit="1" customWidth="1"/>
    <col min="10499" max="10499" width="9.140625" style="1"/>
    <col min="10500" max="10500" width="10.140625" style="1" customWidth="1"/>
    <col min="10501" max="10501" width="9.7109375" style="1" customWidth="1"/>
    <col min="10502" max="10502" width="10" style="1" customWidth="1"/>
    <col min="10503" max="10503" width="10.140625" style="1" customWidth="1"/>
    <col min="10504" max="10504" width="10" style="1" customWidth="1"/>
    <col min="10505" max="10505" width="9.85546875" style="1" customWidth="1"/>
    <col min="10506" max="10506" width="10.42578125" style="1" customWidth="1"/>
    <col min="10507" max="10507" width="10" style="1" customWidth="1"/>
    <col min="10508" max="10508" width="9.7109375" style="1" customWidth="1"/>
    <col min="10509" max="10510" width="9.5703125" style="1" customWidth="1"/>
    <col min="10511" max="10511" width="13.7109375" style="1" customWidth="1"/>
    <col min="10512" max="10512" width="15.7109375" style="1" bestFit="1" customWidth="1"/>
    <col min="10513" max="10751" width="9.140625" style="1"/>
    <col min="10752" max="10752" width="30.7109375" style="1" customWidth="1"/>
    <col min="10753" max="10753" width="6.28515625" style="1" bestFit="1" customWidth="1"/>
    <col min="10754" max="10754" width="10" style="1" bestFit="1" customWidth="1"/>
    <col min="10755" max="10755" width="9.140625" style="1"/>
    <col min="10756" max="10756" width="10.140625" style="1" customWidth="1"/>
    <col min="10757" max="10757" width="9.7109375" style="1" customWidth="1"/>
    <col min="10758" max="10758" width="10" style="1" customWidth="1"/>
    <col min="10759" max="10759" width="10.140625" style="1" customWidth="1"/>
    <col min="10760" max="10760" width="10" style="1" customWidth="1"/>
    <col min="10761" max="10761" width="9.85546875" style="1" customWidth="1"/>
    <col min="10762" max="10762" width="10.42578125" style="1" customWidth="1"/>
    <col min="10763" max="10763" width="10" style="1" customWidth="1"/>
    <col min="10764" max="10764" width="9.7109375" style="1" customWidth="1"/>
    <col min="10765" max="10766" width="9.5703125" style="1" customWidth="1"/>
    <col min="10767" max="10767" width="13.7109375" style="1" customWidth="1"/>
    <col min="10768" max="10768" width="15.7109375" style="1" bestFit="1" customWidth="1"/>
    <col min="10769" max="11007" width="9.140625" style="1"/>
    <col min="11008" max="11008" width="30.7109375" style="1" customWidth="1"/>
    <col min="11009" max="11009" width="6.28515625" style="1" bestFit="1" customWidth="1"/>
    <col min="11010" max="11010" width="10" style="1" bestFit="1" customWidth="1"/>
    <col min="11011" max="11011" width="9.140625" style="1"/>
    <col min="11012" max="11012" width="10.140625" style="1" customWidth="1"/>
    <col min="11013" max="11013" width="9.7109375" style="1" customWidth="1"/>
    <col min="11014" max="11014" width="10" style="1" customWidth="1"/>
    <col min="11015" max="11015" width="10.140625" style="1" customWidth="1"/>
    <col min="11016" max="11016" width="10" style="1" customWidth="1"/>
    <col min="11017" max="11017" width="9.85546875" style="1" customWidth="1"/>
    <col min="11018" max="11018" width="10.42578125" style="1" customWidth="1"/>
    <col min="11019" max="11019" width="10" style="1" customWidth="1"/>
    <col min="11020" max="11020" width="9.7109375" style="1" customWidth="1"/>
    <col min="11021" max="11022" width="9.5703125" style="1" customWidth="1"/>
    <col min="11023" max="11023" width="13.7109375" style="1" customWidth="1"/>
    <col min="11024" max="11024" width="15.7109375" style="1" bestFit="1" customWidth="1"/>
    <col min="11025" max="11263" width="9.140625" style="1"/>
    <col min="11264" max="11264" width="30.7109375" style="1" customWidth="1"/>
    <col min="11265" max="11265" width="6.28515625" style="1" bestFit="1" customWidth="1"/>
    <col min="11266" max="11266" width="10" style="1" bestFit="1" customWidth="1"/>
    <col min="11267" max="11267" width="9.140625" style="1"/>
    <col min="11268" max="11268" width="10.140625" style="1" customWidth="1"/>
    <col min="11269" max="11269" width="9.7109375" style="1" customWidth="1"/>
    <col min="11270" max="11270" width="10" style="1" customWidth="1"/>
    <col min="11271" max="11271" width="10.140625" style="1" customWidth="1"/>
    <col min="11272" max="11272" width="10" style="1" customWidth="1"/>
    <col min="11273" max="11273" width="9.85546875" style="1" customWidth="1"/>
    <col min="11274" max="11274" width="10.42578125" style="1" customWidth="1"/>
    <col min="11275" max="11275" width="10" style="1" customWidth="1"/>
    <col min="11276" max="11276" width="9.7109375" style="1" customWidth="1"/>
    <col min="11277" max="11278" width="9.5703125" style="1" customWidth="1"/>
    <col min="11279" max="11279" width="13.7109375" style="1" customWidth="1"/>
    <col min="11280" max="11280" width="15.7109375" style="1" bestFit="1" customWidth="1"/>
    <col min="11281" max="11519" width="9.140625" style="1"/>
    <col min="11520" max="11520" width="30.7109375" style="1" customWidth="1"/>
    <col min="11521" max="11521" width="6.28515625" style="1" bestFit="1" customWidth="1"/>
    <col min="11522" max="11522" width="10" style="1" bestFit="1" customWidth="1"/>
    <col min="11523" max="11523" width="9.140625" style="1"/>
    <col min="11524" max="11524" width="10.140625" style="1" customWidth="1"/>
    <col min="11525" max="11525" width="9.7109375" style="1" customWidth="1"/>
    <col min="11526" max="11526" width="10" style="1" customWidth="1"/>
    <col min="11527" max="11527" width="10.140625" style="1" customWidth="1"/>
    <col min="11528" max="11528" width="10" style="1" customWidth="1"/>
    <col min="11529" max="11529" width="9.85546875" style="1" customWidth="1"/>
    <col min="11530" max="11530" width="10.42578125" style="1" customWidth="1"/>
    <col min="11531" max="11531" width="10" style="1" customWidth="1"/>
    <col min="11532" max="11532" width="9.7109375" style="1" customWidth="1"/>
    <col min="11533" max="11534" width="9.5703125" style="1" customWidth="1"/>
    <col min="11535" max="11535" width="13.7109375" style="1" customWidth="1"/>
    <col min="11536" max="11536" width="15.7109375" style="1" bestFit="1" customWidth="1"/>
    <col min="11537" max="11775" width="9.140625" style="1"/>
    <col min="11776" max="11776" width="30.7109375" style="1" customWidth="1"/>
    <col min="11777" max="11777" width="6.28515625" style="1" bestFit="1" customWidth="1"/>
    <col min="11778" max="11778" width="10" style="1" bestFit="1" customWidth="1"/>
    <col min="11779" max="11779" width="9.140625" style="1"/>
    <col min="11780" max="11780" width="10.140625" style="1" customWidth="1"/>
    <col min="11781" max="11781" width="9.7109375" style="1" customWidth="1"/>
    <col min="11782" max="11782" width="10" style="1" customWidth="1"/>
    <col min="11783" max="11783" width="10.140625" style="1" customWidth="1"/>
    <col min="11784" max="11784" width="10" style="1" customWidth="1"/>
    <col min="11785" max="11785" width="9.85546875" style="1" customWidth="1"/>
    <col min="11786" max="11786" width="10.42578125" style="1" customWidth="1"/>
    <col min="11787" max="11787" width="10" style="1" customWidth="1"/>
    <col min="11788" max="11788" width="9.7109375" style="1" customWidth="1"/>
    <col min="11789" max="11790" width="9.5703125" style="1" customWidth="1"/>
    <col min="11791" max="11791" width="13.7109375" style="1" customWidth="1"/>
    <col min="11792" max="11792" width="15.7109375" style="1" bestFit="1" customWidth="1"/>
    <col min="11793" max="12031" width="9.140625" style="1"/>
    <col min="12032" max="12032" width="30.7109375" style="1" customWidth="1"/>
    <col min="12033" max="12033" width="6.28515625" style="1" bestFit="1" customWidth="1"/>
    <col min="12034" max="12034" width="10" style="1" bestFit="1" customWidth="1"/>
    <col min="12035" max="12035" width="9.140625" style="1"/>
    <col min="12036" max="12036" width="10.140625" style="1" customWidth="1"/>
    <col min="12037" max="12037" width="9.7109375" style="1" customWidth="1"/>
    <col min="12038" max="12038" width="10" style="1" customWidth="1"/>
    <col min="12039" max="12039" width="10.140625" style="1" customWidth="1"/>
    <col min="12040" max="12040" width="10" style="1" customWidth="1"/>
    <col min="12041" max="12041" width="9.85546875" style="1" customWidth="1"/>
    <col min="12042" max="12042" width="10.42578125" style="1" customWidth="1"/>
    <col min="12043" max="12043" width="10" style="1" customWidth="1"/>
    <col min="12044" max="12044" width="9.7109375" style="1" customWidth="1"/>
    <col min="12045" max="12046" width="9.5703125" style="1" customWidth="1"/>
    <col min="12047" max="12047" width="13.7109375" style="1" customWidth="1"/>
    <col min="12048" max="12048" width="15.7109375" style="1" bestFit="1" customWidth="1"/>
    <col min="12049" max="12287" width="9.140625" style="1"/>
    <col min="12288" max="12288" width="30.7109375" style="1" customWidth="1"/>
    <col min="12289" max="12289" width="6.28515625" style="1" bestFit="1" customWidth="1"/>
    <col min="12290" max="12290" width="10" style="1" bestFit="1" customWidth="1"/>
    <col min="12291" max="12291" width="9.140625" style="1"/>
    <col min="12292" max="12292" width="10.140625" style="1" customWidth="1"/>
    <col min="12293" max="12293" width="9.7109375" style="1" customWidth="1"/>
    <col min="12294" max="12294" width="10" style="1" customWidth="1"/>
    <col min="12295" max="12295" width="10.140625" style="1" customWidth="1"/>
    <col min="12296" max="12296" width="10" style="1" customWidth="1"/>
    <col min="12297" max="12297" width="9.85546875" style="1" customWidth="1"/>
    <col min="12298" max="12298" width="10.42578125" style="1" customWidth="1"/>
    <col min="12299" max="12299" width="10" style="1" customWidth="1"/>
    <col min="12300" max="12300" width="9.7109375" style="1" customWidth="1"/>
    <col min="12301" max="12302" width="9.5703125" style="1" customWidth="1"/>
    <col min="12303" max="12303" width="13.7109375" style="1" customWidth="1"/>
    <col min="12304" max="12304" width="15.7109375" style="1" bestFit="1" customWidth="1"/>
    <col min="12305" max="12543" width="9.140625" style="1"/>
    <col min="12544" max="12544" width="30.7109375" style="1" customWidth="1"/>
    <col min="12545" max="12545" width="6.28515625" style="1" bestFit="1" customWidth="1"/>
    <col min="12546" max="12546" width="10" style="1" bestFit="1" customWidth="1"/>
    <col min="12547" max="12547" width="9.140625" style="1"/>
    <col min="12548" max="12548" width="10.140625" style="1" customWidth="1"/>
    <col min="12549" max="12549" width="9.7109375" style="1" customWidth="1"/>
    <col min="12550" max="12550" width="10" style="1" customWidth="1"/>
    <col min="12551" max="12551" width="10.140625" style="1" customWidth="1"/>
    <col min="12552" max="12552" width="10" style="1" customWidth="1"/>
    <col min="12553" max="12553" width="9.85546875" style="1" customWidth="1"/>
    <col min="12554" max="12554" width="10.42578125" style="1" customWidth="1"/>
    <col min="12555" max="12555" width="10" style="1" customWidth="1"/>
    <col min="12556" max="12556" width="9.7109375" style="1" customWidth="1"/>
    <col min="12557" max="12558" width="9.5703125" style="1" customWidth="1"/>
    <col min="12559" max="12559" width="13.7109375" style="1" customWidth="1"/>
    <col min="12560" max="12560" width="15.7109375" style="1" bestFit="1" customWidth="1"/>
    <col min="12561" max="12799" width="9.140625" style="1"/>
    <col min="12800" max="12800" width="30.7109375" style="1" customWidth="1"/>
    <col min="12801" max="12801" width="6.28515625" style="1" bestFit="1" customWidth="1"/>
    <col min="12802" max="12802" width="10" style="1" bestFit="1" customWidth="1"/>
    <col min="12803" max="12803" width="9.140625" style="1"/>
    <col min="12804" max="12804" width="10.140625" style="1" customWidth="1"/>
    <col min="12805" max="12805" width="9.7109375" style="1" customWidth="1"/>
    <col min="12806" max="12806" width="10" style="1" customWidth="1"/>
    <col min="12807" max="12807" width="10.140625" style="1" customWidth="1"/>
    <col min="12808" max="12808" width="10" style="1" customWidth="1"/>
    <col min="12809" max="12809" width="9.85546875" style="1" customWidth="1"/>
    <col min="12810" max="12810" width="10.42578125" style="1" customWidth="1"/>
    <col min="12811" max="12811" width="10" style="1" customWidth="1"/>
    <col min="12812" max="12812" width="9.7109375" style="1" customWidth="1"/>
    <col min="12813" max="12814" width="9.5703125" style="1" customWidth="1"/>
    <col min="12815" max="12815" width="13.7109375" style="1" customWidth="1"/>
    <col min="12816" max="12816" width="15.7109375" style="1" bestFit="1" customWidth="1"/>
    <col min="12817" max="13055" width="9.140625" style="1"/>
    <col min="13056" max="13056" width="30.7109375" style="1" customWidth="1"/>
    <col min="13057" max="13057" width="6.28515625" style="1" bestFit="1" customWidth="1"/>
    <col min="13058" max="13058" width="10" style="1" bestFit="1" customWidth="1"/>
    <col min="13059" max="13059" width="9.140625" style="1"/>
    <col min="13060" max="13060" width="10.140625" style="1" customWidth="1"/>
    <col min="13061" max="13061" width="9.7109375" style="1" customWidth="1"/>
    <col min="13062" max="13062" width="10" style="1" customWidth="1"/>
    <col min="13063" max="13063" width="10.140625" style="1" customWidth="1"/>
    <col min="13064" max="13064" width="10" style="1" customWidth="1"/>
    <col min="13065" max="13065" width="9.85546875" style="1" customWidth="1"/>
    <col min="13066" max="13066" width="10.42578125" style="1" customWidth="1"/>
    <col min="13067" max="13067" width="10" style="1" customWidth="1"/>
    <col min="13068" max="13068" width="9.7109375" style="1" customWidth="1"/>
    <col min="13069" max="13070" width="9.5703125" style="1" customWidth="1"/>
    <col min="13071" max="13071" width="13.7109375" style="1" customWidth="1"/>
    <col min="13072" max="13072" width="15.7109375" style="1" bestFit="1" customWidth="1"/>
    <col min="13073" max="13311" width="9.140625" style="1"/>
    <col min="13312" max="13312" width="30.7109375" style="1" customWidth="1"/>
    <col min="13313" max="13313" width="6.28515625" style="1" bestFit="1" customWidth="1"/>
    <col min="13314" max="13314" width="10" style="1" bestFit="1" customWidth="1"/>
    <col min="13315" max="13315" width="9.140625" style="1"/>
    <col min="13316" max="13316" width="10.140625" style="1" customWidth="1"/>
    <col min="13317" max="13317" width="9.7109375" style="1" customWidth="1"/>
    <col min="13318" max="13318" width="10" style="1" customWidth="1"/>
    <col min="13319" max="13319" width="10.140625" style="1" customWidth="1"/>
    <col min="13320" max="13320" width="10" style="1" customWidth="1"/>
    <col min="13321" max="13321" width="9.85546875" style="1" customWidth="1"/>
    <col min="13322" max="13322" width="10.42578125" style="1" customWidth="1"/>
    <col min="13323" max="13323" width="10" style="1" customWidth="1"/>
    <col min="13324" max="13324" width="9.7109375" style="1" customWidth="1"/>
    <col min="13325" max="13326" width="9.5703125" style="1" customWidth="1"/>
    <col min="13327" max="13327" width="13.7109375" style="1" customWidth="1"/>
    <col min="13328" max="13328" width="15.7109375" style="1" bestFit="1" customWidth="1"/>
    <col min="13329" max="13567" width="9.140625" style="1"/>
    <col min="13568" max="13568" width="30.7109375" style="1" customWidth="1"/>
    <col min="13569" max="13569" width="6.28515625" style="1" bestFit="1" customWidth="1"/>
    <col min="13570" max="13570" width="10" style="1" bestFit="1" customWidth="1"/>
    <col min="13571" max="13571" width="9.140625" style="1"/>
    <col min="13572" max="13572" width="10.140625" style="1" customWidth="1"/>
    <col min="13573" max="13573" width="9.7109375" style="1" customWidth="1"/>
    <col min="13574" max="13574" width="10" style="1" customWidth="1"/>
    <col min="13575" max="13575" width="10.140625" style="1" customWidth="1"/>
    <col min="13576" max="13576" width="10" style="1" customWidth="1"/>
    <col min="13577" max="13577" width="9.85546875" style="1" customWidth="1"/>
    <col min="13578" max="13578" width="10.42578125" style="1" customWidth="1"/>
    <col min="13579" max="13579" width="10" style="1" customWidth="1"/>
    <col min="13580" max="13580" width="9.7109375" style="1" customWidth="1"/>
    <col min="13581" max="13582" width="9.5703125" style="1" customWidth="1"/>
    <col min="13583" max="13583" width="13.7109375" style="1" customWidth="1"/>
    <col min="13584" max="13584" width="15.7109375" style="1" bestFit="1" customWidth="1"/>
    <col min="13585" max="13823" width="9.140625" style="1"/>
    <col min="13824" max="13824" width="30.7109375" style="1" customWidth="1"/>
    <col min="13825" max="13825" width="6.28515625" style="1" bestFit="1" customWidth="1"/>
    <col min="13826" max="13826" width="10" style="1" bestFit="1" customWidth="1"/>
    <col min="13827" max="13827" width="9.140625" style="1"/>
    <col min="13828" max="13828" width="10.140625" style="1" customWidth="1"/>
    <col min="13829" max="13829" width="9.7109375" style="1" customWidth="1"/>
    <col min="13830" max="13830" width="10" style="1" customWidth="1"/>
    <col min="13831" max="13831" width="10.140625" style="1" customWidth="1"/>
    <col min="13832" max="13832" width="10" style="1" customWidth="1"/>
    <col min="13833" max="13833" width="9.85546875" style="1" customWidth="1"/>
    <col min="13834" max="13834" width="10.42578125" style="1" customWidth="1"/>
    <col min="13835" max="13835" width="10" style="1" customWidth="1"/>
    <col min="13836" max="13836" width="9.7109375" style="1" customWidth="1"/>
    <col min="13837" max="13838" width="9.5703125" style="1" customWidth="1"/>
    <col min="13839" max="13839" width="13.7109375" style="1" customWidth="1"/>
    <col min="13840" max="13840" width="15.7109375" style="1" bestFit="1" customWidth="1"/>
    <col min="13841" max="14079" width="9.140625" style="1"/>
    <col min="14080" max="14080" width="30.7109375" style="1" customWidth="1"/>
    <col min="14081" max="14081" width="6.28515625" style="1" bestFit="1" customWidth="1"/>
    <col min="14082" max="14082" width="10" style="1" bestFit="1" customWidth="1"/>
    <col min="14083" max="14083" width="9.140625" style="1"/>
    <col min="14084" max="14084" width="10.140625" style="1" customWidth="1"/>
    <col min="14085" max="14085" width="9.7109375" style="1" customWidth="1"/>
    <col min="14086" max="14086" width="10" style="1" customWidth="1"/>
    <col min="14087" max="14087" width="10.140625" style="1" customWidth="1"/>
    <col min="14088" max="14088" width="10" style="1" customWidth="1"/>
    <col min="14089" max="14089" width="9.85546875" style="1" customWidth="1"/>
    <col min="14090" max="14090" width="10.42578125" style="1" customWidth="1"/>
    <col min="14091" max="14091" width="10" style="1" customWidth="1"/>
    <col min="14092" max="14092" width="9.7109375" style="1" customWidth="1"/>
    <col min="14093" max="14094" width="9.5703125" style="1" customWidth="1"/>
    <col min="14095" max="14095" width="13.7109375" style="1" customWidth="1"/>
    <col min="14096" max="14096" width="15.7109375" style="1" bestFit="1" customWidth="1"/>
    <col min="14097" max="14335" width="9.140625" style="1"/>
    <col min="14336" max="14336" width="30.7109375" style="1" customWidth="1"/>
    <col min="14337" max="14337" width="6.28515625" style="1" bestFit="1" customWidth="1"/>
    <col min="14338" max="14338" width="10" style="1" bestFit="1" customWidth="1"/>
    <col min="14339" max="14339" width="9.140625" style="1"/>
    <col min="14340" max="14340" width="10.140625" style="1" customWidth="1"/>
    <col min="14341" max="14341" width="9.7109375" style="1" customWidth="1"/>
    <col min="14342" max="14342" width="10" style="1" customWidth="1"/>
    <col min="14343" max="14343" width="10.140625" style="1" customWidth="1"/>
    <col min="14344" max="14344" width="10" style="1" customWidth="1"/>
    <col min="14345" max="14345" width="9.85546875" style="1" customWidth="1"/>
    <col min="14346" max="14346" width="10.42578125" style="1" customWidth="1"/>
    <col min="14347" max="14347" width="10" style="1" customWidth="1"/>
    <col min="14348" max="14348" width="9.7109375" style="1" customWidth="1"/>
    <col min="14349" max="14350" width="9.5703125" style="1" customWidth="1"/>
    <col min="14351" max="14351" width="13.7109375" style="1" customWidth="1"/>
    <col min="14352" max="14352" width="15.7109375" style="1" bestFit="1" customWidth="1"/>
    <col min="14353" max="14591" width="9.140625" style="1"/>
    <col min="14592" max="14592" width="30.7109375" style="1" customWidth="1"/>
    <col min="14593" max="14593" width="6.28515625" style="1" bestFit="1" customWidth="1"/>
    <col min="14594" max="14594" width="10" style="1" bestFit="1" customWidth="1"/>
    <col min="14595" max="14595" width="9.140625" style="1"/>
    <col min="14596" max="14596" width="10.140625" style="1" customWidth="1"/>
    <col min="14597" max="14597" width="9.7109375" style="1" customWidth="1"/>
    <col min="14598" max="14598" width="10" style="1" customWidth="1"/>
    <col min="14599" max="14599" width="10.140625" style="1" customWidth="1"/>
    <col min="14600" max="14600" width="10" style="1" customWidth="1"/>
    <col min="14601" max="14601" width="9.85546875" style="1" customWidth="1"/>
    <col min="14602" max="14602" width="10.42578125" style="1" customWidth="1"/>
    <col min="14603" max="14603" width="10" style="1" customWidth="1"/>
    <col min="14604" max="14604" width="9.7109375" style="1" customWidth="1"/>
    <col min="14605" max="14606" width="9.5703125" style="1" customWidth="1"/>
    <col min="14607" max="14607" width="13.7109375" style="1" customWidth="1"/>
    <col min="14608" max="14608" width="15.7109375" style="1" bestFit="1" customWidth="1"/>
    <col min="14609" max="14847" width="9.140625" style="1"/>
    <col min="14848" max="14848" width="30.7109375" style="1" customWidth="1"/>
    <col min="14849" max="14849" width="6.28515625" style="1" bestFit="1" customWidth="1"/>
    <col min="14850" max="14850" width="10" style="1" bestFit="1" customWidth="1"/>
    <col min="14851" max="14851" width="9.140625" style="1"/>
    <col min="14852" max="14852" width="10.140625" style="1" customWidth="1"/>
    <col min="14853" max="14853" width="9.7109375" style="1" customWidth="1"/>
    <col min="14854" max="14854" width="10" style="1" customWidth="1"/>
    <col min="14855" max="14855" width="10.140625" style="1" customWidth="1"/>
    <col min="14856" max="14856" width="10" style="1" customWidth="1"/>
    <col min="14857" max="14857" width="9.85546875" style="1" customWidth="1"/>
    <col min="14858" max="14858" width="10.42578125" style="1" customWidth="1"/>
    <col min="14859" max="14859" width="10" style="1" customWidth="1"/>
    <col min="14860" max="14860" width="9.7109375" style="1" customWidth="1"/>
    <col min="14861" max="14862" width="9.5703125" style="1" customWidth="1"/>
    <col min="14863" max="14863" width="13.7109375" style="1" customWidth="1"/>
    <col min="14864" max="14864" width="15.7109375" style="1" bestFit="1" customWidth="1"/>
    <col min="14865" max="15103" width="9.140625" style="1"/>
    <col min="15104" max="15104" width="30.7109375" style="1" customWidth="1"/>
    <col min="15105" max="15105" width="6.28515625" style="1" bestFit="1" customWidth="1"/>
    <col min="15106" max="15106" width="10" style="1" bestFit="1" customWidth="1"/>
    <col min="15107" max="15107" width="9.140625" style="1"/>
    <col min="15108" max="15108" width="10.140625" style="1" customWidth="1"/>
    <col min="15109" max="15109" width="9.7109375" style="1" customWidth="1"/>
    <col min="15110" max="15110" width="10" style="1" customWidth="1"/>
    <col min="15111" max="15111" width="10.140625" style="1" customWidth="1"/>
    <col min="15112" max="15112" width="10" style="1" customWidth="1"/>
    <col min="15113" max="15113" width="9.85546875" style="1" customWidth="1"/>
    <col min="15114" max="15114" width="10.42578125" style="1" customWidth="1"/>
    <col min="15115" max="15115" width="10" style="1" customWidth="1"/>
    <col min="15116" max="15116" width="9.7109375" style="1" customWidth="1"/>
    <col min="15117" max="15118" width="9.5703125" style="1" customWidth="1"/>
    <col min="15119" max="15119" width="13.7109375" style="1" customWidth="1"/>
    <col min="15120" max="15120" width="15.7109375" style="1" bestFit="1" customWidth="1"/>
    <col min="15121" max="15359" width="9.140625" style="1"/>
    <col min="15360" max="15360" width="30.7109375" style="1" customWidth="1"/>
    <col min="15361" max="15361" width="6.28515625" style="1" bestFit="1" customWidth="1"/>
    <col min="15362" max="15362" width="10" style="1" bestFit="1" customWidth="1"/>
    <col min="15363" max="15363" width="9.140625" style="1"/>
    <col min="15364" max="15364" width="10.140625" style="1" customWidth="1"/>
    <col min="15365" max="15365" width="9.7109375" style="1" customWidth="1"/>
    <col min="15366" max="15366" width="10" style="1" customWidth="1"/>
    <col min="15367" max="15367" width="10.140625" style="1" customWidth="1"/>
    <col min="15368" max="15368" width="10" style="1" customWidth="1"/>
    <col min="15369" max="15369" width="9.85546875" style="1" customWidth="1"/>
    <col min="15370" max="15370" width="10.42578125" style="1" customWidth="1"/>
    <col min="15371" max="15371" width="10" style="1" customWidth="1"/>
    <col min="15372" max="15372" width="9.7109375" style="1" customWidth="1"/>
    <col min="15373" max="15374" width="9.5703125" style="1" customWidth="1"/>
    <col min="15375" max="15375" width="13.7109375" style="1" customWidth="1"/>
    <col min="15376" max="15376" width="15.7109375" style="1" bestFit="1" customWidth="1"/>
    <col min="15377" max="15615" width="9.140625" style="1"/>
    <col min="15616" max="15616" width="30.7109375" style="1" customWidth="1"/>
    <col min="15617" max="15617" width="6.28515625" style="1" bestFit="1" customWidth="1"/>
    <col min="15618" max="15618" width="10" style="1" bestFit="1" customWidth="1"/>
    <col min="15619" max="15619" width="9.140625" style="1"/>
    <col min="15620" max="15620" width="10.140625" style="1" customWidth="1"/>
    <col min="15621" max="15621" width="9.7109375" style="1" customWidth="1"/>
    <col min="15622" max="15622" width="10" style="1" customWidth="1"/>
    <col min="15623" max="15623" width="10.140625" style="1" customWidth="1"/>
    <col min="15624" max="15624" width="10" style="1" customWidth="1"/>
    <col min="15625" max="15625" width="9.85546875" style="1" customWidth="1"/>
    <col min="15626" max="15626" width="10.42578125" style="1" customWidth="1"/>
    <col min="15627" max="15627" width="10" style="1" customWidth="1"/>
    <col min="15628" max="15628" width="9.7109375" style="1" customWidth="1"/>
    <col min="15629" max="15630" width="9.5703125" style="1" customWidth="1"/>
    <col min="15631" max="15631" width="13.7109375" style="1" customWidth="1"/>
    <col min="15632" max="15632" width="15.7109375" style="1" bestFit="1" customWidth="1"/>
    <col min="15633" max="15871" width="9.140625" style="1"/>
    <col min="15872" max="15872" width="30.7109375" style="1" customWidth="1"/>
    <col min="15873" max="15873" width="6.28515625" style="1" bestFit="1" customWidth="1"/>
    <col min="15874" max="15874" width="10" style="1" bestFit="1" customWidth="1"/>
    <col min="15875" max="15875" width="9.140625" style="1"/>
    <col min="15876" max="15876" width="10.140625" style="1" customWidth="1"/>
    <col min="15877" max="15877" width="9.7109375" style="1" customWidth="1"/>
    <col min="15878" max="15878" width="10" style="1" customWidth="1"/>
    <col min="15879" max="15879" width="10.140625" style="1" customWidth="1"/>
    <col min="15880" max="15880" width="10" style="1" customWidth="1"/>
    <col min="15881" max="15881" width="9.85546875" style="1" customWidth="1"/>
    <col min="15882" max="15882" width="10.42578125" style="1" customWidth="1"/>
    <col min="15883" max="15883" width="10" style="1" customWidth="1"/>
    <col min="15884" max="15884" width="9.7109375" style="1" customWidth="1"/>
    <col min="15885" max="15886" width="9.5703125" style="1" customWidth="1"/>
    <col min="15887" max="15887" width="13.7109375" style="1" customWidth="1"/>
    <col min="15888" max="15888" width="15.7109375" style="1" bestFit="1" customWidth="1"/>
    <col min="15889" max="16127" width="9.140625" style="1"/>
    <col min="16128" max="16128" width="30.7109375" style="1" customWidth="1"/>
    <col min="16129" max="16129" width="6.28515625" style="1" bestFit="1" customWidth="1"/>
    <col min="16130" max="16130" width="10" style="1" bestFit="1" customWidth="1"/>
    <col min="16131" max="16131" width="9.140625" style="1"/>
    <col min="16132" max="16132" width="10.140625" style="1" customWidth="1"/>
    <col min="16133" max="16133" width="9.7109375" style="1" customWidth="1"/>
    <col min="16134" max="16134" width="10" style="1" customWidth="1"/>
    <col min="16135" max="16135" width="10.140625" style="1" customWidth="1"/>
    <col min="16136" max="16136" width="10" style="1" customWidth="1"/>
    <col min="16137" max="16137" width="9.85546875" style="1" customWidth="1"/>
    <col min="16138" max="16138" width="10.42578125" style="1" customWidth="1"/>
    <col min="16139" max="16139" width="10" style="1" customWidth="1"/>
    <col min="16140" max="16140" width="9.7109375" style="1" customWidth="1"/>
    <col min="16141" max="16142" width="9.5703125" style="1" customWidth="1"/>
    <col min="16143" max="16143" width="13.7109375" style="1" customWidth="1"/>
    <col min="16144" max="16144" width="15.7109375" style="1" bestFit="1" customWidth="1"/>
    <col min="16145" max="16384" width="9.140625" style="1"/>
  </cols>
  <sheetData>
    <row r="2" spans="1:15">
      <c r="A2" s="368" t="s">
        <v>56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24" customHeight="1">
      <c r="A3" s="121"/>
      <c r="B3" s="122"/>
      <c r="C3" s="122"/>
      <c r="D3" s="122"/>
      <c r="E3" s="121"/>
      <c r="F3" s="121"/>
      <c r="G3" s="121"/>
      <c r="H3" s="121"/>
      <c r="I3" s="121"/>
      <c r="J3" s="121"/>
      <c r="L3" s="369" t="s">
        <v>59</v>
      </c>
      <c r="M3" s="369"/>
      <c r="N3" s="369"/>
    </row>
    <row r="4" spans="1:15">
      <c r="A4" s="5" t="s">
        <v>32</v>
      </c>
      <c r="B4" s="5"/>
      <c r="C4" s="5"/>
      <c r="D4" s="5"/>
      <c r="E4" s="5"/>
      <c r="F4" s="5"/>
      <c r="K4" s="253"/>
      <c r="L4" s="369"/>
      <c r="M4" s="369"/>
      <c r="N4" s="369"/>
    </row>
    <row r="5" spans="1:15">
      <c r="A5" s="5" t="s">
        <v>33</v>
      </c>
      <c r="B5" s="5"/>
      <c r="C5" s="5"/>
      <c r="D5" s="5"/>
      <c r="E5" s="5"/>
      <c r="F5" s="5"/>
    </row>
    <row r="6" spans="1:15">
      <c r="A6" s="254" t="s">
        <v>9</v>
      </c>
      <c r="B6" s="5"/>
      <c r="C6" s="5"/>
      <c r="D6" s="5"/>
      <c r="E6" s="5"/>
      <c r="F6" s="5"/>
    </row>
    <row r="7" spans="1:15">
      <c r="A7" s="255" t="s">
        <v>68</v>
      </c>
      <c r="B7" s="5"/>
      <c r="C7" s="5"/>
      <c r="D7" s="5"/>
      <c r="E7" s="5"/>
      <c r="F7" s="5"/>
    </row>
    <row r="8" spans="1:15">
      <c r="A8" s="254" t="s">
        <v>10</v>
      </c>
      <c r="B8" s="5"/>
      <c r="C8" s="5"/>
      <c r="D8" s="5"/>
      <c r="E8" s="5"/>
      <c r="F8" s="5"/>
    </row>
    <row r="9" spans="1:15">
      <c r="A9" s="5" t="s">
        <v>65</v>
      </c>
      <c r="B9" s="5"/>
      <c r="C9" s="5"/>
      <c r="D9" s="5"/>
      <c r="E9" s="5"/>
      <c r="F9" s="5"/>
      <c r="K9" s="5"/>
      <c r="L9" s="5" t="s">
        <v>103</v>
      </c>
      <c r="M9" s="5"/>
      <c r="N9" s="5"/>
    </row>
    <row r="10" spans="1:15" ht="18" customHeight="1">
      <c r="A10" s="123"/>
      <c r="B10" s="123"/>
      <c r="C10" s="123"/>
      <c r="D10" s="123"/>
      <c r="E10" s="124"/>
      <c r="F10" s="124"/>
      <c r="N10" s="5"/>
      <c r="O10" s="125"/>
    </row>
    <row r="11" spans="1:15" s="5" customFormat="1">
      <c r="A11" s="372" t="s">
        <v>0</v>
      </c>
      <c r="B11" s="374" t="s">
        <v>63</v>
      </c>
      <c r="C11" s="374" t="s">
        <v>64</v>
      </c>
      <c r="D11" s="376" t="s">
        <v>2</v>
      </c>
      <c r="E11" s="377"/>
      <c r="F11" s="377"/>
      <c r="G11" s="378"/>
      <c r="H11" s="376" t="s">
        <v>3</v>
      </c>
      <c r="I11" s="377"/>
      <c r="J11" s="377"/>
      <c r="K11" s="378"/>
      <c r="L11" s="376" t="s">
        <v>4</v>
      </c>
      <c r="M11" s="377"/>
      <c r="N11" s="378"/>
      <c r="O11" s="370" t="s">
        <v>5</v>
      </c>
    </row>
    <row r="12" spans="1:15" s="5" customFormat="1">
      <c r="A12" s="373"/>
      <c r="B12" s="375"/>
      <c r="C12" s="375"/>
      <c r="D12" s="256" t="s">
        <v>1</v>
      </c>
      <c r="E12" s="77" t="s">
        <v>41</v>
      </c>
      <c r="F12" s="78" t="s">
        <v>42</v>
      </c>
      <c r="G12" s="6" t="s">
        <v>43</v>
      </c>
      <c r="H12" s="194" t="s">
        <v>1</v>
      </c>
      <c r="I12" s="78" t="s">
        <v>44</v>
      </c>
      <c r="J12" s="78" t="s">
        <v>45</v>
      </c>
      <c r="K12" s="86" t="s">
        <v>46</v>
      </c>
      <c r="L12" s="194" t="s">
        <v>1</v>
      </c>
      <c r="M12" s="78" t="s">
        <v>47</v>
      </c>
      <c r="N12" s="86" t="s">
        <v>48</v>
      </c>
      <c r="O12" s="371"/>
    </row>
    <row r="13" spans="1:15" s="5" customFormat="1">
      <c r="A13" s="273" t="s">
        <v>1</v>
      </c>
      <c r="B13" s="152">
        <f>D13+H13+L13</f>
        <v>1871522</v>
      </c>
      <c r="C13" s="152">
        <f>C14+C17</f>
        <v>1871522</v>
      </c>
      <c r="D13" s="274">
        <f>D14+D17</f>
        <v>358464</v>
      </c>
      <c r="E13" s="275">
        <f>E14+E17</f>
        <v>58400</v>
      </c>
      <c r="F13" s="275">
        <f>F14+F17</f>
        <v>157390</v>
      </c>
      <c r="G13" s="276">
        <f>G14+G17</f>
        <v>142674</v>
      </c>
      <c r="H13" s="274">
        <f>I13+J13+K13</f>
        <v>660222</v>
      </c>
      <c r="I13" s="275">
        <f>I14+I17</f>
        <v>123400</v>
      </c>
      <c r="J13" s="275">
        <f>J14+J17</f>
        <v>247000</v>
      </c>
      <c r="K13" s="276">
        <f>K14+K17</f>
        <v>289822</v>
      </c>
      <c r="L13" s="274">
        <f>M13+N13</f>
        <v>852836</v>
      </c>
      <c r="M13" s="275">
        <f>M14+M17</f>
        <v>446400</v>
      </c>
      <c r="N13" s="277">
        <f>N14+N17</f>
        <v>406436</v>
      </c>
      <c r="O13" s="276"/>
    </row>
    <row r="14" spans="1:15" s="5" customFormat="1">
      <c r="A14" s="262" t="s">
        <v>190</v>
      </c>
      <c r="B14" s="263">
        <f>B15+B16</f>
        <v>938536</v>
      </c>
      <c r="C14" s="263">
        <f>C15+C16</f>
        <v>938536</v>
      </c>
      <c r="D14" s="264">
        <f>D15+D16</f>
        <v>306700</v>
      </c>
      <c r="E14" s="265">
        <f>E15+E16</f>
        <v>58400</v>
      </c>
      <c r="F14" s="265">
        <f t="shared" ref="F14:G14" si="0">F15+F16</f>
        <v>140900</v>
      </c>
      <c r="G14" s="266">
        <f t="shared" si="0"/>
        <v>107400</v>
      </c>
      <c r="H14" s="267">
        <f t="shared" ref="H14" si="1">H15+H16</f>
        <v>377200</v>
      </c>
      <c r="I14" s="265">
        <f t="shared" ref="I14" si="2">I15+I16</f>
        <v>112400</v>
      </c>
      <c r="J14" s="265">
        <f t="shared" ref="J14" si="3">J15+J16</f>
        <v>137400</v>
      </c>
      <c r="K14" s="266">
        <f t="shared" ref="K14" si="4">K15+K16</f>
        <v>127400</v>
      </c>
      <c r="L14" s="267">
        <f t="shared" ref="L14" si="5">L15+L16</f>
        <v>254636</v>
      </c>
      <c r="M14" s="265">
        <f t="shared" ref="M14" si="6">M15+M16</f>
        <v>135400</v>
      </c>
      <c r="N14" s="265">
        <f t="shared" ref="N14" si="7">N15+N16</f>
        <v>119236</v>
      </c>
      <c r="O14" s="268"/>
    </row>
    <row r="15" spans="1:15">
      <c r="A15" s="54" t="s">
        <v>25</v>
      </c>
      <c r="B15" s="8">
        <v>822536</v>
      </c>
      <c r="C15" s="8">
        <f>D15+H15+L15</f>
        <v>822536</v>
      </c>
      <c r="D15" s="70">
        <f>SUM(E15:G15)</f>
        <v>265700</v>
      </c>
      <c r="E15" s="80">
        <v>47400</v>
      </c>
      <c r="F15" s="80">
        <v>125900</v>
      </c>
      <c r="G15" s="75">
        <v>92400</v>
      </c>
      <c r="H15" s="70">
        <f>SUM(I15:K15)</f>
        <v>332200</v>
      </c>
      <c r="I15" s="80">
        <v>97400</v>
      </c>
      <c r="J15" s="80">
        <v>122400</v>
      </c>
      <c r="K15" s="75">
        <v>112400</v>
      </c>
      <c r="L15" s="70">
        <f t="shared" ref="L15:L26" si="8">SUM(M15:N15)</f>
        <v>224636</v>
      </c>
      <c r="M15" s="80">
        <v>120400</v>
      </c>
      <c r="N15" s="75">
        <v>104236</v>
      </c>
      <c r="O15" s="9"/>
    </row>
    <row r="16" spans="1:15">
      <c r="A16" s="252" t="s">
        <v>26</v>
      </c>
      <c r="B16" s="8">
        <v>116000</v>
      </c>
      <c r="C16" s="8">
        <f>D16+H16+L16</f>
        <v>116000</v>
      </c>
      <c r="D16" s="70">
        <f t="shared" ref="D16:D26" si="9">SUM(E16:G16)</f>
        <v>41000</v>
      </c>
      <c r="E16" s="81">
        <v>11000</v>
      </c>
      <c r="F16" s="81">
        <v>15000</v>
      </c>
      <c r="G16" s="10">
        <v>15000</v>
      </c>
      <c r="H16" s="70">
        <f t="shared" ref="H16:H26" si="10">SUM(I16:K16)</f>
        <v>45000</v>
      </c>
      <c r="I16" s="81">
        <v>15000</v>
      </c>
      <c r="J16" s="81">
        <v>15000</v>
      </c>
      <c r="K16" s="10">
        <v>15000</v>
      </c>
      <c r="L16" s="84">
        <f t="shared" si="8"/>
        <v>30000</v>
      </c>
      <c r="M16" s="81">
        <v>15000</v>
      </c>
      <c r="N16" s="10">
        <v>15000</v>
      </c>
      <c r="O16" s="11"/>
    </row>
    <row r="17" spans="1:15">
      <c r="A17" s="269" t="s">
        <v>191</v>
      </c>
      <c r="B17" s="270">
        <f>B18+B19</f>
        <v>932986</v>
      </c>
      <c r="C17" s="270">
        <f>C18+C19</f>
        <v>932986</v>
      </c>
      <c r="D17" s="280">
        <f>D18+D19</f>
        <v>51764</v>
      </c>
      <c r="E17" s="278">
        <f t="shared" ref="E17:N17" si="11">E18+E19</f>
        <v>0</v>
      </c>
      <c r="F17" s="279">
        <f t="shared" si="11"/>
        <v>16490</v>
      </c>
      <c r="G17" s="278">
        <f t="shared" si="11"/>
        <v>35274</v>
      </c>
      <c r="H17" s="271">
        <f t="shared" si="11"/>
        <v>283022</v>
      </c>
      <c r="I17" s="279">
        <f t="shared" si="11"/>
        <v>11000</v>
      </c>
      <c r="J17" s="279">
        <f t="shared" si="11"/>
        <v>109600</v>
      </c>
      <c r="K17" s="278">
        <f t="shared" si="11"/>
        <v>162422</v>
      </c>
      <c r="L17" s="271">
        <f t="shared" si="11"/>
        <v>598200</v>
      </c>
      <c r="M17" s="279">
        <f t="shared" si="11"/>
        <v>311000</v>
      </c>
      <c r="N17" s="278">
        <f t="shared" si="11"/>
        <v>287200</v>
      </c>
      <c r="O17" s="272"/>
    </row>
    <row r="18" spans="1:15">
      <c r="A18" s="246" t="s">
        <v>192</v>
      </c>
      <c r="B18" s="247">
        <v>58586</v>
      </c>
      <c r="C18" s="247">
        <f>D18+H18+L18</f>
        <v>58586</v>
      </c>
      <c r="D18" s="70">
        <f>E18+F18+G18</f>
        <v>19764</v>
      </c>
      <c r="E18" s="248">
        <f>'2.แผนปฏิบัติงาน แผนพื้นฐาน'!G27</f>
        <v>0</v>
      </c>
      <c r="F18" s="248">
        <f>'2.แผนปฏิบัติงาน แผนพื้นฐาน'!H27</f>
        <v>5490</v>
      </c>
      <c r="G18" s="249">
        <f>'2.แผนปฏิบัติงาน แผนพื้นฐาน'!I27</f>
        <v>14274</v>
      </c>
      <c r="H18" s="70">
        <f>I18+J18+K18</f>
        <v>38822</v>
      </c>
      <c r="I18" s="248">
        <f>'2.แผนปฏิบัติงาน แผนพื้นฐาน'!K27</f>
        <v>0</v>
      </c>
      <c r="J18" s="248">
        <f>'2.แผนปฏิบัติงาน แผนพื้นฐาน'!L27</f>
        <v>0</v>
      </c>
      <c r="K18" s="249">
        <f>'2.แผนปฏิบัติงาน แผนพื้นฐาน'!M27</f>
        <v>38822</v>
      </c>
      <c r="L18" s="250">
        <f>M18+N18</f>
        <v>0</v>
      </c>
      <c r="M18" s="248">
        <f>'2.แผนปฏิบัติงาน แผนพื้นฐาน'!O27</f>
        <v>0</v>
      </c>
      <c r="N18" s="249">
        <f>'2.แผนปฏิบัติงาน แผนพื้นฐาน'!P27</f>
        <v>0</v>
      </c>
      <c r="O18" s="251"/>
    </row>
    <row r="19" spans="1:15">
      <c r="A19" s="246" t="s">
        <v>193</v>
      </c>
      <c r="B19" s="247">
        <v>874400</v>
      </c>
      <c r="C19" s="247">
        <f>D19+H19+L19</f>
        <v>874400</v>
      </c>
      <c r="D19" s="70">
        <f>E19+F19+G19</f>
        <v>32000</v>
      </c>
      <c r="E19" s="248">
        <f>'2.แผนปฏิบัติงาน แผนพื้นฐาน'!G39</f>
        <v>0</v>
      </c>
      <c r="F19" s="248">
        <f>'2.แผนปฏิบัติงาน แผนพื้นฐาน'!H39</f>
        <v>11000</v>
      </c>
      <c r="G19" s="249">
        <f>'2.แผนปฏิบัติงาน แผนพื้นฐาน'!I39</f>
        <v>21000</v>
      </c>
      <c r="H19" s="70">
        <f>I19+J19+K19</f>
        <v>244200</v>
      </c>
      <c r="I19" s="248">
        <f>'2.แผนปฏิบัติงาน แผนพื้นฐาน'!K39</f>
        <v>11000</v>
      </c>
      <c r="J19" s="248">
        <f>'2.แผนปฏิบัติงาน แผนพื้นฐาน'!L39</f>
        <v>109600</v>
      </c>
      <c r="K19" s="249">
        <f>'2.แผนปฏิบัติงาน แผนพื้นฐาน'!M39</f>
        <v>123600</v>
      </c>
      <c r="L19" s="250">
        <f>M19+N19</f>
        <v>598200</v>
      </c>
      <c r="M19" s="248">
        <f>'2.แผนปฏิบัติงาน แผนพื้นฐาน'!O39</f>
        <v>311000</v>
      </c>
      <c r="N19" s="249">
        <f>'2.แผนปฏิบัติงาน แผนพื้นฐาน'!P39</f>
        <v>287200</v>
      </c>
      <c r="O19" s="251"/>
    </row>
    <row r="20" spans="1:15">
      <c r="A20" s="7" t="s">
        <v>6</v>
      </c>
      <c r="B20" s="13">
        <f>B21+B22</f>
        <v>0</v>
      </c>
      <c r="C20" s="13">
        <f>C21+C22</f>
        <v>0</v>
      </c>
      <c r="D20" s="71">
        <f t="shared" si="9"/>
        <v>0</v>
      </c>
      <c r="E20" s="79">
        <f>SUM(E21:E22)</f>
        <v>0</v>
      </c>
      <c r="F20" s="79">
        <f t="shared" ref="F20:G20" si="12">SUM(F21:F22)</f>
        <v>0</v>
      </c>
      <c r="G20" s="74">
        <f t="shared" si="12"/>
        <v>0</v>
      </c>
      <c r="H20" s="71">
        <f t="shared" si="10"/>
        <v>0</v>
      </c>
      <c r="I20" s="79">
        <f t="shared" ref="I20:K20" si="13">SUM(I21:I22)</f>
        <v>0</v>
      </c>
      <c r="J20" s="79">
        <f t="shared" si="13"/>
        <v>0</v>
      </c>
      <c r="K20" s="74">
        <f t="shared" si="13"/>
        <v>0</v>
      </c>
      <c r="L20" s="69">
        <f t="shared" si="8"/>
        <v>0</v>
      </c>
      <c r="M20" s="79">
        <f t="shared" ref="M20:N20" si="14">SUM(M21:M22)</f>
        <v>0</v>
      </c>
      <c r="N20" s="74">
        <f t="shared" si="14"/>
        <v>0</v>
      </c>
      <c r="O20" s="14"/>
    </row>
    <row r="21" spans="1:15">
      <c r="A21" s="130" t="s">
        <v>27</v>
      </c>
      <c r="B21" s="13"/>
      <c r="C21" s="13">
        <f t="shared" ref="C21:C25" si="15">D21+H21+L21</f>
        <v>0</v>
      </c>
      <c r="D21" s="71">
        <f t="shared" si="9"/>
        <v>0</v>
      </c>
      <c r="E21" s="79"/>
      <c r="F21" s="79"/>
      <c r="G21" s="74"/>
      <c r="H21" s="71">
        <f t="shared" si="10"/>
        <v>0</v>
      </c>
      <c r="I21" s="79"/>
      <c r="J21" s="79"/>
      <c r="K21" s="74"/>
      <c r="L21" s="69">
        <f t="shared" si="8"/>
        <v>0</v>
      </c>
      <c r="M21" s="79"/>
      <c r="N21" s="74"/>
      <c r="O21" s="14"/>
    </row>
    <row r="22" spans="1:15">
      <c r="A22" s="257" t="s">
        <v>28</v>
      </c>
      <c r="B22" s="12"/>
      <c r="C22" s="12">
        <f t="shared" si="15"/>
        <v>0</v>
      </c>
      <c r="D22" s="72">
        <f t="shared" si="9"/>
        <v>0</v>
      </c>
      <c r="E22" s="82"/>
      <c r="F22" s="82"/>
      <c r="G22" s="76"/>
      <c r="H22" s="72">
        <f t="shared" si="10"/>
        <v>0</v>
      </c>
      <c r="I22" s="82"/>
      <c r="J22" s="82"/>
      <c r="K22" s="76"/>
      <c r="L22" s="85">
        <f t="shared" si="8"/>
        <v>0</v>
      </c>
      <c r="M22" s="82"/>
      <c r="N22" s="76"/>
      <c r="O22" s="15"/>
    </row>
    <row r="23" spans="1:15">
      <c r="A23" s="7" t="s">
        <v>7</v>
      </c>
      <c r="B23" s="13">
        <v>0</v>
      </c>
      <c r="C23" s="13">
        <f>D23+H23+L23</f>
        <v>0</v>
      </c>
      <c r="D23" s="73">
        <f>SUM(E23:G23)</f>
        <v>0</v>
      </c>
      <c r="E23" s="83"/>
      <c r="F23" s="79"/>
      <c r="G23" s="74"/>
      <c r="H23" s="73">
        <f t="shared" si="10"/>
        <v>0</v>
      </c>
      <c r="I23" s="79"/>
      <c r="J23" s="79"/>
      <c r="K23" s="74"/>
      <c r="L23" s="69">
        <f t="shared" si="8"/>
        <v>0</v>
      </c>
      <c r="M23" s="79"/>
      <c r="N23" s="74"/>
      <c r="O23" s="14"/>
    </row>
    <row r="24" spans="1:15">
      <c r="A24" s="7" t="s">
        <v>8</v>
      </c>
      <c r="B24" s="13">
        <f>B25+B26</f>
        <v>0</v>
      </c>
      <c r="C24" s="13">
        <f>C25+C26</f>
        <v>0</v>
      </c>
      <c r="D24" s="71">
        <f t="shared" ref="D24" si="16">SUM(E24:G24)</f>
        <v>0</v>
      </c>
      <c r="E24" s="79">
        <f>SUM(E25:E26)</f>
        <v>0</v>
      </c>
      <c r="F24" s="79">
        <f t="shared" ref="F24" si="17">SUM(F25:F26)</f>
        <v>0</v>
      </c>
      <c r="G24" s="74">
        <f t="shared" ref="G24" si="18">SUM(G25:G26)</f>
        <v>0</v>
      </c>
      <c r="H24" s="71">
        <f t="shared" ref="H24" si="19">SUM(I24:K24)</f>
        <v>0</v>
      </c>
      <c r="I24" s="79">
        <f t="shared" ref="I24" si="20">SUM(I25:I26)</f>
        <v>0</v>
      </c>
      <c r="J24" s="79">
        <f t="shared" ref="J24" si="21">SUM(J25:J26)</f>
        <v>0</v>
      </c>
      <c r="K24" s="74">
        <f t="shared" ref="K24" si="22">SUM(K25:K26)</f>
        <v>0</v>
      </c>
      <c r="L24" s="69">
        <f t="shared" ref="L24" si="23">SUM(M24:N24)</f>
        <v>0</v>
      </c>
      <c r="M24" s="79">
        <f t="shared" ref="M24" si="24">SUM(M25:M26)</f>
        <v>0</v>
      </c>
      <c r="N24" s="74">
        <f t="shared" ref="N24" si="25">SUM(N25:N26)</f>
        <v>0</v>
      </c>
      <c r="O24" s="14"/>
    </row>
    <row r="25" spans="1:15">
      <c r="A25" s="130" t="s">
        <v>30</v>
      </c>
      <c r="B25" s="13"/>
      <c r="C25" s="71">
        <f t="shared" si="15"/>
        <v>0</v>
      </c>
      <c r="D25" s="71">
        <f t="shared" si="9"/>
        <v>0</v>
      </c>
      <c r="E25" s="79"/>
      <c r="F25" s="79"/>
      <c r="G25" s="74"/>
      <c r="H25" s="71">
        <f t="shared" si="10"/>
        <v>0</v>
      </c>
      <c r="I25" s="79"/>
      <c r="J25" s="79"/>
      <c r="K25" s="74"/>
      <c r="L25" s="69">
        <f t="shared" si="8"/>
        <v>0</v>
      </c>
      <c r="M25" s="79"/>
      <c r="N25" s="74"/>
      <c r="O25" s="14"/>
    </row>
    <row r="26" spans="1:15">
      <c r="A26" s="257" t="s">
        <v>31</v>
      </c>
      <c r="B26" s="12"/>
      <c r="C26" s="72">
        <f>D26+H26+L26</f>
        <v>0</v>
      </c>
      <c r="D26" s="72">
        <f t="shared" si="9"/>
        <v>0</v>
      </c>
      <c r="E26" s="82"/>
      <c r="F26" s="82"/>
      <c r="G26" s="76"/>
      <c r="H26" s="72">
        <f t="shared" si="10"/>
        <v>0</v>
      </c>
      <c r="I26" s="82"/>
      <c r="J26" s="82"/>
      <c r="K26" s="76"/>
      <c r="L26" s="85">
        <f t="shared" si="8"/>
        <v>0</v>
      </c>
      <c r="M26" s="82"/>
      <c r="N26" s="76"/>
      <c r="O26" s="15"/>
    </row>
    <row r="28" spans="1:15" s="5" customFormat="1">
      <c r="A28" s="258" t="s">
        <v>5</v>
      </c>
      <c r="N28" s="259"/>
      <c r="O28" s="260"/>
    </row>
    <row r="29" spans="1:15">
      <c r="A29" s="261" t="s">
        <v>66</v>
      </c>
      <c r="L29" s="1"/>
    </row>
    <row r="30" spans="1:15">
      <c r="N30" s="1"/>
    </row>
  </sheetData>
  <mergeCells count="9">
    <mergeCell ref="A2:O2"/>
    <mergeCell ref="L3:N4"/>
    <mergeCell ref="O11:O12"/>
    <mergeCell ref="A11:A12"/>
    <mergeCell ref="B11:B12"/>
    <mergeCell ref="D11:G11"/>
    <mergeCell ref="L11:N11"/>
    <mergeCell ref="H11:K11"/>
    <mergeCell ref="C11:C12"/>
  </mergeCells>
  <pageMargins left="0.42" right="0.15" top="0.54" bottom="0.2" header="0.51181102362204722" footer="0.16"/>
  <pageSetup paperSize="9" scale="76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1"/>
  <sheetViews>
    <sheetView topLeftCell="A10" zoomScale="80" zoomScaleNormal="80" zoomScaleSheetLayoutView="100" workbookViewId="0">
      <pane ySplit="3" topLeftCell="A13" activePane="bottomLeft" state="frozen"/>
      <selection activeCell="D11" sqref="D11"/>
      <selection pane="bottomLeft" activeCell="H30" sqref="H30"/>
    </sheetView>
  </sheetViews>
  <sheetFormatPr defaultColWidth="10.42578125" defaultRowHeight="17.25"/>
  <cols>
    <col min="1" max="1" width="43.7109375" style="52" customWidth="1"/>
    <col min="2" max="2" width="13.140625" style="52" bestFit="1" customWidth="1"/>
    <col min="3" max="3" width="11.85546875" style="52" customWidth="1"/>
    <col min="4" max="4" width="14.42578125" style="52" customWidth="1"/>
    <col min="5" max="5" width="14" style="52" customWidth="1"/>
    <col min="6" max="16" width="11.5703125" style="52" customWidth="1"/>
    <col min="17" max="17" width="14.140625" style="52" customWidth="1"/>
    <col min="18" max="18" width="12.42578125" style="52" bestFit="1" customWidth="1"/>
    <col min="19" max="256" width="10.42578125" style="52"/>
    <col min="257" max="257" width="55.7109375" style="52" customWidth="1"/>
    <col min="258" max="258" width="10.42578125" style="52"/>
    <col min="259" max="259" width="12.42578125" style="52" customWidth="1"/>
    <col min="260" max="261" width="11.42578125" style="52" bestFit="1" customWidth="1"/>
    <col min="262" max="262" width="10.140625" style="52" customWidth="1"/>
    <col min="263" max="263" width="10.28515625" style="52" customWidth="1"/>
    <col min="264" max="264" width="12.42578125" style="52" customWidth="1"/>
    <col min="265" max="265" width="11.140625" style="52" customWidth="1"/>
    <col min="266" max="266" width="11.42578125" style="52" bestFit="1" customWidth="1"/>
    <col min="267" max="267" width="10.42578125" style="52"/>
    <col min="268" max="268" width="10.28515625" style="52" customWidth="1"/>
    <col min="269" max="269" width="12.42578125" style="52" customWidth="1"/>
    <col min="270" max="270" width="12.28515625" style="52" customWidth="1"/>
    <col min="271" max="271" width="13.5703125" style="52" customWidth="1"/>
    <col min="272" max="272" width="11.5703125" style="52" bestFit="1" customWidth="1"/>
    <col min="273" max="273" width="14.140625" style="52" customWidth="1"/>
    <col min="274" max="274" width="12.42578125" style="52" bestFit="1" customWidth="1"/>
    <col min="275" max="512" width="10.42578125" style="52"/>
    <col min="513" max="513" width="55.7109375" style="52" customWidth="1"/>
    <col min="514" max="514" width="10.42578125" style="52"/>
    <col min="515" max="515" width="12.42578125" style="52" customWidth="1"/>
    <col min="516" max="517" width="11.42578125" style="52" bestFit="1" customWidth="1"/>
    <col min="518" max="518" width="10.140625" style="52" customWidth="1"/>
    <col min="519" max="519" width="10.28515625" style="52" customWidth="1"/>
    <col min="520" max="520" width="12.42578125" style="52" customWidth="1"/>
    <col min="521" max="521" width="11.140625" style="52" customWidth="1"/>
    <col min="522" max="522" width="11.42578125" style="52" bestFit="1" customWidth="1"/>
    <col min="523" max="523" width="10.42578125" style="52"/>
    <col min="524" max="524" width="10.28515625" style="52" customWidth="1"/>
    <col min="525" max="525" width="12.42578125" style="52" customWidth="1"/>
    <col min="526" max="526" width="12.28515625" style="52" customWidth="1"/>
    <col min="527" max="527" width="13.5703125" style="52" customWidth="1"/>
    <col min="528" max="528" width="11.5703125" style="52" bestFit="1" customWidth="1"/>
    <col min="529" max="529" width="14.140625" style="52" customWidth="1"/>
    <col min="530" max="530" width="12.42578125" style="52" bestFit="1" customWidth="1"/>
    <col min="531" max="768" width="10.42578125" style="52"/>
    <col min="769" max="769" width="55.7109375" style="52" customWidth="1"/>
    <col min="770" max="770" width="10.42578125" style="52"/>
    <col min="771" max="771" width="12.42578125" style="52" customWidth="1"/>
    <col min="772" max="773" width="11.42578125" style="52" bestFit="1" customWidth="1"/>
    <col min="774" max="774" width="10.140625" style="52" customWidth="1"/>
    <col min="775" max="775" width="10.28515625" style="52" customWidth="1"/>
    <col min="776" max="776" width="12.42578125" style="52" customWidth="1"/>
    <col min="777" max="777" width="11.140625" style="52" customWidth="1"/>
    <col min="778" max="778" width="11.42578125" style="52" bestFit="1" customWidth="1"/>
    <col min="779" max="779" width="10.42578125" style="52"/>
    <col min="780" max="780" width="10.28515625" style="52" customWidth="1"/>
    <col min="781" max="781" width="12.42578125" style="52" customWidth="1"/>
    <col min="782" max="782" width="12.28515625" style="52" customWidth="1"/>
    <col min="783" max="783" width="13.5703125" style="52" customWidth="1"/>
    <col min="784" max="784" width="11.5703125" style="52" bestFit="1" customWidth="1"/>
    <col min="785" max="785" width="14.140625" style="52" customWidth="1"/>
    <col min="786" max="786" width="12.42578125" style="52" bestFit="1" customWidth="1"/>
    <col min="787" max="1024" width="10.42578125" style="52"/>
    <col min="1025" max="1025" width="55.7109375" style="52" customWidth="1"/>
    <col min="1026" max="1026" width="10.42578125" style="52"/>
    <col min="1027" max="1027" width="12.42578125" style="52" customWidth="1"/>
    <col min="1028" max="1029" width="11.42578125" style="52" bestFit="1" customWidth="1"/>
    <col min="1030" max="1030" width="10.140625" style="52" customWidth="1"/>
    <col min="1031" max="1031" width="10.28515625" style="52" customWidth="1"/>
    <col min="1032" max="1032" width="12.42578125" style="52" customWidth="1"/>
    <col min="1033" max="1033" width="11.140625" style="52" customWidth="1"/>
    <col min="1034" max="1034" width="11.42578125" style="52" bestFit="1" customWidth="1"/>
    <col min="1035" max="1035" width="10.42578125" style="52"/>
    <col min="1036" max="1036" width="10.28515625" style="52" customWidth="1"/>
    <col min="1037" max="1037" width="12.42578125" style="52" customWidth="1"/>
    <col min="1038" max="1038" width="12.28515625" style="52" customWidth="1"/>
    <col min="1039" max="1039" width="13.5703125" style="52" customWidth="1"/>
    <col min="1040" max="1040" width="11.5703125" style="52" bestFit="1" customWidth="1"/>
    <col min="1041" max="1041" width="14.140625" style="52" customWidth="1"/>
    <col min="1042" max="1042" width="12.42578125" style="52" bestFit="1" customWidth="1"/>
    <col min="1043" max="1280" width="10.42578125" style="52"/>
    <col min="1281" max="1281" width="55.7109375" style="52" customWidth="1"/>
    <col min="1282" max="1282" width="10.42578125" style="52"/>
    <col min="1283" max="1283" width="12.42578125" style="52" customWidth="1"/>
    <col min="1284" max="1285" width="11.42578125" style="52" bestFit="1" customWidth="1"/>
    <col min="1286" max="1286" width="10.140625" style="52" customWidth="1"/>
    <col min="1287" max="1287" width="10.28515625" style="52" customWidth="1"/>
    <col min="1288" max="1288" width="12.42578125" style="52" customWidth="1"/>
    <col min="1289" max="1289" width="11.140625" style="52" customWidth="1"/>
    <col min="1290" max="1290" width="11.42578125" style="52" bestFit="1" customWidth="1"/>
    <col min="1291" max="1291" width="10.42578125" style="52"/>
    <col min="1292" max="1292" width="10.28515625" style="52" customWidth="1"/>
    <col min="1293" max="1293" width="12.42578125" style="52" customWidth="1"/>
    <col min="1294" max="1294" width="12.28515625" style="52" customWidth="1"/>
    <col min="1295" max="1295" width="13.5703125" style="52" customWidth="1"/>
    <col min="1296" max="1296" width="11.5703125" style="52" bestFit="1" customWidth="1"/>
    <col min="1297" max="1297" width="14.140625" style="52" customWidth="1"/>
    <col min="1298" max="1298" width="12.42578125" style="52" bestFit="1" customWidth="1"/>
    <col min="1299" max="1536" width="10.42578125" style="52"/>
    <col min="1537" max="1537" width="55.7109375" style="52" customWidth="1"/>
    <col min="1538" max="1538" width="10.42578125" style="52"/>
    <col min="1539" max="1539" width="12.42578125" style="52" customWidth="1"/>
    <col min="1540" max="1541" width="11.42578125" style="52" bestFit="1" customWidth="1"/>
    <col min="1542" max="1542" width="10.140625" style="52" customWidth="1"/>
    <col min="1543" max="1543" width="10.28515625" style="52" customWidth="1"/>
    <col min="1544" max="1544" width="12.42578125" style="52" customWidth="1"/>
    <col min="1545" max="1545" width="11.140625" style="52" customWidth="1"/>
    <col min="1546" max="1546" width="11.42578125" style="52" bestFit="1" customWidth="1"/>
    <col min="1547" max="1547" width="10.42578125" style="52"/>
    <col min="1548" max="1548" width="10.28515625" style="52" customWidth="1"/>
    <col min="1549" max="1549" width="12.42578125" style="52" customWidth="1"/>
    <col min="1550" max="1550" width="12.28515625" style="52" customWidth="1"/>
    <col min="1551" max="1551" width="13.5703125" style="52" customWidth="1"/>
    <col min="1552" max="1552" width="11.5703125" style="52" bestFit="1" customWidth="1"/>
    <col min="1553" max="1553" width="14.140625" style="52" customWidth="1"/>
    <col min="1554" max="1554" width="12.42578125" style="52" bestFit="1" customWidth="1"/>
    <col min="1555" max="1792" width="10.42578125" style="52"/>
    <col min="1793" max="1793" width="55.7109375" style="52" customWidth="1"/>
    <col min="1794" max="1794" width="10.42578125" style="52"/>
    <col min="1795" max="1795" width="12.42578125" style="52" customWidth="1"/>
    <col min="1796" max="1797" width="11.42578125" style="52" bestFit="1" customWidth="1"/>
    <col min="1798" max="1798" width="10.140625" style="52" customWidth="1"/>
    <col min="1799" max="1799" width="10.28515625" style="52" customWidth="1"/>
    <col min="1800" max="1800" width="12.42578125" style="52" customWidth="1"/>
    <col min="1801" max="1801" width="11.140625" style="52" customWidth="1"/>
    <col min="1802" max="1802" width="11.42578125" style="52" bestFit="1" customWidth="1"/>
    <col min="1803" max="1803" width="10.42578125" style="52"/>
    <col min="1804" max="1804" width="10.28515625" style="52" customWidth="1"/>
    <col min="1805" max="1805" width="12.42578125" style="52" customWidth="1"/>
    <col min="1806" max="1806" width="12.28515625" style="52" customWidth="1"/>
    <col min="1807" max="1807" width="13.5703125" style="52" customWidth="1"/>
    <col min="1808" max="1808" width="11.5703125" style="52" bestFit="1" customWidth="1"/>
    <col min="1809" max="1809" width="14.140625" style="52" customWidth="1"/>
    <col min="1810" max="1810" width="12.42578125" style="52" bestFit="1" customWidth="1"/>
    <col min="1811" max="2048" width="10.42578125" style="52"/>
    <col min="2049" max="2049" width="55.7109375" style="52" customWidth="1"/>
    <col min="2050" max="2050" width="10.42578125" style="52"/>
    <col min="2051" max="2051" width="12.42578125" style="52" customWidth="1"/>
    <col min="2052" max="2053" width="11.42578125" style="52" bestFit="1" customWidth="1"/>
    <col min="2054" max="2054" width="10.140625" style="52" customWidth="1"/>
    <col min="2055" max="2055" width="10.28515625" style="52" customWidth="1"/>
    <col min="2056" max="2056" width="12.42578125" style="52" customWidth="1"/>
    <col min="2057" max="2057" width="11.140625" style="52" customWidth="1"/>
    <col min="2058" max="2058" width="11.42578125" style="52" bestFit="1" customWidth="1"/>
    <col min="2059" max="2059" width="10.42578125" style="52"/>
    <col min="2060" max="2060" width="10.28515625" style="52" customWidth="1"/>
    <col min="2061" max="2061" width="12.42578125" style="52" customWidth="1"/>
    <col min="2062" max="2062" width="12.28515625" style="52" customWidth="1"/>
    <col min="2063" max="2063" width="13.5703125" style="52" customWidth="1"/>
    <col min="2064" max="2064" width="11.5703125" style="52" bestFit="1" customWidth="1"/>
    <col min="2065" max="2065" width="14.140625" style="52" customWidth="1"/>
    <col min="2066" max="2066" width="12.42578125" style="52" bestFit="1" customWidth="1"/>
    <col min="2067" max="2304" width="10.42578125" style="52"/>
    <col min="2305" max="2305" width="55.7109375" style="52" customWidth="1"/>
    <col min="2306" max="2306" width="10.42578125" style="52"/>
    <col min="2307" max="2307" width="12.42578125" style="52" customWidth="1"/>
    <col min="2308" max="2309" width="11.42578125" style="52" bestFit="1" customWidth="1"/>
    <col min="2310" max="2310" width="10.140625" style="52" customWidth="1"/>
    <col min="2311" max="2311" width="10.28515625" style="52" customWidth="1"/>
    <col min="2312" max="2312" width="12.42578125" style="52" customWidth="1"/>
    <col min="2313" max="2313" width="11.140625" style="52" customWidth="1"/>
    <col min="2314" max="2314" width="11.42578125" style="52" bestFit="1" customWidth="1"/>
    <col min="2315" max="2315" width="10.42578125" style="52"/>
    <col min="2316" max="2316" width="10.28515625" style="52" customWidth="1"/>
    <col min="2317" max="2317" width="12.42578125" style="52" customWidth="1"/>
    <col min="2318" max="2318" width="12.28515625" style="52" customWidth="1"/>
    <col min="2319" max="2319" width="13.5703125" style="52" customWidth="1"/>
    <col min="2320" max="2320" width="11.5703125" style="52" bestFit="1" customWidth="1"/>
    <col min="2321" max="2321" width="14.140625" style="52" customWidth="1"/>
    <col min="2322" max="2322" width="12.42578125" style="52" bestFit="1" customWidth="1"/>
    <col min="2323" max="2560" width="10.42578125" style="52"/>
    <col min="2561" max="2561" width="55.7109375" style="52" customWidth="1"/>
    <col min="2562" max="2562" width="10.42578125" style="52"/>
    <col min="2563" max="2563" width="12.42578125" style="52" customWidth="1"/>
    <col min="2564" max="2565" width="11.42578125" style="52" bestFit="1" customWidth="1"/>
    <col min="2566" max="2566" width="10.140625" style="52" customWidth="1"/>
    <col min="2567" max="2567" width="10.28515625" style="52" customWidth="1"/>
    <col min="2568" max="2568" width="12.42578125" style="52" customWidth="1"/>
    <col min="2569" max="2569" width="11.140625" style="52" customWidth="1"/>
    <col min="2570" max="2570" width="11.42578125" style="52" bestFit="1" customWidth="1"/>
    <col min="2571" max="2571" width="10.42578125" style="52"/>
    <col min="2572" max="2572" width="10.28515625" style="52" customWidth="1"/>
    <col min="2573" max="2573" width="12.42578125" style="52" customWidth="1"/>
    <col min="2574" max="2574" width="12.28515625" style="52" customWidth="1"/>
    <col min="2575" max="2575" width="13.5703125" style="52" customWidth="1"/>
    <col min="2576" max="2576" width="11.5703125" style="52" bestFit="1" customWidth="1"/>
    <col min="2577" max="2577" width="14.140625" style="52" customWidth="1"/>
    <col min="2578" max="2578" width="12.42578125" style="52" bestFit="1" customWidth="1"/>
    <col min="2579" max="2816" width="10.42578125" style="52"/>
    <col min="2817" max="2817" width="55.7109375" style="52" customWidth="1"/>
    <col min="2818" max="2818" width="10.42578125" style="52"/>
    <col min="2819" max="2819" width="12.42578125" style="52" customWidth="1"/>
    <col min="2820" max="2821" width="11.42578125" style="52" bestFit="1" customWidth="1"/>
    <col min="2822" max="2822" width="10.140625" style="52" customWidth="1"/>
    <col min="2823" max="2823" width="10.28515625" style="52" customWidth="1"/>
    <col min="2824" max="2824" width="12.42578125" style="52" customWidth="1"/>
    <col min="2825" max="2825" width="11.140625" style="52" customWidth="1"/>
    <col min="2826" max="2826" width="11.42578125" style="52" bestFit="1" customWidth="1"/>
    <col min="2827" max="2827" width="10.42578125" style="52"/>
    <col min="2828" max="2828" width="10.28515625" style="52" customWidth="1"/>
    <col min="2829" max="2829" width="12.42578125" style="52" customWidth="1"/>
    <col min="2830" max="2830" width="12.28515625" style="52" customWidth="1"/>
    <col min="2831" max="2831" width="13.5703125" style="52" customWidth="1"/>
    <col min="2832" max="2832" width="11.5703125" style="52" bestFit="1" customWidth="1"/>
    <col min="2833" max="2833" width="14.140625" style="52" customWidth="1"/>
    <col min="2834" max="2834" width="12.42578125" style="52" bestFit="1" customWidth="1"/>
    <col min="2835" max="3072" width="10.42578125" style="52"/>
    <col min="3073" max="3073" width="55.7109375" style="52" customWidth="1"/>
    <col min="3074" max="3074" width="10.42578125" style="52"/>
    <col min="3075" max="3075" width="12.42578125" style="52" customWidth="1"/>
    <col min="3076" max="3077" width="11.42578125" style="52" bestFit="1" customWidth="1"/>
    <col min="3078" max="3078" width="10.140625" style="52" customWidth="1"/>
    <col min="3079" max="3079" width="10.28515625" style="52" customWidth="1"/>
    <col min="3080" max="3080" width="12.42578125" style="52" customWidth="1"/>
    <col min="3081" max="3081" width="11.140625" style="52" customWidth="1"/>
    <col min="3082" max="3082" width="11.42578125" style="52" bestFit="1" customWidth="1"/>
    <col min="3083" max="3083" width="10.42578125" style="52"/>
    <col min="3084" max="3084" width="10.28515625" style="52" customWidth="1"/>
    <col min="3085" max="3085" width="12.42578125" style="52" customWidth="1"/>
    <col min="3086" max="3086" width="12.28515625" style="52" customWidth="1"/>
    <col min="3087" max="3087" width="13.5703125" style="52" customWidth="1"/>
    <col min="3088" max="3088" width="11.5703125" style="52" bestFit="1" customWidth="1"/>
    <col min="3089" max="3089" width="14.140625" style="52" customWidth="1"/>
    <col min="3090" max="3090" width="12.42578125" style="52" bestFit="1" customWidth="1"/>
    <col min="3091" max="3328" width="10.42578125" style="52"/>
    <col min="3329" max="3329" width="55.7109375" style="52" customWidth="1"/>
    <col min="3330" max="3330" width="10.42578125" style="52"/>
    <col min="3331" max="3331" width="12.42578125" style="52" customWidth="1"/>
    <col min="3332" max="3333" width="11.42578125" style="52" bestFit="1" customWidth="1"/>
    <col min="3334" max="3334" width="10.140625" style="52" customWidth="1"/>
    <col min="3335" max="3335" width="10.28515625" style="52" customWidth="1"/>
    <col min="3336" max="3336" width="12.42578125" style="52" customWidth="1"/>
    <col min="3337" max="3337" width="11.140625" style="52" customWidth="1"/>
    <col min="3338" max="3338" width="11.42578125" style="52" bestFit="1" customWidth="1"/>
    <col min="3339" max="3339" width="10.42578125" style="52"/>
    <col min="3340" max="3340" width="10.28515625" style="52" customWidth="1"/>
    <col min="3341" max="3341" width="12.42578125" style="52" customWidth="1"/>
    <col min="3342" max="3342" width="12.28515625" style="52" customWidth="1"/>
    <col min="3343" max="3343" width="13.5703125" style="52" customWidth="1"/>
    <col min="3344" max="3344" width="11.5703125" style="52" bestFit="1" customWidth="1"/>
    <col min="3345" max="3345" width="14.140625" style="52" customWidth="1"/>
    <col min="3346" max="3346" width="12.42578125" style="52" bestFit="1" customWidth="1"/>
    <col min="3347" max="3584" width="10.42578125" style="52"/>
    <col min="3585" max="3585" width="55.7109375" style="52" customWidth="1"/>
    <col min="3586" max="3586" width="10.42578125" style="52"/>
    <col min="3587" max="3587" width="12.42578125" style="52" customWidth="1"/>
    <col min="3588" max="3589" width="11.42578125" style="52" bestFit="1" customWidth="1"/>
    <col min="3590" max="3590" width="10.140625" style="52" customWidth="1"/>
    <col min="3591" max="3591" width="10.28515625" style="52" customWidth="1"/>
    <col min="3592" max="3592" width="12.42578125" style="52" customWidth="1"/>
    <col min="3593" max="3593" width="11.140625" style="52" customWidth="1"/>
    <col min="3594" max="3594" width="11.42578125" style="52" bestFit="1" customWidth="1"/>
    <col min="3595" max="3595" width="10.42578125" style="52"/>
    <col min="3596" max="3596" width="10.28515625" style="52" customWidth="1"/>
    <col min="3597" max="3597" width="12.42578125" style="52" customWidth="1"/>
    <col min="3598" max="3598" width="12.28515625" style="52" customWidth="1"/>
    <col min="3599" max="3599" width="13.5703125" style="52" customWidth="1"/>
    <col min="3600" max="3600" width="11.5703125" style="52" bestFit="1" customWidth="1"/>
    <col min="3601" max="3601" width="14.140625" style="52" customWidth="1"/>
    <col min="3602" max="3602" width="12.42578125" style="52" bestFit="1" customWidth="1"/>
    <col min="3603" max="3840" width="10.42578125" style="52"/>
    <col min="3841" max="3841" width="55.7109375" style="52" customWidth="1"/>
    <col min="3842" max="3842" width="10.42578125" style="52"/>
    <col min="3843" max="3843" width="12.42578125" style="52" customWidth="1"/>
    <col min="3844" max="3845" width="11.42578125" style="52" bestFit="1" customWidth="1"/>
    <col min="3846" max="3846" width="10.140625" style="52" customWidth="1"/>
    <col min="3847" max="3847" width="10.28515625" style="52" customWidth="1"/>
    <col min="3848" max="3848" width="12.42578125" style="52" customWidth="1"/>
    <col min="3849" max="3849" width="11.140625" style="52" customWidth="1"/>
    <col min="3850" max="3850" width="11.42578125" style="52" bestFit="1" customWidth="1"/>
    <col min="3851" max="3851" width="10.42578125" style="52"/>
    <col min="3852" max="3852" width="10.28515625" style="52" customWidth="1"/>
    <col min="3853" max="3853" width="12.42578125" style="52" customWidth="1"/>
    <col min="3854" max="3854" width="12.28515625" style="52" customWidth="1"/>
    <col min="3855" max="3855" width="13.5703125" style="52" customWidth="1"/>
    <col min="3856" max="3856" width="11.5703125" style="52" bestFit="1" customWidth="1"/>
    <col min="3857" max="3857" width="14.140625" style="52" customWidth="1"/>
    <col min="3858" max="3858" width="12.42578125" style="52" bestFit="1" customWidth="1"/>
    <col min="3859" max="4096" width="10.42578125" style="52"/>
    <col min="4097" max="4097" width="55.7109375" style="52" customWidth="1"/>
    <col min="4098" max="4098" width="10.42578125" style="52"/>
    <col min="4099" max="4099" width="12.42578125" style="52" customWidth="1"/>
    <col min="4100" max="4101" width="11.42578125" style="52" bestFit="1" customWidth="1"/>
    <col min="4102" max="4102" width="10.140625" style="52" customWidth="1"/>
    <col min="4103" max="4103" width="10.28515625" style="52" customWidth="1"/>
    <col min="4104" max="4104" width="12.42578125" style="52" customWidth="1"/>
    <col min="4105" max="4105" width="11.140625" style="52" customWidth="1"/>
    <col min="4106" max="4106" width="11.42578125" style="52" bestFit="1" customWidth="1"/>
    <col min="4107" max="4107" width="10.42578125" style="52"/>
    <col min="4108" max="4108" width="10.28515625" style="52" customWidth="1"/>
    <col min="4109" max="4109" width="12.42578125" style="52" customWidth="1"/>
    <col min="4110" max="4110" width="12.28515625" style="52" customWidth="1"/>
    <col min="4111" max="4111" width="13.5703125" style="52" customWidth="1"/>
    <col min="4112" max="4112" width="11.5703125" style="52" bestFit="1" customWidth="1"/>
    <col min="4113" max="4113" width="14.140625" style="52" customWidth="1"/>
    <col min="4114" max="4114" width="12.42578125" style="52" bestFit="1" customWidth="1"/>
    <col min="4115" max="4352" width="10.42578125" style="52"/>
    <col min="4353" max="4353" width="55.7109375" style="52" customWidth="1"/>
    <col min="4354" max="4354" width="10.42578125" style="52"/>
    <col min="4355" max="4355" width="12.42578125" style="52" customWidth="1"/>
    <col min="4356" max="4357" width="11.42578125" style="52" bestFit="1" customWidth="1"/>
    <col min="4358" max="4358" width="10.140625" style="52" customWidth="1"/>
    <col min="4359" max="4359" width="10.28515625" style="52" customWidth="1"/>
    <col min="4360" max="4360" width="12.42578125" style="52" customWidth="1"/>
    <col min="4361" max="4361" width="11.140625" style="52" customWidth="1"/>
    <col min="4362" max="4362" width="11.42578125" style="52" bestFit="1" customWidth="1"/>
    <col min="4363" max="4363" width="10.42578125" style="52"/>
    <col min="4364" max="4364" width="10.28515625" style="52" customWidth="1"/>
    <col min="4365" max="4365" width="12.42578125" style="52" customWidth="1"/>
    <col min="4366" max="4366" width="12.28515625" style="52" customWidth="1"/>
    <col min="4367" max="4367" width="13.5703125" style="52" customWidth="1"/>
    <col min="4368" max="4368" width="11.5703125" style="52" bestFit="1" customWidth="1"/>
    <col min="4369" max="4369" width="14.140625" style="52" customWidth="1"/>
    <col min="4370" max="4370" width="12.42578125" style="52" bestFit="1" customWidth="1"/>
    <col min="4371" max="4608" width="10.42578125" style="52"/>
    <col min="4609" max="4609" width="55.7109375" style="52" customWidth="1"/>
    <col min="4610" max="4610" width="10.42578125" style="52"/>
    <col min="4611" max="4611" width="12.42578125" style="52" customWidth="1"/>
    <col min="4612" max="4613" width="11.42578125" style="52" bestFit="1" customWidth="1"/>
    <col min="4614" max="4614" width="10.140625" style="52" customWidth="1"/>
    <col min="4615" max="4615" width="10.28515625" style="52" customWidth="1"/>
    <col min="4616" max="4616" width="12.42578125" style="52" customWidth="1"/>
    <col min="4617" max="4617" width="11.140625" style="52" customWidth="1"/>
    <col min="4618" max="4618" width="11.42578125" style="52" bestFit="1" customWidth="1"/>
    <col min="4619" max="4619" width="10.42578125" style="52"/>
    <col min="4620" max="4620" width="10.28515625" style="52" customWidth="1"/>
    <col min="4621" max="4621" width="12.42578125" style="52" customWidth="1"/>
    <col min="4622" max="4622" width="12.28515625" style="52" customWidth="1"/>
    <col min="4623" max="4623" width="13.5703125" style="52" customWidth="1"/>
    <col min="4624" max="4624" width="11.5703125" style="52" bestFit="1" customWidth="1"/>
    <col min="4625" max="4625" width="14.140625" style="52" customWidth="1"/>
    <col min="4626" max="4626" width="12.42578125" style="52" bestFit="1" customWidth="1"/>
    <col min="4627" max="4864" width="10.42578125" style="52"/>
    <col min="4865" max="4865" width="55.7109375" style="52" customWidth="1"/>
    <col min="4866" max="4866" width="10.42578125" style="52"/>
    <col min="4867" max="4867" width="12.42578125" style="52" customWidth="1"/>
    <col min="4868" max="4869" width="11.42578125" style="52" bestFit="1" customWidth="1"/>
    <col min="4870" max="4870" width="10.140625" style="52" customWidth="1"/>
    <col min="4871" max="4871" width="10.28515625" style="52" customWidth="1"/>
    <col min="4872" max="4872" width="12.42578125" style="52" customWidth="1"/>
    <col min="4873" max="4873" width="11.140625" style="52" customWidth="1"/>
    <col min="4874" max="4874" width="11.42578125" style="52" bestFit="1" customWidth="1"/>
    <col min="4875" max="4875" width="10.42578125" style="52"/>
    <col min="4876" max="4876" width="10.28515625" style="52" customWidth="1"/>
    <col min="4877" max="4877" width="12.42578125" style="52" customWidth="1"/>
    <col min="4878" max="4878" width="12.28515625" style="52" customWidth="1"/>
    <col min="4879" max="4879" width="13.5703125" style="52" customWidth="1"/>
    <col min="4880" max="4880" width="11.5703125" style="52" bestFit="1" customWidth="1"/>
    <col min="4881" max="4881" width="14.140625" style="52" customWidth="1"/>
    <col min="4882" max="4882" width="12.42578125" style="52" bestFit="1" customWidth="1"/>
    <col min="4883" max="5120" width="10.42578125" style="52"/>
    <col min="5121" max="5121" width="55.7109375" style="52" customWidth="1"/>
    <col min="5122" max="5122" width="10.42578125" style="52"/>
    <col min="5123" max="5123" width="12.42578125" style="52" customWidth="1"/>
    <col min="5124" max="5125" width="11.42578125" style="52" bestFit="1" customWidth="1"/>
    <col min="5126" max="5126" width="10.140625" style="52" customWidth="1"/>
    <col min="5127" max="5127" width="10.28515625" style="52" customWidth="1"/>
    <col min="5128" max="5128" width="12.42578125" style="52" customWidth="1"/>
    <col min="5129" max="5129" width="11.140625" style="52" customWidth="1"/>
    <col min="5130" max="5130" width="11.42578125" style="52" bestFit="1" customWidth="1"/>
    <col min="5131" max="5131" width="10.42578125" style="52"/>
    <col min="5132" max="5132" width="10.28515625" style="52" customWidth="1"/>
    <col min="5133" max="5133" width="12.42578125" style="52" customWidth="1"/>
    <col min="5134" max="5134" width="12.28515625" style="52" customWidth="1"/>
    <col min="5135" max="5135" width="13.5703125" style="52" customWidth="1"/>
    <col min="5136" max="5136" width="11.5703125" style="52" bestFit="1" customWidth="1"/>
    <col min="5137" max="5137" width="14.140625" style="52" customWidth="1"/>
    <col min="5138" max="5138" width="12.42578125" style="52" bestFit="1" customWidth="1"/>
    <col min="5139" max="5376" width="10.42578125" style="52"/>
    <col min="5377" max="5377" width="55.7109375" style="52" customWidth="1"/>
    <col min="5378" max="5378" width="10.42578125" style="52"/>
    <col min="5379" max="5379" width="12.42578125" style="52" customWidth="1"/>
    <col min="5380" max="5381" width="11.42578125" style="52" bestFit="1" customWidth="1"/>
    <col min="5382" max="5382" width="10.140625" style="52" customWidth="1"/>
    <col min="5383" max="5383" width="10.28515625" style="52" customWidth="1"/>
    <col min="5384" max="5384" width="12.42578125" style="52" customWidth="1"/>
    <col min="5385" max="5385" width="11.140625" style="52" customWidth="1"/>
    <col min="5386" max="5386" width="11.42578125" style="52" bestFit="1" customWidth="1"/>
    <col min="5387" max="5387" width="10.42578125" style="52"/>
    <col min="5388" max="5388" width="10.28515625" style="52" customWidth="1"/>
    <col min="5389" max="5389" width="12.42578125" style="52" customWidth="1"/>
    <col min="5390" max="5390" width="12.28515625" style="52" customWidth="1"/>
    <col min="5391" max="5391" width="13.5703125" style="52" customWidth="1"/>
    <col min="5392" max="5392" width="11.5703125" style="52" bestFit="1" customWidth="1"/>
    <col min="5393" max="5393" width="14.140625" style="52" customWidth="1"/>
    <col min="5394" max="5394" width="12.42578125" style="52" bestFit="1" customWidth="1"/>
    <col min="5395" max="5632" width="10.42578125" style="52"/>
    <col min="5633" max="5633" width="55.7109375" style="52" customWidth="1"/>
    <col min="5634" max="5634" width="10.42578125" style="52"/>
    <col min="5635" max="5635" width="12.42578125" style="52" customWidth="1"/>
    <col min="5636" max="5637" width="11.42578125" style="52" bestFit="1" customWidth="1"/>
    <col min="5638" max="5638" width="10.140625" style="52" customWidth="1"/>
    <col min="5639" max="5639" width="10.28515625" style="52" customWidth="1"/>
    <col min="5640" max="5640" width="12.42578125" style="52" customWidth="1"/>
    <col min="5641" max="5641" width="11.140625" style="52" customWidth="1"/>
    <col min="5642" max="5642" width="11.42578125" style="52" bestFit="1" customWidth="1"/>
    <col min="5643" max="5643" width="10.42578125" style="52"/>
    <col min="5644" max="5644" width="10.28515625" style="52" customWidth="1"/>
    <col min="5645" max="5645" width="12.42578125" style="52" customWidth="1"/>
    <col min="5646" max="5646" width="12.28515625" style="52" customWidth="1"/>
    <col min="5647" max="5647" width="13.5703125" style="52" customWidth="1"/>
    <col min="5648" max="5648" width="11.5703125" style="52" bestFit="1" customWidth="1"/>
    <col min="5649" max="5649" width="14.140625" style="52" customWidth="1"/>
    <col min="5650" max="5650" width="12.42578125" style="52" bestFit="1" customWidth="1"/>
    <col min="5651" max="5888" width="10.42578125" style="52"/>
    <col min="5889" max="5889" width="55.7109375" style="52" customWidth="1"/>
    <col min="5890" max="5890" width="10.42578125" style="52"/>
    <col min="5891" max="5891" width="12.42578125" style="52" customWidth="1"/>
    <col min="5892" max="5893" width="11.42578125" style="52" bestFit="1" customWidth="1"/>
    <col min="5894" max="5894" width="10.140625" style="52" customWidth="1"/>
    <col min="5895" max="5895" width="10.28515625" style="52" customWidth="1"/>
    <col min="5896" max="5896" width="12.42578125" style="52" customWidth="1"/>
    <col min="5897" max="5897" width="11.140625" style="52" customWidth="1"/>
    <col min="5898" max="5898" width="11.42578125" style="52" bestFit="1" customWidth="1"/>
    <col min="5899" max="5899" width="10.42578125" style="52"/>
    <col min="5900" max="5900" width="10.28515625" style="52" customWidth="1"/>
    <col min="5901" max="5901" width="12.42578125" style="52" customWidth="1"/>
    <col min="5902" max="5902" width="12.28515625" style="52" customWidth="1"/>
    <col min="5903" max="5903" width="13.5703125" style="52" customWidth="1"/>
    <col min="5904" max="5904" width="11.5703125" style="52" bestFit="1" customWidth="1"/>
    <col min="5905" max="5905" width="14.140625" style="52" customWidth="1"/>
    <col min="5906" max="5906" width="12.42578125" style="52" bestFit="1" customWidth="1"/>
    <col min="5907" max="6144" width="10.42578125" style="52"/>
    <col min="6145" max="6145" width="55.7109375" style="52" customWidth="1"/>
    <col min="6146" max="6146" width="10.42578125" style="52"/>
    <col min="6147" max="6147" width="12.42578125" style="52" customWidth="1"/>
    <col min="6148" max="6149" width="11.42578125" style="52" bestFit="1" customWidth="1"/>
    <col min="6150" max="6150" width="10.140625" style="52" customWidth="1"/>
    <col min="6151" max="6151" width="10.28515625" style="52" customWidth="1"/>
    <col min="6152" max="6152" width="12.42578125" style="52" customWidth="1"/>
    <col min="6153" max="6153" width="11.140625" style="52" customWidth="1"/>
    <col min="6154" max="6154" width="11.42578125" style="52" bestFit="1" customWidth="1"/>
    <col min="6155" max="6155" width="10.42578125" style="52"/>
    <col min="6156" max="6156" width="10.28515625" style="52" customWidth="1"/>
    <col min="6157" max="6157" width="12.42578125" style="52" customWidth="1"/>
    <col min="6158" max="6158" width="12.28515625" style="52" customWidth="1"/>
    <col min="6159" max="6159" width="13.5703125" style="52" customWidth="1"/>
    <col min="6160" max="6160" width="11.5703125" style="52" bestFit="1" customWidth="1"/>
    <col min="6161" max="6161" width="14.140625" style="52" customWidth="1"/>
    <col min="6162" max="6162" width="12.42578125" style="52" bestFit="1" customWidth="1"/>
    <col min="6163" max="6400" width="10.42578125" style="52"/>
    <col min="6401" max="6401" width="55.7109375" style="52" customWidth="1"/>
    <col min="6402" max="6402" width="10.42578125" style="52"/>
    <col min="6403" max="6403" width="12.42578125" style="52" customWidth="1"/>
    <col min="6404" max="6405" width="11.42578125" style="52" bestFit="1" customWidth="1"/>
    <col min="6406" max="6406" width="10.140625" style="52" customWidth="1"/>
    <col min="6407" max="6407" width="10.28515625" style="52" customWidth="1"/>
    <col min="6408" max="6408" width="12.42578125" style="52" customWidth="1"/>
    <col min="6409" max="6409" width="11.140625" style="52" customWidth="1"/>
    <col min="6410" max="6410" width="11.42578125" style="52" bestFit="1" customWidth="1"/>
    <col min="6411" max="6411" width="10.42578125" style="52"/>
    <col min="6412" max="6412" width="10.28515625" style="52" customWidth="1"/>
    <col min="6413" max="6413" width="12.42578125" style="52" customWidth="1"/>
    <col min="6414" max="6414" width="12.28515625" style="52" customWidth="1"/>
    <col min="6415" max="6415" width="13.5703125" style="52" customWidth="1"/>
    <col min="6416" max="6416" width="11.5703125" style="52" bestFit="1" customWidth="1"/>
    <col min="6417" max="6417" width="14.140625" style="52" customWidth="1"/>
    <col min="6418" max="6418" width="12.42578125" style="52" bestFit="1" customWidth="1"/>
    <col min="6419" max="6656" width="10.42578125" style="52"/>
    <col min="6657" max="6657" width="55.7109375" style="52" customWidth="1"/>
    <col min="6658" max="6658" width="10.42578125" style="52"/>
    <col min="6659" max="6659" width="12.42578125" style="52" customWidth="1"/>
    <col min="6660" max="6661" width="11.42578125" style="52" bestFit="1" customWidth="1"/>
    <col min="6662" max="6662" width="10.140625" style="52" customWidth="1"/>
    <col min="6663" max="6663" width="10.28515625" style="52" customWidth="1"/>
    <col min="6664" max="6664" width="12.42578125" style="52" customWidth="1"/>
    <col min="6665" max="6665" width="11.140625" style="52" customWidth="1"/>
    <col min="6666" max="6666" width="11.42578125" style="52" bestFit="1" customWidth="1"/>
    <col min="6667" max="6667" width="10.42578125" style="52"/>
    <col min="6668" max="6668" width="10.28515625" style="52" customWidth="1"/>
    <col min="6669" max="6669" width="12.42578125" style="52" customWidth="1"/>
    <col min="6670" max="6670" width="12.28515625" style="52" customWidth="1"/>
    <col min="6671" max="6671" width="13.5703125" style="52" customWidth="1"/>
    <col min="6672" max="6672" width="11.5703125" style="52" bestFit="1" customWidth="1"/>
    <col min="6673" max="6673" width="14.140625" style="52" customWidth="1"/>
    <col min="6674" max="6674" width="12.42578125" style="52" bestFit="1" customWidth="1"/>
    <col min="6675" max="6912" width="10.42578125" style="52"/>
    <col min="6913" max="6913" width="55.7109375" style="52" customWidth="1"/>
    <col min="6914" max="6914" width="10.42578125" style="52"/>
    <col min="6915" max="6915" width="12.42578125" style="52" customWidth="1"/>
    <col min="6916" max="6917" width="11.42578125" style="52" bestFit="1" customWidth="1"/>
    <col min="6918" max="6918" width="10.140625" style="52" customWidth="1"/>
    <col min="6919" max="6919" width="10.28515625" style="52" customWidth="1"/>
    <col min="6920" max="6920" width="12.42578125" style="52" customWidth="1"/>
    <col min="6921" max="6921" width="11.140625" style="52" customWidth="1"/>
    <col min="6922" max="6922" width="11.42578125" style="52" bestFit="1" customWidth="1"/>
    <col min="6923" max="6923" width="10.42578125" style="52"/>
    <col min="6924" max="6924" width="10.28515625" style="52" customWidth="1"/>
    <col min="6925" max="6925" width="12.42578125" style="52" customWidth="1"/>
    <col min="6926" max="6926" width="12.28515625" style="52" customWidth="1"/>
    <col min="6927" max="6927" width="13.5703125" style="52" customWidth="1"/>
    <col min="6928" max="6928" width="11.5703125" style="52" bestFit="1" customWidth="1"/>
    <col min="6929" max="6929" width="14.140625" style="52" customWidth="1"/>
    <col min="6930" max="6930" width="12.42578125" style="52" bestFit="1" customWidth="1"/>
    <col min="6931" max="7168" width="10.42578125" style="52"/>
    <col min="7169" max="7169" width="55.7109375" style="52" customWidth="1"/>
    <col min="7170" max="7170" width="10.42578125" style="52"/>
    <col min="7171" max="7171" width="12.42578125" style="52" customWidth="1"/>
    <col min="7172" max="7173" width="11.42578125" style="52" bestFit="1" customWidth="1"/>
    <col min="7174" max="7174" width="10.140625" style="52" customWidth="1"/>
    <col min="7175" max="7175" width="10.28515625" style="52" customWidth="1"/>
    <col min="7176" max="7176" width="12.42578125" style="52" customWidth="1"/>
    <col min="7177" max="7177" width="11.140625" style="52" customWidth="1"/>
    <col min="7178" max="7178" width="11.42578125" style="52" bestFit="1" customWidth="1"/>
    <col min="7179" max="7179" width="10.42578125" style="52"/>
    <col min="7180" max="7180" width="10.28515625" style="52" customWidth="1"/>
    <col min="7181" max="7181" width="12.42578125" style="52" customWidth="1"/>
    <col min="7182" max="7182" width="12.28515625" style="52" customWidth="1"/>
    <col min="7183" max="7183" width="13.5703125" style="52" customWidth="1"/>
    <col min="7184" max="7184" width="11.5703125" style="52" bestFit="1" customWidth="1"/>
    <col min="7185" max="7185" width="14.140625" style="52" customWidth="1"/>
    <col min="7186" max="7186" width="12.42578125" style="52" bestFit="1" customWidth="1"/>
    <col min="7187" max="7424" width="10.42578125" style="52"/>
    <col min="7425" max="7425" width="55.7109375" style="52" customWidth="1"/>
    <col min="7426" max="7426" width="10.42578125" style="52"/>
    <col min="7427" max="7427" width="12.42578125" style="52" customWidth="1"/>
    <col min="7428" max="7429" width="11.42578125" style="52" bestFit="1" customWidth="1"/>
    <col min="7430" max="7430" width="10.140625" style="52" customWidth="1"/>
    <col min="7431" max="7431" width="10.28515625" style="52" customWidth="1"/>
    <col min="7432" max="7432" width="12.42578125" style="52" customWidth="1"/>
    <col min="7433" max="7433" width="11.140625" style="52" customWidth="1"/>
    <col min="7434" max="7434" width="11.42578125" style="52" bestFit="1" customWidth="1"/>
    <col min="7435" max="7435" width="10.42578125" style="52"/>
    <col min="7436" max="7436" width="10.28515625" style="52" customWidth="1"/>
    <col min="7437" max="7437" width="12.42578125" style="52" customWidth="1"/>
    <col min="7438" max="7438" width="12.28515625" style="52" customWidth="1"/>
    <col min="7439" max="7439" width="13.5703125" style="52" customWidth="1"/>
    <col min="7440" max="7440" width="11.5703125" style="52" bestFit="1" customWidth="1"/>
    <col min="7441" max="7441" width="14.140625" style="52" customWidth="1"/>
    <col min="7442" max="7442" width="12.42578125" style="52" bestFit="1" customWidth="1"/>
    <col min="7443" max="7680" width="10.42578125" style="52"/>
    <col min="7681" max="7681" width="55.7109375" style="52" customWidth="1"/>
    <col min="7682" max="7682" width="10.42578125" style="52"/>
    <col min="7683" max="7683" width="12.42578125" style="52" customWidth="1"/>
    <col min="7684" max="7685" width="11.42578125" style="52" bestFit="1" customWidth="1"/>
    <col min="7686" max="7686" width="10.140625" style="52" customWidth="1"/>
    <col min="7687" max="7687" width="10.28515625" style="52" customWidth="1"/>
    <col min="7688" max="7688" width="12.42578125" style="52" customWidth="1"/>
    <col min="7689" max="7689" width="11.140625" style="52" customWidth="1"/>
    <col min="7690" max="7690" width="11.42578125" style="52" bestFit="1" customWidth="1"/>
    <col min="7691" max="7691" width="10.42578125" style="52"/>
    <col min="7692" max="7692" width="10.28515625" style="52" customWidth="1"/>
    <col min="7693" max="7693" width="12.42578125" style="52" customWidth="1"/>
    <col min="7694" max="7694" width="12.28515625" style="52" customWidth="1"/>
    <col min="7695" max="7695" width="13.5703125" style="52" customWidth="1"/>
    <col min="7696" max="7696" width="11.5703125" style="52" bestFit="1" customWidth="1"/>
    <col min="7697" max="7697" width="14.140625" style="52" customWidth="1"/>
    <col min="7698" max="7698" width="12.42578125" style="52" bestFit="1" customWidth="1"/>
    <col min="7699" max="7936" width="10.42578125" style="52"/>
    <col min="7937" max="7937" width="55.7109375" style="52" customWidth="1"/>
    <col min="7938" max="7938" width="10.42578125" style="52"/>
    <col min="7939" max="7939" width="12.42578125" style="52" customWidth="1"/>
    <col min="7940" max="7941" width="11.42578125" style="52" bestFit="1" customWidth="1"/>
    <col min="7942" max="7942" width="10.140625" style="52" customWidth="1"/>
    <col min="7943" max="7943" width="10.28515625" style="52" customWidth="1"/>
    <col min="7944" max="7944" width="12.42578125" style="52" customWidth="1"/>
    <col min="7945" max="7945" width="11.140625" style="52" customWidth="1"/>
    <col min="7946" max="7946" width="11.42578125" style="52" bestFit="1" customWidth="1"/>
    <col min="7947" max="7947" width="10.42578125" style="52"/>
    <col min="7948" max="7948" width="10.28515625" style="52" customWidth="1"/>
    <col min="7949" max="7949" width="12.42578125" style="52" customWidth="1"/>
    <col min="7950" max="7950" width="12.28515625" style="52" customWidth="1"/>
    <col min="7951" max="7951" width="13.5703125" style="52" customWidth="1"/>
    <col min="7952" max="7952" width="11.5703125" style="52" bestFit="1" customWidth="1"/>
    <col min="7953" max="7953" width="14.140625" style="52" customWidth="1"/>
    <col min="7954" max="7954" width="12.42578125" style="52" bestFit="1" customWidth="1"/>
    <col min="7955" max="8192" width="10.42578125" style="52"/>
    <col min="8193" max="8193" width="55.7109375" style="52" customWidth="1"/>
    <col min="8194" max="8194" width="10.42578125" style="52"/>
    <col min="8195" max="8195" width="12.42578125" style="52" customWidth="1"/>
    <col min="8196" max="8197" width="11.42578125" style="52" bestFit="1" customWidth="1"/>
    <col min="8198" max="8198" width="10.140625" style="52" customWidth="1"/>
    <col min="8199" max="8199" width="10.28515625" style="52" customWidth="1"/>
    <col min="8200" max="8200" width="12.42578125" style="52" customWidth="1"/>
    <col min="8201" max="8201" width="11.140625" style="52" customWidth="1"/>
    <col min="8202" max="8202" width="11.42578125" style="52" bestFit="1" customWidth="1"/>
    <col min="8203" max="8203" width="10.42578125" style="52"/>
    <col min="8204" max="8204" width="10.28515625" style="52" customWidth="1"/>
    <col min="8205" max="8205" width="12.42578125" style="52" customWidth="1"/>
    <col min="8206" max="8206" width="12.28515625" style="52" customWidth="1"/>
    <col min="8207" max="8207" width="13.5703125" style="52" customWidth="1"/>
    <col min="8208" max="8208" width="11.5703125" style="52" bestFit="1" customWidth="1"/>
    <col min="8209" max="8209" width="14.140625" style="52" customWidth="1"/>
    <col min="8210" max="8210" width="12.42578125" style="52" bestFit="1" customWidth="1"/>
    <col min="8211" max="8448" width="10.42578125" style="52"/>
    <col min="8449" max="8449" width="55.7109375" style="52" customWidth="1"/>
    <col min="8450" max="8450" width="10.42578125" style="52"/>
    <col min="8451" max="8451" width="12.42578125" style="52" customWidth="1"/>
    <col min="8452" max="8453" width="11.42578125" style="52" bestFit="1" customWidth="1"/>
    <col min="8454" max="8454" width="10.140625" style="52" customWidth="1"/>
    <col min="8455" max="8455" width="10.28515625" style="52" customWidth="1"/>
    <col min="8456" max="8456" width="12.42578125" style="52" customWidth="1"/>
    <col min="8457" max="8457" width="11.140625" style="52" customWidth="1"/>
    <col min="8458" max="8458" width="11.42578125" style="52" bestFit="1" customWidth="1"/>
    <col min="8459" max="8459" width="10.42578125" style="52"/>
    <col min="8460" max="8460" width="10.28515625" style="52" customWidth="1"/>
    <col min="8461" max="8461" width="12.42578125" style="52" customWidth="1"/>
    <col min="8462" max="8462" width="12.28515625" style="52" customWidth="1"/>
    <col min="8463" max="8463" width="13.5703125" style="52" customWidth="1"/>
    <col min="8464" max="8464" width="11.5703125" style="52" bestFit="1" customWidth="1"/>
    <col min="8465" max="8465" width="14.140625" style="52" customWidth="1"/>
    <col min="8466" max="8466" width="12.42578125" style="52" bestFit="1" customWidth="1"/>
    <col min="8467" max="8704" width="10.42578125" style="52"/>
    <col min="8705" max="8705" width="55.7109375" style="52" customWidth="1"/>
    <col min="8706" max="8706" width="10.42578125" style="52"/>
    <col min="8707" max="8707" width="12.42578125" style="52" customWidth="1"/>
    <col min="8708" max="8709" width="11.42578125" style="52" bestFit="1" customWidth="1"/>
    <col min="8710" max="8710" width="10.140625" style="52" customWidth="1"/>
    <col min="8711" max="8711" width="10.28515625" style="52" customWidth="1"/>
    <col min="8712" max="8712" width="12.42578125" style="52" customWidth="1"/>
    <col min="8713" max="8713" width="11.140625" style="52" customWidth="1"/>
    <col min="8714" max="8714" width="11.42578125" style="52" bestFit="1" customWidth="1"/>
    <col min="8715" max="8715" width="10.42578125" style="52"/>
    <col min="8716" max="8716" width="10.28515625" style="52" customWidth="1"/>
    <col min="8717" max="8717" width="12.42578125" style="52" customWidth="1"/>
    <col min="8718" max="8718" width="12.28515625" style="52" customWidth="1"/>
    <col min="8719" max="8719" width="13.5703125" style="52" customWidth="1"/>
    <col min="8720" max="8720" width="11.5703125" style="52" bestFit="1" customWidth="1"/>
    <col min="8721" max="8721" width="14.140625" style="52" customWidth="1"/>
    <col min="8722" max="8722" width="12.42578125" style="52" bestFit="1" customWidth="1"/>
    <col min="8723" max="8960" width="10.42578125" style="52"/>
    <col min="8961" max="8961" width="55.7109375" style="52" customWidth="1"/>
    <col min="8962" max="8962" width="10.42578125" style="52"/>
    <col min="8963" max="8963" width="12.42578125" style="52" customWidth="1"/>
    <col min="8964" max="8965" width="11.42578125" style="52" bestFit="1" customWidth="1"/>
    <col min="8966" max="8966" width="10.140625" style="52" customWidth="1"/>
    <col min="8967" max="8967" width="10.28515625" style="52" customWidth="1"/>
    <col min="8968" max="8968" width="12.42578125" style="52" customWidth="1"/>
    <col min="8969" max="8969" width="11.140625" style="52" customWidth="1"/>
    <col min="8970" max="8970" width="11.42578125" style="52" bestFit="1" customWidth="1"/>
    <col min="8971" max="8971" width="10.42578125" style="52"/>
    <col min="8972" max="8972" width="10.28515625" style="52" customWidth="1"/>
    <col min="8973" max="8973" width="12.42578125" style="52" customWidth="1"/>
    <col min="8974" max="8974" width="12.28515625" style="52" customWidth="1"/>
    <col min="8975" max="8975" width="13.5703125" style="52" customWidth="1"/>
    <col min="8976" max="8976" width="11.5703125" style="52" bestFit="1" customWidth="1"/>
    <col min="8977" max="8977" width="14.140625" style="52" customWidth="1"/>
    <col min="8978" max="8978" width="12.42578125" style="52" bestFit="1" customWidth="1"/>
    <col min="8979" max="9216" width="10.42578125" style="52"/>
    <col min="9217" max="9217" width="55.7109375" style="52" customWidth="1"/>
    <col min="9218" max="9218" width="10.42578125" style="52"/>
    <col min="9219" max="9219" width="12.42578125" style="52" customWidth="1"/>
    <col min="9220" max="9221" width="11.42578125" style="52" bestFit="1" customWidth="1"/>
    <col min="9222" max="9222" width="10.140625" style="52" customWidth="1"/>
    <col min="9223" max="9223" width="10.28515625" style="52" customWidth="1"/>
    <col min="9224" max="9224" width="12.42578125" style="52" customWidth="1"/>
    <col min="9225" max="9225" width="11.140625" style="52" customWidth="1"/>
    <col min="9226" max="9226" width="11.42578125" style="52" bestFit="1" customWidth="1"/>
    <col min="9227" max="9227" width="10.42578125" style="52"/>
    <col min="9228" max="9228" width="10.28515625" style="52" customWidth="1"/>
    <col min="9229" max="9229" width="12.42578125" style="52" customWidth="1"/>
    <col min="9230" max="9230" width="12.28515625" style="52" customWidth="1"/>
    <col min="9231" max="9231" width="13.5703125" style="52" customWidth="1"/>
    <col min="9232" max="9232" width="11.5703125" style="52" bestFit="1" customWidth="1"/>
    <col min="9233" max="9233" width="14.140625" style="52" customWidth="1"/>
    <col min="9234" max="9234" width="12.42578125" style="52" bestFit="1" customWidth="1"/>
    <col min="9235" max="9472" width="10.42578125" style="52"/>
    <col min="9473" max="9473" width="55.7109375" style="52" customWidth="1"/>
    <col min="9474" max="9474" width="10.42578125" style="52"/>
    <col min="9475" max="9475" width="12.42578125" style="52" customWidth="1"/>
    <col min="9476" max="9477" width="11.42578125" style="52" bestFit="1" customWidth="1"/>
    <col min="9478" max="9478" width="10.140625" style="52" customWidth="1"/>
    <col min="9479" max="9479" width="10.28515625" style="52" customWidth="1"/>
    <col min="9480" max="9480" width="12.42578125" style="52" customWidth="1"/>
    <col min="9481" max="9481" width="11.140625" style="52" customWidth="1"/>
    <col min="9482" max="9482" width="11.42578125" style="52" bestFit="1" customWidth="1"/>
    <col min="9483" max="9483" width="10.42578125" style="52"/>
    <col min="9484" max="9484" width="10.28515625" style="52" customWidth="1"/>
    <col min="9485" max="9485" width="12.42578125" style="52" customWidth="1"/>
    <col min="9486" max="9486" width="12.28515625" style="52" customWidth="1"/>
    <col min="9487" max="9487" width="13.5703125" style="52" customWidth="1"/>
    <col min="9488" max="9488" width="11.5703125" style="52" bestFit="1" customWidth="1"/>
    <col min="9489" max="9489" width="14.140625" style="52" customWidth="1"/>
    <col min="9490" max="9490" width="12.42578125" style="52" bestFit="1" customWidth="1"/>
    <col min="9491" max="9728" width="10.42578125" style="52"/>
    <col min="9729" max="9729" width="55.7109375" style="52" customWidth="1"/>
    <col min="9730" max="9730" width="10.42578125" style="52"/>
    <col min="9731" max="9731" width="12.42578125" style="52" customWidth="1"/>
    <col min="9732" max="9733" width="11.42578125" style="52" bestFit="1" customWidth="1"/>
    <col min="9734" max="9734" width="10.140625" style="52" customWidth="1"/>
    <col min="9735" max="9735" width="10.28515625" style="52" customWidth="1"/>
    <col min="9736" max="9736" width="12.42578125" style="52" customWidth="1"/>
    <col min="9737" max="9737" width="11.140625" style="52" customWidth="1"/>
    <col min="9738" max="9738" width="11.42578125" style="52" bestFit="1" customWidth="1"/>
    <col min="9739" max="9739" width="10.42578125" style="52"/>
    <col min="9740" max="9740" width="10.28515625" style="52" customWidth="1"/>
    <col min="9741" max="9741" width="12.42578125" style="52" customWidth="1"/>
    <col min="9742" max="9742" width="12.28515625" style="52" customWidth="1"/>
    <col min="9743" max="9743" width="13.5703125" style="52" customWidth="1"/>
    <col min="9744" max="9744" width="11.5703125" style="52" bestFit="1" customWidth="1"/>
    <col min="9745" max="9745" width="14.140625" style="52" customWidth="1"/>
    <col min="9746" max="9746" width="12.42578125" style="52" bestFit="1" customWidth="1"/>
    <col min="9747" max="9984" width="10.42578125" style="52"/>
    <col min="9985" max="9985" width="55.7109375" style="52" customWidth="1"/>
    <col min="9986" max="9986" width="10.42578125" style="52"/>
    <col min="9987" max="9987" width="12.42578125" style="52" customWidth="1"/>
    <col min="9988" max="9989" width="11.42578125" style="52" bestFit="1" customWidth="1"/>
    <col min="9990" max="9990" width="10.140625" style="52" customWidth="1"/>
    <col min="9991" max="9991" width="10.28515625" style="52" customWidth="1"/>
    <col min="9992" max="9992" width="12.42578125" style="52" customWidth="1"/>
    <col min="9993" max="9993" width="11.140625" style="52" customWidth="1"/>
    <col min="9994" max="9994" width="11.42578125" style="52" bestFit="1" customWidth="1"/>
    <col min="9995" max="9995" width="10.42578125" style="52"/>
    <col min="9996" max="9996" width="10.28515625" style="52" customWidth="1"/>
    <col min="9997" max="9997" width="12.42578125" style="52" customWidth="1"/>
    <col min="9998" max="9998" width="12.28515625" style="52" customWidth="1"/>
    <col min="9999" max="9999" width="13.5703125" style="52" customWidth="1"/>
    <col min="10000" max="10000" width="11.5703125" style="52" bestFit="1" customWidth="1"/>
    <col min="10001" max="10001" width="14.140625" style="52" customWidth="1"/>
    <col min="10002" max="10002" width="12.42578125" style="52" bestFit="1" customWidth="1"/>
    <col min="10003" max="10240" width="10.42578125" style="52"/>
    <col min="10241" max="10241" width="55.7109375" style="52" customWidth="1"/>
    <col min="10242" max="10242" width="10.42578125" style="52"/>
    <col min="10243" max="10243" width="12.42578125" style="52" customWidth="1"/>
    <col min="10244" max="10245" width="11.42578125" style="52" bestFit="1" customWidth="1"/>
    <col min="10246" max="10246" width="10.140625" style="52" customWidth="1"/>
    <col min="10247" max="10247" width="10.28515625" style="52" customWidth="1"/>
    <col min="10248" max="10248" width="12.42578125" style="52" customWidth="1"/>
    <col min="10249" max="10249" width="11.140625" style="52" customWidth="1"/>
    <col min="10250" max="10250" width="11.42578125" style="52" bestFit="1" customWidth="1"/>
    <col min="10251" max="10251" width="10.42578125" style="52"/>
    <col min="10252" max="10252" width="10.28515625" style="52" customWidth="1"/>
    <col min="10253" max="10253" width="12.42578125" style="52" customWidth="1"/>
    <col min="10254" max="10254" width="12.28515625" style="52" customWidth="1"/>
    <col min="10255" max="10255" width="13.5703125" style="52" customWidth="1"/>
    <col min="10256" max="10256" width="11.5703125" style="52" bestFit="1" customWidth="1"/>
    <col min="10257" max="10257" width="14.140625" style="52" customWidth="1"/>
    <col min="10258" max="10258" width="12.42578125" style="52" bestFit="1" customWidth="1"/>
    <col min="10259" max="10496" width="10.42578125" style="52"/>
    <col min="10497" max="10497" width="55.7109375" style="52" customWidth="1"/>
    <col min="10498" max="10498" width="10.42578125" style="52"/>
    <col min="10499" max="10499" width="12.42578125" style="52" customWidth="1"/>
    <col min="10500" max="10501" width="11.42578125" style="52" bestFit="1" customWidth="1"/>
    <col min="10502" max="10502" width="10.140625" style="52" customWidth="1"/>
    <col min="10503" max="10503" width="10.28515625" style="52" customWidth="1"/>
    <col min="10504" max="10504" width="12.42578125" style="52" customWidth="1"/>
    <col min="10505" max="10505" width="11.140625" style="52" customWidth="1"/>
    <col min="10506" max="10506" width="11.42578125" style="52" bestFit="1" customWidth="1"/>
    <col min="10507" max="10507" width="10.42578125" style="52"/>
    <col min="10508" max="10508" width="10.28515625" style="52" customWidth="1"/>
    <col min="10509" max="10509" width="12.42578125" style="52" customWidth="1"/>
    <col min="10510" max="10510" width="12.28515625" style="52" customWidth="1"/>
    <col min="10511" max="10511" width="13.5703125" style="52" customWidth="1"/>
    <col min="10512" max="10512" width="11.5703125" style="52" bestFit="1" customWidth="1"/>
    <col min="10513" max="10513" width="14.140625" style="52" customWidth="1"/>
    <col min="10514" max="10514" width="12.42578125" style="52" bestFit="1" customWidth="1"/>
    <col min="10515" max="10752" width="10.42578125" style="52"/>
    <col min="10753" max="10753" width="55.7109375" style="52" customWidth="1"/>
    <col min="10754" max="10754" width="10.42578125" style="52"/>
    <col min="10755" max="10755" width="12.42578125" style="52" customWidth="1"/>
    <col min="10756" max="10757" width="11.42578125" style="52" bestFit="1" customWidth="1"/>
    <col min="10758" max="10758" width="10.140625" style="52" customWidth="1"/>
    <col min="10759" max="10759" width="10.28515625" style="52" customWidth="1"/>
    <col min="10760" max="10760" width="12.42578125" style="52" customWidth="1"/>
    <col min="10761" max="10761" width="11.140625" style="52" customWidth="1"/>
    <col min="10762" max="10762" width="11.42578125" style="52" bestFit="1" customWidth="1"/>
    <col min="10763" max="10763" width="10.42578125" style="52"/>
    <col min="10764" max="10764" width="10.28515625" style="52" customWidth="1"/>
    <col min="10765" max="10765" width="12.42578125" style="52" customWidth="1"/>
    <col min="10766" max="10766" width="12.28515625" style="52" customWidth="1"/>
    <col min="10767" max="10767" width="13.5703125" style="52" customWidth="1"/>
    <col min="10768" max="10768" width="11.5703125" style="52" bestFit="1" customWidth="1"/>
    <col min="10769" max="10769" width="14.140625" style="52" customWidth="1"/>
    <col min="10770" max="10770" width="12.42578125" style="52" bestFit="1" customWidth="1"/>
    <col min="10771" max="11008" width="10.42578125" style="52"/>
    <col min="11009" max="11009" width="55.7109375" style="52" customWidth="1"/>
    <col min="11010" max="11010" width="10.42578125" style="52"/>
    <col min="11011" max="11011" width="12.42578125" style="52" customWidth="1"/>
    <col min="11012" max="11013" width="11.42578125" style="52" bestFit="1" customWidth="1"/>
    <col min="11014" max="11014" width="10.140625" style="52" customWidth="1"/>
    <col min="11015" max="11015" width="10.28515625" style="52" customWidth="1"/>
    <col min="11016" max="11016" width="12.42578125" style="52" customWidth="1"/>
    <col min="11017" max="11017" width="11.140625" style="52" customWidth="1"/>
    <col min="11018" max="11018" width="11.42578125" style="52" bestFit="1" customWidth="1"/>
    <col min="11019" max="11019" width="10.42578125" style="52"/>
    <col min="11020" max="11020" width="10.28515625" style="52" customWidth="1"/>
    <col min="11021" max="11021" width="12.42578125" style="52" customWidth="1"/>
    <col min="11022" max="11022" width="12.28515625" style="52" customWidth="1"/>
    <col min="11023" max="11023" width="13.5703125" style="52" customWidth="1"/>
    <col min="11024" max="11024" width="11.5703125" style="52" bestFit="1" customWidth="1"/>
    <col min="11025" max="11025" width="14.140625" style="52" customWidth="1"/>
    <col min="11026" max="11026" width="12.42578125" style="52" bestFit="1" customWidth="1"/>
    <col min="11027" max="11264" width="10.42578125" style="52"/>
    <col min="11265" max="11265" width="55.7109375" style="52" customWidth="1"/>
    <col min="11266" max="11266" width="10.42578125" style="52"/>
    <col min="11267" max="11267" width="12.42578125" style="52" customWidth="1"/>
    <col min="11268" max="11269" width="11.42578125" style="52" bestFit="1" customWidth="1"/>
    <col min="11270" max="11270" width="10.140625" style="52" customWidth="1"/>
    <col min="11271" max="11271" width="10.28515625" style="52" customWidth="1"/>
    <col min="11272" max="11272" width="12.42578125" style="52" customWidth="1"/>
    <col min="11273" max="11273" width="11.140625" style="52" customWidth="1"/>
    <col min="11274" max="11274" width="11.42578125" style="52" bestFit="1" customWidth="1"/>
    <col min="11275" max="11275" width="10.42578125" style="52"/>
    <col min="11276" max="11276" width="10.28515625" style="52" customWidth="1"/>
    <col min="11277" max="11277" width="12.42578125" style="52" customWidth="1"/>
    <col min="11278" max="11278" width="12.28515625" style="52" customWidth="1"/>
    <col min="11279" max="11279" width="13.5703125" style="52" customWidth="1"/>
    <col min="11280" max="11280" width="11.5703125" style="52" bestFit="1" customWidth="1"/>
    <col min="11281" max="11281" width="14.140625" style="52" customWidth="1"/>
    <col min="11282" max="11282" width="12.42578125" style="52" bestFit="1" customWidth="1"/>
    <col min="11283" max="11520" width="10.42578125" style="52"/>
    <col min="11521" max="11521" width="55.7109375" style="52" customWidth="1"/>
    <col min="11522" max="11522" width="10.42578125" style="52"/>
    <col min="11523" max="11523" width="12.42578125" style="52" customWidth="1"/>
    <col min="11524" max="11525" width="11.42578125" style="52" bestFit="1" customWidth="1"/>
    <col min="11526" max="11526" width="10.140625" style="52" customWidth="1"/>
    <col min="11527" max="11527" width="10.28515625" style="52" customWidth="1"/>
    <col min="11528" max="11528" width="12.42578125" style="52" customWidth="1"/>
    <col min="11529" max="11529" width="11.140625" style="52" customWidth="1"/>
    <col min="11530" max="11530" width="11.42578125" style="52" bestFit="1" customWidth="1"/>
    <col min="11531" max="11531" width="10.42578125" style="52"/>
    <col min="11532" max="11532" width="10.28515625" style="52" customWidth="1"/>
    <col min="11533" max="11533" width="12.42578125" style="52" customWidth="1"/>
    <col min="11534" max="11534" width="12.28515625" style="52" customWidth="1"/>
    <col min="11535" max="11535" width="13.5703125" style="52" customWidth="1"/>
    <col min="11536" max="11536" width="11.5703125" style="52" bestFit="1" customWidth="1"/>
    <col min="11537" max="11537" width="14.140625" style="52" customWidth="1"/>
    <col min="11538" max="11538" width="12.42578125" style="52" bestFit="1" customWidth="1"/>
    <col min="11539" max="11776" width="10.42578125" style="52"/>
    <col min="11777" max="11777" width="55.7109375" style="52" customWidth="1"/>
    <col min="11778" max="11778" width="10.42578125" style="52"/>
    <col min="11779" max="11779" width="12.42578125" style="52" customWidth="1"/>
    <col min="11780" max="11781" width="11.42578125" style="52" bestFit="1" customWidth="1"/>
    <col min="11782" max="11782" width="10.140625" style="52" customWidth="1"/>
    <col min="11783" max="11783" width="10.28515625" style="52" customWidth="1"/>
    <col min="11784" max="11784" width="12.42578125" style="52" customWidth="1"/>
    <col min="11785" max="11785" width="11.140625" style="52" customWidth="1"/>
    <col min="11786" max="11786" width="11.42578125" style="52" bestFit="1" customWidth="1"/>
    <col min="11787" max="11787" width="10.42578125" style="52"/>
    <col min="11788" max="11788" width="10.28515625" style="52" customWidth="1"/>
    <col min="11789" max="11789" width="12.42578125" style="52" customWidth="1"/>
    <col min="11790" max="11790" width="12.28515625" style="52" customWidth="1"/>
    <col min="11791" max="11791" width="13.5703125" style="52" customWidth="1"/>
    <col min="11792" max="11792" width="11.5703125" style="52" bestFit="1" customWidth="1"/>
    <col min="11793" max="11793" width="14.140625" style="52" customWidth="1"/>
    <col min="11794" max="11794" width="12.42578125" style="52" bestFit="1" customWidth="1"/>
    <col min="11795" max="12032" width="10.42578125" style="52"/>
    <col min="12033" max="12033" width="55.7109375" style="52" customWidth="1"/>
    <col min="12034" max="12034" width="10.42578125" style="52"/>
    <col min="12035" max="12035" width="12.42578125" style="52" customWidth="1"/>
    <col min="12036" max="12037" width="11.42578125" style="52" bestFit="1" customWidth="1"/>
    <col min="12038" max="12038" width="10.140625" style="52" customWidth="1"/>
    <col min="12039" max="12039" width="10.28515625" style="52" customWidth="1"/>
    <col min="12040" max="12040" width="12.42578125" style="52" customWidth="1"/>
    <col min="12041" max="12041" width="11.140625" style="52" customWidth="1"/>
    <col min="12042" max="12042" width="11.42578125" style="52" bestFit="1" customWidth="1"/>
    <col min="12043" max="12043" width="10.42578125" style="52"/>
    <col min="12044" max="12044" width="10.28515625" style="52" customWidth="1"/>
    <col min="12045" max="12045" width="12.42578125" style="52" customWidth="1"/>
    <col min="12046" max="12046" width="12.28515625" style="52" customWidth="1"/>
    <col min="12047" max="12047" width="13.5703125" style="52" customWidth="1"/>
    <col min="12048" max="12048" width="11.5703125" style="52" bestFit="1" customWidth="1"/>
    <col min="12049" max="12049" width="14.140625" style="52" customWidth="1"/>
    <col min="12050" max="12050" width="12.42578125" style="52" bestFit="1" customWidth="1"/>
    <col min="12051" max="12288" width="10.42578125" style="52"/>
    <col min="12289" max="12289" width="55.7109375" style="52" customWidth="1"/>
    <col min="12290" max="12290" width="10.42578125" style="52"/>
    <col min="12291" max="12291" width="12.42578125" style="52" customWidth="1"/>
    <col min="12292" max="12293" width="11.42578125" style="52" bestFit="1" customWidth="1"/>
    <col min="12294" max="12294" width="10.140625" style="52" customWidth="1"/>
    <col min="12295" max="12295" width="10.28515625" style="52" customWidth="1"/>
    <col min="12296" max="12296" width="12.42578125" style="52" customWidth="1"/>
    <col min="12297" max="12297" width="11.140625" style="52" customWidth="1"/>
    <col min="12298" max="12298" width="11.42578125" style="52" bestFit="1" customWidth="1"/>
    <col min="12299" max="12299" width="10.42578125" style="52"/>
    <col min="12300" max="12300" width="10.28515625" style="52" customWidth="1"/>
    <col min="12301" max="12301" width="12.42578125" style="52" customWidth="1"/>
    <col min="12302" max="12302" width="12.28515625" style="52" customWidth="1"/>
    <col min="12303" max="12303" width="13.5703125" style="52" customWidth="1"/>
    <col min="12304" max="12304" width="11.5703125" style="52" bestFit="1" customWidth="1"/>
    <col min="12305" max="12305" width="14.140625" style="52" customWidth="1"/>
    <col min="12306" max="12306" width="12.42578125" style="52" bestFit="1" customWidth="1"/>
    <col min="12307" max="12544" width="10.42578125" style="52"/>
    <col min="12545" max="12545" width="55.7109375" style="52" customWidth="1"/>
    <col min="12546" max="12546" width="10.42578125" style="52"/>
    <col min="12547" max="12547" width="12.42578125" style="52" customWidth="1"/>
    <col min="12548" max="12549" width="11.42578125" style="52" bestFit="1" customWidth="1"/>
    <col min="12550" max="12550" width="10.140625" style="52" customWidth="1"/>
    <col min="12551" max="12551" width="10.28515625" style="52" customWidth="1"/>
    <col min="12552" max="12552" width="12.42578125" style="52" customWidth="1"/>
    <col min="12553" max="12553" width="11.140625" style="52" customWidth="1"/>
    <col min="12554" max="12554" width="11.42578125" style="52" bestFit="1" customWidth="1"/>
    <col min="12555" max="12555" width="10.42578125" style="52"/>
    <col min="12556" max="12556" width="10.28515625" style="52" customWidth="1"/>
    <col min="12557" max="12557" width="12.42578125" style="52" customWidth="1"/>
    <col min="12558" max="12558" width="12.28515625" style="52" customWidth="1"/>
    <col min="12559" max="12559" width="13.5703125" style="52" customWidth="1"/>
    <col min="12560" max="12560" width="11.5703125" style="52" bestFit="1" customWidth="1"/>
    <col min="12561" max="12561" width="14.140625" style="52" customWidth="1"/>
    <col min="12562" max="12562" width="12.42578125" style="52" bestFit="1" customWidth="1"/>
    <col min="12563" max="12800" width="10.42578125" style="52"/>
    <col min="12801" max="12801" width="55.7109375" style="52" customWidth="1"/>
    <col min="12802" max="12802" width="10.42578125" style="52"/>
    <col min="12803" max="12803" width="12.42578125" style="52" customWidth="1"/>
    <col min="12804" max="12805" width="11.42578125" style="52" bestFit="1" customWidth="1"/>
    <col min="12806" max="12806" width="10.140625" style="52" customWidth="1"/>
    <col min="12807" max="12807" width="10.28515625" style="52" customWidth="1"/>
    <col min="12808" max="12808" width="12.42578125" style="52" customWidth="1"/>
    <col min="12809" max="12809" width="11.140625" style="52" customWidth="1"/>
    <col min="12810" max="12810" width="11.42578125" style="52" bestFit="1" customWidth="1"/>
    <col min="12811" max="12811" width="10.42578125" style="52"/>
    <col min="12812" max="12812" width="10.28515625" style="52" customWidth="1"/>
    <col min="12813" max="12813" width="12.42578125" style="52" customWidth="1"/>
    <col min="12814" max="12814" width="12.28515625" style="52" customWidth="1"/>
    <col min="12815" max="12815" width="13.5703125" style="52" customWidth="1"/>
    <col min="12816" max="12816" width="11.5703125" style="52" bestFit="1" customWidth="1"/>
    <col min="12817" max="12817" width="14.140625" style="52" customWidth="1"/>
    <col min="12818" max="12818" width="12.42578125" style="52" bestFit="1" customWidth="1"/>
    <col min="12819" max="13056" width="10.42578125" style="52"/>
    <col min="13057" max="13057" width="55.7109375" style="52" customWidth="1"/>
    <col min="13058" max="13058" width="10.42578125" style="52"/>
    <col min="13059" max="13059" width="12.42578125" style="52" customWidth="1"/>
    <col min="13060" max="13061" width="11.42578125" style="52" bestFit="1" customWidth="1"/>
    <col min="13062" max="13062" width="10.140625" style="52" customWidth="1"/>
    <col min="13063" max="13063" width="10.28515625" style="52" customWidth="1"/>
    <col min="13064" max="13064" width="12.42578125" style="52" customWidth="1"/>
    <col min="13065" max="13065" width="11.140625" style="52" customWidth="1"/>
    <col min="13066" max="13066" width="11.42578125" style="52" bestFit="1" customWidth="1"/>
    <col min="13067" max="13067" width="10.42578125" style="52"/>
    <col min="13068" max="13068" width="10.28515625" style="52" customWidth="1"/>
    <col min="13069" max="13069" width="12.42578125" style="52" customWidth="1"/>
    <col min="13070" max="13070" width="12.28515625" style="52" customWidth="1"/>
    <col min="13071" max="13071" width="13.5703125" style="52" customWidth="1"/>
    <col min="13072" max="13072" width="11.5703125" style="52" bestFit="1" customWidth="1"/>
    <col min="13073" max="13073" width="14.140625" style="52" customWidth="1"/>
    <col min="13074" max="13074" width="12.42578125" style="52" bestFit="1" customWidth="1"/>
    <col min="13075" max="13312" width="10.42578125" style="52"/>
    <col min="13313" max="13313" width="55.7109375" style="52" customWidth="1"/>
    <col min="13314" max="13314" width="10.42578125" style="52"/>
    <col min="13315" max="13315" width="12.42578125" style="52" customWidth="1"/>
    <col min="13316" max="13317" width="11.42578125" style="52" bestFit="1" customWidth="1"/>
    <col min="13318" max="13318" width="10.140625" style="52" customWidth="1"/>
    <col min="13319" max="13319" width="10.28515625" style="52" customWidth="1"/>
    <col min="13320" max="13320" width="12.42578125" style="52" customWidth="1"/>
    <col min="13321" max="13321" width="11.140625" style="52" customWidth="1"/>
    <col min="13322" max="13322" width="11.42578125" style="52" bestFit="1" customWidth="1"/>
    <col min="13323" max="13323" width="10.42578125" style="52"/>
    <col min="13324" max="13324" width="10.28515625" style="52" customWidth="1"/>
    <col min="13325" max="13325" width="12.42578125" style="52" customWidth="1"/>
    <col min="13326" max="13326" width="12.28515625" style="52" customWidth="1"/>
    <col min="13327" max="13327" width="13.5703125" style="52" customWidth="1"/>
    <col min="13328" max="13328" width="11.5703125" style="52" bestFit="1" customWidth="1"/>
    <col min="13329" max="13329" width="14.140625" style="52" customWidth="1"/>
    <col min="13330" max="13330" width="12.42578125" style="52" bestFit="1" customWidth="1"/>
    <col min="13331" max="13568" width="10.42578125" style="52"/>
    <col min="13569" max="13569" width="55.7109375" style="52" customWidth="1"/>
    <col min="13570" max="13570" width="10.42578125" style="52"/>
    <col min="13571" max="13571" width="12.42578125" style="52" customWidth="1"/>
    <col min="13572" max="13573" width="11.42578125" style="52" bestFit="1" customWidth="1"/>
    <col min="13574" max="13574" width="10.140625" style="52" customWidth="1"/>
    <col min="13575" max="13575" width="10.28515625" style="52" customWidth="1"/>
    <col min="13576" max="13576" width="12.42578125" style="52" customWidth="1"/>
    <col min="13577" max="13577" width="11.140625" style="52" customWidth="1"/>
    <col min="13578" max="13578" width="11.42578125" style="52" bestFit="1" customWidth="1"/>
    <col min="13579" max="13579" width="10.42578125" style="52"/>
    <col min="13580" max="13580" width="10.28515625" style="52" customWidth="1"/>
    <col min="13581" max="13581" width="12.42578125" style="52" customWidth="1"/>
    <col min="13582" max="13582" width="12.28515625" style="52" customWidth="1"/>
    <col min="13583" max="13583" width="13.5703125" style="52" customWidth="1"/>
    <col min="13584" max="13584" width="11.5703125" style="52" bestFit="1" customWidth="1"/>
    <col min="13585" max="13585" width="14.140625" style="52" customWidth="1"/>
    <col min="13586" max="13586" width="12.42578125" style="52" bestFit="1" customWidth="1"/>
    <col min="13587" max="13824" width="10.42578125" style="52"/>
    <col min="13825" max="13825" width="55.7109375" style="52" customWidth="1"/>
    <col min="13826" max="13826" width="10.42578125" style="52"/>
    <col min="13827" max="13827" width="12.42578125" style="52" customWidth="1"/>
    <col min="13828" max="13829" width="11.42578125" style="52" bestFit="1" customWidth="1"/>
    <col min="13830" max="13830" width="10.140625" style="52" customWidth="1"/>
    <col min="13831" max="13831" width="10.28515625" style="52" customWidth="1"/>
    <col min="13832" max="13832" width="12.42578125" style="52" customWidth="1"/>
    <col min="13833" max="13833" width="11.140625" style="52" customWidth="1"/>
    <col min="13834" max="13834" width="11.42578125" style="52" bestFit="1" customWidth="1"/>
    <col min="13835" max="13835" width="10.42578125" style="52"/>
    <col min="13836" max="13836" width="10.28515625" style="52" customWidth="1"/>
    <col min="13837" max="13837" width="12.42578125" style="52" customWidth="1"/>
    <col min="13838" max="13838" width="12.28515625" style="52" customWidth="1"/>
    <col min="13839" max="13839" width="13.5703125" style="52" customWidth="1"/>
    <col min="13840" max="13840" width="11.5703125" style="52" bestFit="1" customWidth="1"/>
    <col min="13841" max="13841" width="14.140625" style="52" customWidth="1"/>
    <col min="13842" max="13842" width="12.42578125" style="52" bestFit="1" customWidth="1"/>
    <col min="13843" max="14080" width="10.42578125" style="52"/>
    <col min="14081" max="14081" width="55.7109375" style="52" customWidth="1"/>
    <col min="14082" max="14082" width="10.42578125" style="52"/>
    <col min="14083" max="14083" width="12.42578125" style="52" customWidth="1"/>
    <col min="14084" max="14085" width="11.42578125" style="52" bestFit="1" customWidth="1"/>
    <col min="14086" max="14086" width="10.140625" style="52" customWidth="1"/>
    <col min="14087" max="14087" width="10.28515625" style="52" customWidth="1"/>
    <col min="14088" max="14088" width="12.42578125" style="52" customWidth="1"/>
    <col min="14089" max="14089" width="11.140625" style="52" customWidth="1"/>
    <col min="14090" max="14090" width="11.42578125" style="52" bestFit="1" customWidth="1"/>
    <col min="14091" max="14091" width="10.42578125" style="52"/>
    <col min="14092" max="14092" width="10.28515625" style="52" customWidth="1"/>
    <col min="14093" max="14093" width="12.42578125" style="52" customWidth="1"/>
    <col min="14094" max="14094" width="12.28515625" style="52" customWidth="1"/>
    <col min="14095" max="14095" width="13.5703125" style="52" customWidth="1"/>
    <col min="14096" max="14096" width="11.5703125" style="52" bestFit="1" customWidth="1"/>
    <col min="14097" max="14097" width="14.140625" style="52" customWidth="1"/>
    <col min="14098" max="14098" width="12.42578125" style="52" bestFit="1" customWidth="1"/>
    <col min="14099" max="14336" width="10.42578125" style="52"/>
    <col min="14337" max="14337" width="55.7109375" style="52" customWidth="1"/>
    <col min="14338" max="14338" width="10.42578125" style="52"/>
    <col min="14339" max="14339" width="12.42578125" style="52" customWidth="1"/>
    <col min="14340" max="14341" width="11.42578125" style="52" bestFit="1" customWidth="1"/>
    <col min="14342" max="14342" width="10.140625" style="52" customWidth="1"/>
    <col min="14343" max="14343" width="10.28515625" style="52" customWidth="1"/>
    <col min="14344" max="14344" width="12.42578125" style="52" customWidth="1"/>
    <col min="14345" max="14345" width="11.140625" style="52" customWidth="1"/>
    <col min="14346" max="14346" width="11.42578125" style="52" bestFit="1" customWidth="1"/>
    <col min="14347" max="14347" width="10.42578125" style="52"/>
    <col min="14348" max="14348" width="10.28515625" style="52" customWidth="1"/>
    <col min="14349" max="14349" width="12.42578125" style="52" customWidth="1"/>
    <col min="14350" max="14350" width="12.28515625" style="52" customWidth="1"/>
    <col min="14351" max="14351" width="13.5703125" style="52" customWidth="1"/>
    <col min="14352" max="14352" width="11.5703125" style="52" bestFit="1" customWidth="1"/>
    <col min="14353" max="14353" width="14.140625" style="52" customWidth="1"/>
    <col min="14354" max="14354" width="12.42578125" style="52" bestFit="1" customWidth="1"/>
    <col min="14355" max="14592" width="10.42578125" style="52"/>
    <col min="14593" max="14593" width="55.7109375" style="52" customWidth="1"/>
    <col min="14594" max="14594" width="10.42578125" style="52"/>
    <col min="14595" max="14595" width="12.42578125" style="52" customWidth="1"/>
    <col min="14596" max="14597" width="11.42578125" style="52" bestFit="1" customWidth="1"/>
    <col min="14598" max="14598" width="10.140625" style="52" customWidth="1"/>
    <col min="14599" max="14599" width="10.28515625" style="52" customWidth="1"/>
    <col min="14600" max="14600" width="12.42578125" style="52" customWidth="1"/>
    <col min="14601" max="14601" width="11.140625" style="52" customWidth="1"/>
    <col min="14602" max="14602" width="11.42578125" style="52" bestFit="1" customWidth="1"/>
    <col min="14603" max="14603" width="10.42578125" style="52"/>
    <col min="14604" max="14604" width="10.28515625" style="52" customWidth="1"/>
    <col min="14605" max="14605" width="12.42578125" style="52" customWidth="1"/>
    <col min="14606" max="14606" width="12.28515625" style="52" customWidth="1"/>
    <col min="14607" max="14607" width="13.5703125" style="52" customWidth="1"/>
    <col min="14608" max="14608" width="11.5703125" style="52" bestFit="1" customWidth="1"/>
    <col min="14609" max="14609" width="14.140625" style="52" customWidth="1"/>
    <col min="14610" max="14610" width="12.42578125" style="52" bestFit="1" customWidth="1"/>
    <col min="14611" max="14848" width="10.42578125" style="52"/>
    <col min="14849" max="14849" width="55.7109375" style="52" customWidth="1"/>
    <col min="14850" max="14850" width="10.42578125" style="52"/>
    <col min="14851" max="14851" width="12.42578125" style="52" customWidth="1"/>
    <col min="14852" max="14853" width="11.42578125" style="52" bestFit="1" customWidth="1"/>
    <col min="14854" max="14854" width="10.140625" style="52" customWidth="1"/>
    <col min="14855" max="14855" width="10.28515625" style="52" customWidth="1"/>
    <col min="14856" max="14856" width="12.42578125" style="52" customWidth="1"/>
    <col min="14857" max="14857" width="11.140625" style="52" customWidth="1"/>
    <col min="14858" max="14858" width="11.42578125" style="52" bestFit="1" customWidth="1"/>
    <col min="14859" max="14859" width="10.42578125" style="52"/>
    <col min="14860" max="14860" width="10.28515625" style="52" customWidth="1"/>
    <col min="14861" max="14861" width="12.42578125" style="52" customWidth="1"/>
    <col min="14862" max="14862" width="12.28515625" style="52" customWidth="1"/>
    <col min="14863" max="14863" width="13.5703125" style="52" customWidth="1"/>
    <col min="14864" max="14864" width="11.5703125" style="52" bestFit="1" customWidth="1"/>
    <col min="14865" max="14865" width="14.140625" style="52" customWidth="1"/>
    <col min="14866" max="14866" width="12.42578125" style="52" bestFit="1" customWidth="1"/>
    <col min="14867" max="15104" width="10.42578125" style="52"/>
    <col min="15105" max="15105" width="55.7109375" style="52" customWidth="1"/>
    <col min="15106" max="15106" width="10.42578125" style="52"/>
    <col min="15107" max="15107" width="12.42578125" style="52" customWidth="1"/>
    <col min="15108" max="15109" width="11.42578125" style="52" bestFit="1" customWidth="1"/>
    <col min="15110" max="15110" width="10.140625" style="52" customWidth="1"/>
    <col min="15111" max="15111" width="10.28515625" style="52" customWidth="1"/>
    <col min="15112" max="15112" width="12.42578125" style="52" customWidth="1"/>
    <col min="15113" max="15113" width="11.140625" style="52" customWidth="1"/>
    <col min="15114" max="15114" width="11.42578125" style="52" bestFit="1" customWidth="1"/>
    <col min="15115" max="15115" width="10.42578125" style="52"/>
    <col min="15116" max="15116" width="10.28515625" style="52" customWidth="1"/>
    <col min="15117" max="15117" width="12.42578125" style="52" customWidth="1"/>
    <col min="15118" max="15118" width="12.28515625" style="52" customWidth="1"/>
    <col min="15119" max="15119" width="13.5703125" style="52" customWidth="1"/>
    <col min="15120" max="15120" width="11.5703125" style="52" bestFit="1" customWidth="1"/>
    <col min="15121" max="15121" width="14.140625" style="52" customWidth="1"/>
    <col min="15122" max="15122" width="12.42578125" style="52" bestFit="1" customWidth="1"/>
    <col min="15123" max="15360" width="10.42578125" style="52"/>
    <col min="15361" max="15361" width="55.7109375" style="52" customWidth="1"/>
    <col min="15362" max="15362" width="10.42578125" style="52"/>
    <col min="15363" max="15363" width="12.42578125" style="52" customWidth="1"/>
    <col min="15364" max="15365" width="11.42578125" style="52" bestFit="1" customWidth="1"/>
    <col min="15366" max="15366" width="10.140625" style="52" customWidth="1"/>
    <col min="15367" max="15367" width="10.28515625" style="52" customWidth="1"/>
    <col min="15368" max="15368" width="12.42578125" style="52" customWidth="1"/>
    <col min="15369" max="15369" width="11.140625" style="52" customWidth="1"/>
    <col min="15370" max="15370" width="11.42578125" style="52" bestFit="1" customWidth="1"/>
    <col min="15371" max="15371" width="10.42578125" style="52"/>
    <col min="15372" max="15372" width="10.28515625" style="52" customWidth="1"/>
    <col min="15373" max="15373" width="12.42578125" style="52" customWidth="1"/>
    <col min="15374" max="15374" width="12.28515625" style="52" customWidth="1"/>
    <col min="15375" max="15375" width="13.5703125" style="52" customWidth="1"/>
    <col min="15376" max="15376" width="11.5703125" style="52" bestFit="1" customWidth="1"/>
    <col min="15377" max="15377" width="14.140625" style="52" customWidth="1"/>
    <col min="15378" max="15378" width="12.42578125" style="52" bestFit="1" customWidth="1"/>
    <col min="15379" max="15616" width="10.42578125" style="52"/>
    <col min="15617" max="15617" width="55.7109375" style="52" customWidth="1"/>
    <col min="15618" max="15618" width="10.42578125" style="52"/>
    <col min="15619" max="15619" width="12.42578125" style="52" customWidth="1"/>
    <col min="15620" max="15621" width="11.42578125" style="52" bestFit="1" customWidth="1"/>
    <col min="15622" max="15622" width="10.140625" style="52" customWidth="1"/>
    <col min="15623" max="15623" width="10.28515625" style="52" customWidth="1"/>
    <col min="15624" max="15624" width="12.42578125" style="52" customWidth="1"/>
    <col min="15625" max="15625" width="11.140625" style="52" customWidth="1"/>
    <col min="15626" max="15626" width="11.42578125" style="52" bestFit="1" customWidth="1"/>
    <col min="15627" max="15627" width="10.42578125" style="52"/>
    <col min="15628" max="15628" width="10.28515625" style="52" customWidth="1"/>
    <col min="15629" max="15629" width="12.42578125" style="52" customWidth="1"/>
    <col min="15630" max="15630" width="12.28515625" style="52" customWidth="1"/>
    <col min="15631" max="15631" width="13.5703125" style="52" customWidth="1"/>
    <col min="15632" max="15632" width="11.5703125" style="52" bestFit="1" customWidth="1"/>
    <col min="15633" max="15633" width="14.140625" style="52" customWidth="1"/>
    <col min="15634" max="15634" width="12.42578125" style="52" bestFit="1" customWidth="1"/>
    <col min="15635" max="15872" width="10.42578125" style="52"/>
    <col min="15873" max="15873" width="55.7109375" style="52" customWidth="1"/>
    <col min="15874" max="15874" width="10.42578125" style="52"/>
    <col min="15875" max="15875" width="12.42578125" style="52" customWidth="1"/>
    <col min="15876" max="15877" width="11.42578125" style="52" bestFit="1" customWidth="1"/>
    <col min="15878" max="15878" width="10.140625" style="52" customWidth="1"/>
    <col min="15879" max="15879" width="10.28515625" style="52" customWidth="1"/>
    <col min="15880" max="15880" width="12.42578125" style="52" customWidth="1"/>
    <col min="15881" max="15881" width="11.140625" style="52" customWidth="1"/>
    <col min="15882" max="15882" width="11.42578125" style="52" bestFit="1" customWidth="1"/>
    <col min="15883" max="15883" width="10.42578125" style="52"/>
    <col min="15884" max="15884" width="10.28515625" style="52" customWidth="1"/>
    <col min="15885" max="15885" width="12.42578125" style="52" customWidth="1"/>
    <col min="15886" max="15886" width="12.28515625" style="52" customWidth="1"/>
    <col min="15887" max="15887" width="13.5703125" style="52" customWidth="1"/>
    <col min="15888" max="15888" width="11.5703125" style="52" bestFit="1" customWidth="1"/>
    <col min="15889" max="15889" width="14.140625" style="52" customWidth="1"/>
    <col min="15890" max="15890" width="12.42578125" style="52" bestFit="1" customWidth="1"/>
    <col min="15891" max="16128" width="10.42578125" style="52"/>
    <col min="16129" max="16129" width="55.7109375" style="52" customWidth="1"/>
    <col min="16130" max="16130" width="10.42578125" style="52"/>
    <col min="16131" max="16131" width="12.42578125" style="52" customWidth="1"/>
    <col min="16132" max="16133" width="11.42578125" style="52" bestFit="1" customWidth="1"/>
    <col min="16134" max="16134" width="10.140625" style="52" customWidth="1"/>
    <col min="16135" max="16135" width="10.28515625" style="52" customWidth="1"/>
    <col min="16136" max="16136" width="12.42578125" style="52" customWidth="1"/>
    <col min="16137" max="16137" width="11.140625" style="52" customWidth="1"/>
    <col min="16138" max="16138" width="11.42578125" style="52" bestFit="1" customWidth="1"/>
    <col min="16139" max="16139" width="10.42578125" style="52"/>
    <col min="16140" max="16140" width="10.28515625" style="52" customWidth="1"/>
    <col min="16141" max="16141" width="12.42578125" style="52" customWidth="1"/>
    <col min="16142" max="16142" width="12.28515625" style="52" customWidth="1"/>
    <col min="16143" max="16143" width="13.5703125" style="52" customWidth="1"/>
    <col min="16144" max="16144" width="11.5703125" style="52" bestFit="1" customWidth="1"/>
    <col min="16145" max="16145" width="14.140625" style="52" customWidth="1"/>
    <col min="16146" max="16146" width="12.42578125" style="52" bestFit="1" customWidth="1"/>
    <col min="16147" max="16384" width="10.42578125" style="52"/>
  </cols>
  <sheetData>
    <row r="1" spans="1:18" s="18" customFormat="1" ht="27.75">
      <c r="A1" s="384" t="s">
        <v>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17"/>
    </row>
    <row r="2" spans="1:18" s="24" customFormat="1" ht="24">
      <c r="A2" s="19"/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2"/>
      <c r="R2" s="23"/>
    </row>
    <row r="3" spans="1:18" s="27" customFormat="1" ht="27.75" customHeight="1">
      <c r="A3" s="25" t="s">
        <v>67</v>
      </c>
      <c r="B3" s="19"/>
      <c r="C3" s="19"/>
      <c r="D3" s="19"/>
      <c r="E3" s="19"/>
      <c r="F3" s="19"/>
      <c r="G3" s="19"/>
      <c r="H3" s="26"/>
      <c r="I3" s="26"/>
      <c r="J3" s="26"/>
      <c r="K3" s="26"/>
      <c r="L3" s="388" t="s">
        <v>58</v>
      </c>
      <c r="M3" s="389"/>
      <c r="N3" s="389"/>
      <c r="O3" s="389"/>
      <c r="P3" s="390"/>
      <c r="R3" s="19"/>
    </row>
    <row r="4" spans="1:18" s="27" customFormat="1" ht="24">
      <c r="A4" s="3" t="s">
        <v>33</v>
      </c>
      <c r="B4" s="3"/>
      <c r="C4" s="3"/>
      <c r="D4" s="3"/>
      <c r="E4" s="3"/>
      <c r="F4" s="3"/>
      <c r="G4" s="3"/>
      <c r="H4" s="3"/>
      <c r="I4" s="3"/>
      <c r="J4" s="4"/>
      <c r="K4" s="26"/>
      <c r="L4" s="391"/>
      <c r="M4" s="392"/>
      <c r="N4" s="392"/>
      <c r="O4" s="392"/>
      <c r="P4" s="393"/>
      <c r="R4" s="19"/>
    </row>
    <row r="5" spans="1:18" s="27" customFormat="1" ht="24">
      <c r="A5" s="28" t="s">
        <v>9</v>
      </c>
      <c r="B5" s="28"/>
      <c r="C5" s="28"/>
      <c r="D5" s="192"/>
      <c r="E5" s="193"/>
      <c r="F5" s="28"/>
      <c r="G5" s="19"/>
      <c r="H5" s="26"/>
      <c r="I5" s="26"/>
      <c r="J5" s="26"/>
      <c r="K5" s="26"/>
      <c r="L5" s="26"/>
      <c r="M5" s="26"/>
      <c r="N5" s="26"/>
      <c r="O5" s="26"/>
      <c r="P5" s="26"/>
      <c r="Q5" s="19"/>
      <c r="R5" s="19"/>
    </row>
    <row r="6" spans="1:18" s="27" customFormat="1" ht="27.75">
      <c r="A6" s="29" t="s">
        <v>68</v>
      </c>
      <c r="B6" s="19"/>
      <c r="C6" s="19"/>
      <c r="D6" s="19"/>
      <c r="E6" s="19"/>
      <c r="F6" s="19"/>
      <c r="G6" s="19"/>
      <c r="H6" s="26"/>
      <c r="I6" s="26"/>
      <c r="J6" s="26"/>
      <c r="K6" s="26"/>
      <c r="L6" s="26"/>
      <c r="M6" s="26"/>
      <c r="N6" s="26"/>
      <c r="O6" s="26"/>
      <c r="P6" s="26"/>
      <c r="Q6" s="19"/>
      <c r="R6" s="19"/>
    </row>
    <row r="7" spans="1:18" s="27" customFormat="1" ht="24">
      <c r="A7" s="28" t="s">
        <v>10</v>
      </c>
      <c r="B7" s="19"/>
      <c r="C7" s="19"/>
      <c r="D7" s="19"/>
      <c r="E7" s="19"/>
      <c r="F7" s="19"/>
      <c r="G7" s="19"/>
      <c r="H7" s="26"/>
      <c r="I7" s="26"/>
      <c r="J7" s="26"/>
      <c r="K7" s="26"/>
      <c r="L7" s="26"/>
      <c r="M7" s="26"/>
      <c r="N7" s="26"/>
      <c r="O7" s="26"/>
      <c r="P7" s="26"/>
      <c r="Q7" s="19"/>
      <c r="R7" s="19"/>
    </row>
    <row r="8" spans="1:18" s="27" customFormat="1" ht="27.75">
      <c r="A8" s="25" t="s">
        <v>65</v>
      </c>
      <c r="B8" s="19"/>
      <c r="C8" s="19"/>
      <c r="D8" s="19"/>
      <c r="E8" s="19"/>
      <c r="F8" s="19"/>
      <c r="G8" s="30"/>
      <c r="H8" s="26"/>
      <c r="I8" s="26"/>
      <c r="J8" s="26"/>
      <c r="K8" s="26"/>
      <c r="L8" s="26"/>
      <c r="M8" s="3" t="s">
        <v>103</v>
      </c>
      <c r="N8" s="26"/>
      <c r="O8" s="31"/>
      <c r="P8" s="26"/>
      <c r="Q8" s="19"/>
      <c r="R8" s="19"/>
    </row>
    <row r="10" spans="1:18" s="32" customFormat="1" ht="24">
      <c r="A10" s="385" t="s">
        <v>11</v>
      </c>
      <c r="B10" s="385" t="s">
        <v>12</v>
      </c>
      <c r="C10" s="382" t="s">
        <v>182</v>
      </c>
      <c r="D10" s="394" t="s">
        <v>63</v>
      </c>
      <c r="E10" s="394" t="s">
        <v>64</v>
      </c>
      <c r="F10" s="379" t="s">
        <v>49</v>
      </c>
      <c r="G10" s="380"/>
      <c r="H10" s="380"/>
      <c r="I10" s="381"/>
      <c r="J10" s="379" t="s">
        <v>50</v>
      </c>
      <c r="K10" s="380"/>
      <c r="L10" s="380"/>
      <c r="M10" s="381"/>
      <c r="N10" s="379" t="s">
        <v>51</v>
      </c>
      <c r="O10" s="380"/>
      <c r="P10" s="381"/>
      <c r="Q10" s="387" t="s">
        <v>5</v>
      </c>
    </row>
    <row r="11" spans="1:18" s="32" customFormat="1" ht="24">
      <c r="A11" s="386"/>
      <c r="B11" s="386"/>
      <c r="C11" s="383"/>
      <c r="D11" s="395"/>
      <c r="E11" s="395"/>
      <c r="F11" s="195" t="s">
        <v>1</v>
      </c>
      <c r="G11" s="210" t="s">
        <v>14</v>
      </c>
      <c r="H11" s="210" t="s">
        <v>15</v>
      </c>
      <c r="I11" s="210" t="s">
        <v>16</v>
      </c>
      <c r="J11" s="195" t="s">
        <v>1</v>
      </c>
      <c r="K11" s="210" t="s">
        <v>17</v>
      </c>
      <c r="L11" s="210" t="s">
        <v>18</v>
      </c>
      <c r="M11" s="210" t="s">
        <v>19</v>
      </c>
      <c r="N11" s="195" t="s">
        <v>1</v>
      </c>
      <c r="O11" s="210" t="s">
        <v>20</v>
      </c>
      <c r="P11" s="210" t="s">
        <v>21</v>
      </c>
      <c r="Q11" s="387"/>
    </row>
    <row r="12" spans="1:18" s="51" customFormat="1" ht="32.25" customHeight="1">
      <c r="A12" s="239" t="s">
        <v>189</v>
      </c>
      <c r="B12" s="239"/>
      <c r="C12" s="239"/>
      <c r="D12" s="240">
        <f>D13+D27+D39</f>
        <v>1871522</v>
      </c>
      <c r="E12" s="241">
        <f>F12+J12+N12</f>
        <v>1871522</v>
      </c>
      <c r="F12" s="242">
        <f>G12+H12+I12</f>
        <v>351464</v>
      </c>
      <c r="G12" s="243">
        <f>G13+G27+G39</f>
        <v>59400</v>
      </c>
      <c r="H12" s="243">
        <f>H13+H27+H39</f>
        <v>148390</v>
      </c>
      <c r="I12" s="243">
        <f>I13+I27+I39</f>
        <v>143674</v>
      </c>
      <c r="J12" s="244">
        <f>K12+L12+M12</f>
        <v>655222</v>
      </c>
      <c r="K12" s="243">
        <f t="shared" ref="K12:P12" si="0">K13+K27+K39</f>
        <v>124900</v>
      </c>
      <c r="L12" s="243">
        <f t="shared" si="0"/>
        <v>249000</v>
      </c>
      <c r="M12" s="243">
        <f t="shared" si="0"/>
        <v>281322</v>
      </c>
      <c r="N12" s="244">
        <f t="shared" si="0"/>
        <v>864836</v>
      </c>
      <c r="O12" s="243">
        <f t="shared" si="0"/>
        <v>456400</v>
      </c>
      <c r="P12" s="243">
        <f t="shared" si="0"/>
        <v>408436</v>
      </c>
      <c r="Q12" s="245"/>
      <c r="R12" s="50"/>
    </row>
    <row r="13" spans="1:18" s="41" customFormat="1" ht="45" customHeight="1">
      <c r="A13" s="36" t="s">
        <v>152</v>
      </c>
      <c r="B13" s="37" t="s">
        <v>22</v>
      </c>
      <c r="C13" s="65"/>
      <c r="D13" s="107">
        <f>D14+D21+D24</f>
        <v>938536</v>
      </c>
      <c r="E13" s="107">
        <f>F13+J13+N13</f>
        <v>938536</v>
      </c>
      <c r="F13" s="196">
        <f>H13+I13+G13</f>
        <v>299700</v>
      </c>
      <c r="G13" s="114">
        <f>G14+G21+G24</f>
        <v>59400</v>
      </c>
      <c r="H13" s="114">
        <f t="shared" ref="H13:I13" si="1">H14+H21+H24</f>
        <v>131900</v>
      </c>
      <c r="I13" s="114">
        <f t="shared" si="1"/>
        <v>108400</v>
      </c>
      <c r="J13" s="196">
        <f>J14+J21+J24</f>
        <v>372200</v>
      </c>
      <c r="K13" s="114">
        <f>K14+K21+K24</f>
        <v>113900</v>
      </c>
      <c r="L13" s="114">
        <f t="shared" ref="L13:M13" si="2">L14+L21+L24</f>
        <v>139400</v>
      </c>
      <c r="M13" s="114">
        <f t="shared" si="2"/>
        <v>118900</v>
      </c>
      <c r="N13" s="196">
        <f>P13+O13</f>
        <v>266636</v>
      </c>
      <c r="O13" s="114">
        <f>O14+O21+O24</f>
        <v>145400</v>
      </c>
      <c r="P13" s="114">
        <f>P14+P21+P24</f>
        <v>121236</v>
      </c>
      <c r="Q13" s="39"/>
      <c r="R13" s="40"/>
    </row>
    <row r="14" spans="1:18" s="41" customFormat="1" ht="21.75">
      <c r="A14" s="200" t="s">
        <v>145</v>
      </c>
      <c r="B14" s="201"/>
      <c r="C14" s="201"/>
      <c r="D14" s="196">
        <f>D15+D16+D17+D18+D19</f>
        <v>914536</v>
      </c>
      <c r="E14" s="196">
        <f>N14+J14+F14</f>
        <v>914536</v>
      </c>
      <c r="F14" s="196">
        <f>I14+H14+G14</f>
        <v>296700</v>
      </c>
      <c r="G14" s="196">
        <f t="shared" ref="G14:P14" si="3">G15+G16+G17+G18+G19</f>
        <v>58400</v>
      </c>
      <c r="H14" s="196">
        <f t="shared" si="3"/>
        <v>130900</v>
      </c>
      <c r="I14" s="196">
        <f t="shared" si="3"/>
        <v>107400</v>
      </c>
      <c r="J14" s="196">
        <f>M14+L14+K14</f>
        <v>363200</v>
      </c>
      <c r="K14" s="196">
        <f t="shared" si="3"/>
        <v>112400</v>
      </c>
      <c r="L14" s="196">
        <f t="shared" si="3"/>
        <v>137400</v>
      </c>
      <c r="M14" s="196">
        <f t="shared" si="3"/>
        <v>113400</v>
      </c>
      <c r="N14" s="196">
        <f>P14+O14</f>
        <v>254636</v>
      </c>
      <c r="O14" s="196">
        <f t="shared" si="3"/>
        <v>135400</v>
      </c>
      <c r="P14" s="196">
        <f t="shared" si="3"/>
        <v>119236</v>
      </c>
      <c r="Q14" s="202"/>
    </row>
    <row r="15" spans="1:18" s="41" customFormat="1" ht="21.75">
      <c r="A15" s="203" t="s">
        <v>141</v>
      </c>
      <c r="B15" s="204" t="s">
        <v>183</v>
      </c>
      <c r="C15" s="204" t="s">
        <v>184</v>
      </c>
      <c r="D15" s="198">
        <v>100000</v>
      </c>
      <c r="E15" s="198">
        <f>F15+J15+N15</f>
        <v>100000</v>
      </c>
      <c r="F15" s="196">
        <f>G15+H15+I15</f>
        <v>28500</v>
      </c>
      <c r="G15" s="205">
        <v>0</v>
      </c>
      <c r="H15" s="205">
        <v>13500</v>
      </c>
      <c r="I15" s="206">
        <v>15000</v>
      </c>
      <c r="J15" s="196">
        <f t="shared" ref="J15:J19" si="4">M15+L15+K15</f>
        <v>45000</v>
      </c>
      <c r="K15" s="205">
        <v>15000</v>
      </c>
      <c r="L15" s="205">
        <v>15000</v>
      </c>
      <c r="M15" s="206">
        <v>15000</v>
      </c>
      <c r="N15" s="196">
        <f>O15+P15</f>
        <v>26500</v>
      </c>
      <c r="O15" s="205">
        <v>13000</v>
      </c>
      <c r="P15" s="205">
        <v>13500</v>
      </c>
      <c r="Q15" s="199"/>
    </row>
    <row r="16" spans="1:18" s="41" customFormat="1" ht="21.75">
      <c r="A16" s="203" t="s">
        <v>142</v>
      </c>
      <c r="B16" s="204" t="s">
        <v>183</v>
      </c>
      <c r="C16" s="204" t="s">
        <v>184</v>
      </c>
      <c r="D16" s="198">
        <v>146000</v>
      </c>
      <c r="E16" s="198">
        <f>F16+J16+N16</f>
        <v>146000</v>
      </c>
      <c r="F16" s="196">
        <f>G16+H16+I16</f>
        <v>55000</v>
      </c>
      <c r="G16" s="205">
        <v>10000</v>
      </c>
      <c r="H16" s="205">
        <v>25000</v>
      </c>
      <c r="I16" s="206">
        <v>20000</v>
      </c>
      <c r="J16" s="196">
        <f t="shared" si="4"/>
        <v>51000</v>
      </c>
      <c r="K16" s="205">
        <v>15000</v>
      </c>
      <c r="L16" s="205">
        <v>20000</v>
      </c>
      <c r="M16" s="206">
        <v>16000</v>
      </c>
      <c r="N16" s="196">
        <f>O16+P16</f>
        <v>40000</v>
      </c>
      <c r="O16" s="205">
        <v>20000</v>
      </c>
      <c r="P16" s="205">
        <v>20000</v>
      </c>
      <c r="Q16" s="199"/>
    </row>
    <row r="17" spans="1:18" s="41" customFormat="1" ht="21.75">
      <c r="A17" s="203" t="s">
        <v>149</v>
      </c>
      <c r="B17" s="204" t="s">
        <v>183</v>
      </c>
      <c r="C17" s="204" t="s">
        <v>184</v>
      </c>
      <c r="D17" s="198">
        <v>492536</v>
      </c>
      <c r="E17" s="198">
        <f>F17+J17+N17</f>
        <v>492536</v>
      </c>
      <c r="F17" s="196">
        <f>G17+H17+I17</f>
        <v>152200</v>
      </c>
      <c r="G17" s="205">
        <v>37400</v>
      </c>
      <c r="H17" s="205">
        <v>57400</v>
      </c>
      <c r="I17" s="206">
        <v>57400</v>
      </c>
      <c r="J17" s="196">
        <f t="shared" si="4"/>
        <v>202200</v>
      </c>
      <c r="K17" s="205">
        <v>67400</v>
      </c>
      <c r="L17" s="205">
        <v>67400</v>
      </c>
      <c r="M17" s="206">
        <v>67400</v>
      </c>
      <c r="N17" s="196">
        <f>O17+P17</f>
        <v>138136</v>
      </c>
      <c r="O17" s="205">
        <v>67400</v>
      </c>
      <c r="P17" s="206">
        <v>70736</v>
      </c>
      <c r="Q17" s="199"/>
    </row>
    <row r="18" spans="1:18" s="41" customFormat="1" ht="21.75">
      <c r="A18" s="203" t="s">
        <v>143</v>
      </c>
      <c r="B18" s="204" t="s">
        <v>183</v>
      </c>
      <c r="C18" s="204" t="s">
        <v>184</v>
      </c>
      <c r="D18" s="198">
        <v>60000</v>
      </c>
      <c r="E18" s="198">
        <f>F18+J18+N18</f>
        <v>60000</v>
      </c>
      <c r="F18" s="196">
        <f>G18+H18+I18</f>
        <v>20000</v>
      </c>
      <c r="G18" s="205">
        <v>0</v>
      </c>
      <c r="H18" s="205">
        <v>20000</v>
      </c>
      <c r="I18" s="207">
        <v>0</v>
      </c>
      <c r="J18" s="196">
        <f t="shared" si="4"/>
        <v>20000</v>
      </c>
      <c r="K18" s="205">
        <v>0</v>
      </c>
      <c r="L18" s="205">
        <v>20000</v>
      </c>
      <c r="M18" s="207">
        <v>0</v>
      </c>
      <c r="N18" s="196">
        <f>O18+P18</f>
        <v>20000</v>
      </c>
      <c r="O18" s="205">
        <v>20000</v>
      </c>
      <c r="P18" s="205">
        <v>0</v>
      </c>
      <c r="Q18" s="199"/>
    </row>
    <row r="19" spans="1:18" s="41" customFormat="1" ht="21.75">
      <c r="A19" s="203" t="s">
        <v>144</v>
      </c>
      <c r="B19" s="204" t="s">
        <v>183</v>
      </c>
      <c r="C19" s="204" t="s">
        <v>184</v>
      </c>
      <c r="D19" s="198">
        <v>116000</v>
      </c>
      <c r="E19" s="198">
        <f>F19+J19+N19</f>
        <v>116000</v>
      </c>
      <c r="F19" s="196">
        <f>G19+H19+I19</f>
        <v>41000</v>
      </c>
      <c r="G19" s="205">
        <v>11000</v>
      </c>
      <c r="H19" s="205">
        <v>15000</v>
      </c>
      <c r="I19" s="206">
        <v>15000</v>
      </c>
      <c r="J19" s="196">
        <f t="shared" si="4"/>
        <v>45000</v>
      </c>
      <c r="K19" s="205">
        <v>15000</v>
      </c>
      <c r="L19" s="205">
        <v>15000</v>
      </c>
      <c r="M19" s="206">
        <v>15000</v>
      </c>
      <c r="N19" s="196">
        <f>O19+P19</f>
        <v>30000</v>
      </c>
      <c r="O19" s="205">
        <v>15000</v>
      </c>
      <c r="P19" s="205">
        <v>15000</v>
      </c>
      <c r="Q19" s="199"/>
    </row>
    <row r="20" spans="1:18" s="41" customFormat="1" ht="21.75">
      <c r="A20" s="203"/>
      <c r="B20" s="204"/>
      <c r="C20" s="204"/>
      <c r="D20" s="198"/>
      <c r="E20" s="198"/>
      <c r="F20" s="211"/>
      <c r="G20" s="212"/>
      <c r="H20" s="212"/>
      <c r="I20" s="213"/>
      <c r="J20" s="211"/>
      <c r="K20" s="212"/>
      <c r="L20" s="212"/>
      <c r="M20" s="213"/>
      <c r="N20" s="211"/>
      <c r="O20" s="205"/>
      <c r="P20" s="205"/>
      <c r="Q20" s="199"/>
    </row>
    <row r="21" spans="1:18" s="41" customFormat="1" ht="21.75">
      <c r="A21" s="200" t="s">
        <v>146</v>
      </c>
      <c r="B21" s="208"/>
      <c r="C21" s="208"/>
      <c r="D21" s="196">
        <f>D22</f>
        <v>12000</v>
      </c>
      <c r="E21" s="196">
        <f t="shared" ref="E21:P21" si="5">E22</f>
        <v>12000</v>
      </c>
      <c r="F21" s="196">
        <f t="shared" si="5"/>
        <v>3000</v>
      </c>
      <c r="G21" s="196">
        <f t="shared" si="5"/>
        <v>1000</v>
      </c>
      <c r="H21" s="196">
        <f t="shared" si="5"/>
        <v>1000</v>
      </c>
      <c r="I21" s="196">
        <f t="shared" si="5"/>
        <v>1000</v>
      </c>
      <c r="J21" s="196">
        <f t="shared" si="5"/>
        <v>5000</v>
      </c>
      <c r="K21" s="196">
        <f t="shared" si="5"/>
        <v>1500</v>
      </c>
      <c r="L21" s="196">
        <f t="shared" si="5"/>
        <v>2000</v>
      </c>
      <c r="M21" s="196">
        <f t="shared" si="5"/>
        <v>1500</v>
      </c>
      <c r="N21" s="196">
        <f t="shared" si="5"/>
        <v>4000</v>
      </c>
      <c r="O21" s="196">
        <f t="shared" si="5"/>
        <v>2000</v>
      </c>
      <c r="P21" s="196">
        <f t="shared" si="5"/>
        <v>2000</v>
      </c>
      <c r="Q21" s="202"/>
    </row>
    <row r="22" spans="1:18" s="41" customFormat="1" ht="21.75">
      <c r="A22" s="203" t="s">
        <v>148</v>
      </c>
      <c r="B22" s="204" t="s">
        <v>183</v>
      </c>
      <c r="C22" s="204" t="s">
        <v>91</v>
      </c>
      <c r="D22" s="198">
        <v>12000</v>
      </c>
      <c r="E22" s="198">
        <f>F22+J22+N22</f>
        <v>12000</v>
      </c>
      <c r="F22" s="196">
        <f>G22+H22+I22</f>
        <v>3000</v>
      </c>
      <c r="G22" s="205">
        <v>1000</v>
      </c>
      <c r="H22" s="205">
        <v>1000</v>
      </c>
      <c r="I22" s="206">
        <v>1000</v>
      </c>
      <c r="J22" s="196">
        <f>K22+L22+M22</f>
        <v>5000</v>
      </c>
      <c r="K22" s="205">
        <v>1500</v>
      </c>
      <c r="L22" s="205">
        <v>2000</v>
      </c>
      <c r="M22" s="206">
        <v>1500</v>
      </c>
      <c r="N22" s="196">
        <f>O22+P22</f>
        <v>4000</v>
      </c>
      <c r="O22" s="205">
        <v>2000</v>
      </c>
      <c r="P22" s="206">
        <v>2000</v>
      </c>
      <c r="Q22" s="199"/>
    </row>
    <row r="23" spans="1:18" s="41" customFormat="1" ht="21.75">
      <c r="A23" s="203"/>
      <c r="B23" s="204"/>
      <c r="C23" s="204"/>
      <c r="D23" s="198"/>
      <c r="E23" s="211"/>
      <c r="F23" s="211"/>
      <c r="G23" s="212"/>
      <c r="H23" s="212"/>
      <c r="I23" s="213"/>
      <c r="J23" s="211"/>
      <c r="K23" s="212"/>
      <c r="L23" s="212"/>
      <c r="M23" s="213"/>
      <c r="N23" s="211"/>
      <c r="O23" s="205"/>
      <c r="P23" s="205"/>
      <c r="Q23" s="199"/>
    </row>
    <row r="24" spans="1:18" s="41" customFormat="1" ht="21.75">
      <c r="A24" s="200" t="s">
        <v>147</v>
      </c>
      <c r="B24" s="208"/>
      <c r="C24" s="208"/>
      <c r="D24" s="196">
        <f t="shared" ref="D24:P24" si="6">D25</f>
        <v>12000</v>
      </c>
      <c r="E24" s="196">
        <f t="shared" si="6"/>
        <v>12000</v>
      </c>
      <c r="F24" s="196">
        <f t="shared" si="6"/>
        <v>0</v>
      </c>
      <c r="G24" s="196">
        <f t="shared" si="6"/>
        <v>0</v>
      </c>
      <c r="H24" s="196">
        <f t="shared" si="6"/>
        <v>0</v>
      </c>
      <c r="I24" s="196">
        <f t="shared" si="6"/>
        <v>0</v>
      </c>
      <c r="J24" s="196">
        <f t="shared" si="6"/>
        <v>4000</v>
      </c>
      <c r="K24" s="196">
        <f t="shared" si="6"/>
        <v>0</v>
      </c>
      <c r="L24" s="196">
        <f t="shared" si="6"/>
        <v>0</v>
      </c>
      <c r="M24" s="196">
        <f t="shared" si="6"/>
        <v>4000</v>
      </c>
      <c r="N24" s="196">
        <f t="shared" si="6"/>
        <v>8000</v>
      </c>
      <c r="O24" s="196">
        <f t="shared" si="6"/>
        <v>8000</v>
      </c>
      <c r="P24" s="196">
        <f t="shared" si="6"/>
        <v>0</v>
      </c>
      <c r="Q24" s="202"/>
    </row>
    <row r="25" spans="1:18" s="41" customFormat="1" ht="21.75">
      <c r="A25" s="203" t="s">
        <v>151</v>
      </c>
      <c r="B25" s="204" t="s">
        <v>185</v>
      </c>
      <c r="C25" s="204" t="s">
        <v>106</v>
      </c>
      <c r="D25" s="198">
        <v>12000</v>
      </c>
      <c r="E25" s="198">
        <f>F25+J25+N25</f>
        <v>12000</v>
      </c>
      <c r="F25" s="196">
        <f>G25+H25+I25</f>
        <v>0</v>
      </c>
      <c r="G25" s="205">
        <v>0</v>
      </c>
      <c r="H25" s="205">
        <v>0</v>
      </c>
      <c r="I25" s="207">
        <v>0</v>
      </c>
      <c r="J25" s="196">
        <f>K25+L25+M25</f>
        <v>4000</v>
      </c>
      <c r="K25" s="205">
        <v>0</v>
      </c>
      <c r="L25" s="205">
        <v>0</v>
      </c>
      <c r="M25" s="206">
        <v>4000</v>
      </c>
      <c r="N25" s="196">
        <f>O25+P25</f>
        <v>8000</v>
      </c>
      <c r="O25" s="205">
        <v>8000</v>
      </c>
      <c r="P25" s="205">
        <v>0</v>
      </c>
      <c r="Q25" s="199"/>
    </row>
    <row r="26" spans="1:18" s="41" customFormat="1" ht="21.75">
      <c r="A26" s="203"/>
      <c r="B26" s="197"/>
      <c r="C26" s="197"/>
      <c r="D26" s="198"/>
      <c r="E26" s="198"/>
      <c r="F26" s="211"/>
      <c r="G26" s="212"/>
      <c r="H26" s="212"/>
      <c r="I26" s="213"/>
      <c r="J26" s="211"/>
      <c r="K26" s="212"/>
      <c r="L26" s="212"/>
      <c r="M26" s="213"/>
      <c r="N26" s="211"/>
      <c r="O26" s="205"/>
      <c r="P26" s="205"/>
      <c r="Q26" s="199"/>
    </row>
    <row r="27" spans="1:18" s="41" customFormat="1" ht="45" customHeight="1">
      <c r="A27" s="36" t="s">
        <v>153</v>
      </c>
      <c r="B27" s="232" t="s">
        <v>22</v>
      </c>
      <c r="C27" s="232"/>
      <c r="D27" s="233">
        <f>D28+D29+D30+D31+D32+D33</f>
        <v>58586</v>
      </c>
      <c r="E27" s="233">
        <f>F27+J27+N27</f>
        <v>58586</v>
      </c>
      <c r="F27" s="234">
        <f>I27+H27+G27</f>
        <v>19764</v>
      </c>
      <c r="G27" s="233">
        <f>G28+G29+G30+G31+G32+G33</f>
        <v>0</v>
      </c>
      <c r="H27" s="233">
        <f t="shared" ref="H27:I27" si="7">H28+H29+H30+H31+H32+H33</f>
        <v>5490</v>
      </c>
      <c r="I27" s="233">
        <f t="shared" si="7"/>
        <v>14274</v>
      </c>
      <c r="J27" s="234">
        <f>M27+L27+K27</f>
        <v>38822</v>
      </c>
      <c r="K27" s="233">
        <f>K28+K29+K30+K31+K32+K33</f>
        <v>0</v>
      </c>
      <c r="L27" s="233">
        <f t="shared" ref="L27" si="8">L28+L29+L30+L31+L32+L33</f>
        <v>0</v>
      </c>
      <c r="M27" s="233">
        <f>M28+M29+M30+M31+M32+M33</f>
        <v>38822</v>
      </c>
      <c r="N27" s="234">
        <f>O27+P27</f>
        <v>0</v>
      </c>
      <c r="O27" s="233">
        <f>O28+O29+O30+O31+O32+O33</f>
        <v>0</v>
      </c>
      <c r="P27" s="233">
        <f>P28+P29+P30+P31+P32+P33</f>
        <v>0</v>
      </c>
      <c r="Q27" s="235"/>
      <c r="R27" s="40"/>
    </row>
    <row r="28" spans="1:18" s="216" customFormat="1" ht="23.25" customHeight="1">
      <c r="A28" s="217" t="s">
        <v>157</v>
      </c>
      <c r="B28" s="219" t="s">
        <v>168</v>
      </c>
      <c r="C28" s="219" t="s">
        <v>115</v>
      </c>
      <c r="D28" s="211">
        <v>0</v>
      </c>
      <c r="E28" s="211">
        <f>F28+J28+N28</f>
        <v>0</v>
      </c>
      <c r="F28" s="196">
        <f>G28+H28+I28</f>
        <v>0</v>
      </c>
      <c r="G28" s="211">
        <v>0</v>
      </c>
      <c r="H28" s="211">
        <v>0</v>
      </c>
      <c r="I28" s="211">
        <v>0</v>
      </c>
      <c r="J28" s="196">
        <f>K28+L28+M28</f>
        <v>0</v>
      </c>
      <c r="K28" s="211">
        <v>0</v>
      </c>
      <c r="L28" s="211">
        <v>0</v>
      </c>
      <c r="M28" s="211">
        <v>0</v>
      </c>
      <c r="N28" s="196">
        <f>O28+P28</f>
        <v>0</v>
      </c>
      <c r="O28" s="211">
        <v>0</v>
      </c>
      <c r="P28" s="211">
        <v>0</v>
      </c>
      <c r="Q28" s="214"/>
      <c r="R28" s="215"/>
    </row>
    <row r="29" spans="1:18" s="216" customFormat="1" ht="24" customHeight="1">
      <c r="A29" s="217" t="s">
        <v>158</v>
      </c>
      <c r="B29" s="220" t="s">
        <v>169</v>
      </c>
      <c r="C29" s="220" t="s">
        <v>115</v>
      </c>
      <c r="D29" s="225">
        <v>28848</v>
      </c>
      <c r="E29" s="225">
        <f t="shared" ref="E29:E32" si="9">F29+J29+N29</f>
        <v>28848</v>
      </c>
      <c r="F29" s="226">
        <f>G29+H29+I29</f>
        <v>14274</v>
      </c>
      <c r="G29" s="225">
        <v>0</v>
      </c>
      <c r="H29" s="225">
        <v>0</v>
      </c>
      <c r="I29" s="225">
        <v>14274</v>
      </c>
      <c r="J29" s="226">
        <f>K29+L29+M29</f>
        <v>14574</v>
      </c>
      <c r="K29" s="225">
        <v>0</v>
      </c>
      <c r="L29" s="225">
        <v>0</v>
      </c>
      <c r="M29" s="225">
        <v>14574</v>
      </c>
      <c r="N29" s="196">
        <f t="shared" ref="N29:N32" si="10">O29+P29</f>
        <v>0</v>
      </c>
      <c r="O29" s="211">
        <v>0</v>
      </c>
      <c r="P29" s="211">
        <v>0</v>
      </c>
      <c r="Q29" s="214"/>
      <c r="R29" s="215"/>
    </row>
    <row r="30" spans="1:18" s="216" customFormat="1" ht="20.25" customHeight="1">
      <c r="A30" s="218" t="s">
        <v>159</v>
      </c>
      <c r="B30" s="219" t="s">
        <v>170</v>
      </c>
      <c r="C30" s="219" t="s">
        <v>115</v>
      </c>
      <c r="D30" s="225">
        <v>2745</v>
      </c>
      <c r="E30" s="225">
        <f t="shared" si="9"/>
        <v>2745</v>
      </c>
      <c r="F30" s="226">
        <f t="shared" ref="F30:F37" si="11">G30+H30+I30</f>
        <v>2745</v>
      </c>
      <c r="G30" s="225">
        <v>0</v>
      </c>
      <c r="H30" s="225">
        <v>2745</v>
      </c>
      <c r="I30" s="225">
        <v>0</v>
      </c>
      <c r="J30" s="226">
        <f t="shared" ref="J30:J32" si="12">K30+L30+M30</f>
        <v>0</v>
      </c>
      <c r="K30" s="225">
        <v>0</v>
      </c>
      <c r="L30" s="225">
        <v>0</v>
      </c>
      <c r="M30" s="225">
        <v>0</v>
      </c>
      <c r="N30" s="196">
        <f t="shared" si="10"/>
        <v>0</v>
      </c>
      <c r="O30" s="211">
        <v>0</v>
      </c>
      <c r="P30" s="211">
        <v>0</v>
      </c>
      <c r="Q30" s="214"/>
      <c r="R30" s="215"/>
    </row>
    <row r="31" spans="1:18" s="216" customFormat="1" ht="20.25" customHeight="1">
      <c r="A31" s="218" t="s">
        <v>160</v>
      </c>
      <c r="B31" s="219" t="s">
        <v>171</v>
      </c>
      <c r="C31" s="219" t="s">
        <v>115</v>
      </c>
      <c r="D31" s="225">
        <v>1830</v>
      </c>
      <c r="E31" s="225">
        <f t="shared" si="9"/>
        <v>1830</v>
      </c>
      <c r="F31" s="226">
        <f t="shared" si="11"/>
        <v>1830</v>
      </c>
      <c r="G31" s="225">
        <v>0</v>
      </c>
      <c r="H31" s="225">
        <v>1830</v>
      </c>
      <c r="I31" s="225">
        <v>0</v>
      </c>
      <c r="J31" s="226">
        <f t="shared" si="12"/>
        <v>0</v>
      </c>
      <c r="K31" s="225">
        <v>0</v>
      </c>
      <c r="L31" s="225">
        <v>0</v>
      </c>
      <c r="M31" s="225">
        <v>0</v>
      </c>
      <c r="N31" s="196">
        <f t="shared" si="10"/>
        <v>0</v>
      </c>
      <c r="O31" s="211">
        <v>0</v>
      </c>
      <c r="P31" s="211">
        <v>0</v>
      </c>
      <c r="Q31" s="214"/>
      <c r="R31" s="215"/>
    </row>
    <row r="32" spans="1:18" s="216" customFormat="1" ht="20.25" customHeight="1">
      <c r="A32" s="218" t="s">
        <v>161</v>
      </c>
      <c r="B32" s="219" t="s">
        <v>172</v>
      </c>
      <c r="C32" s="219" t="s">
        <v>115</v>
      </c>
      <c r="D32" s="225">
        <v>915</v>
      </c>
      <c r="E32" s="225">
        <f t="shared" si="9"/>
        <v>915</v>
      </c>
      <c r="F32" s="226">
        <f t="shared" si="11"/>
        <v>915</v>
      </c>
      <c r="G32" s="225">
        <v>0</v>
      </c>
      <c r="H32" s="225">
        <v>915</v>
      </c>
      <c r="I32" s="225">
        <v>0</v>
      </c>
      <c r="J32" s="226">
        <f t="shared" si="12"/>
        <v>0</v>
      </c>
      <c r="K32" s="225">
        <v>0</v>
      </c>
      <c r="L32" s="225">
        <v>0</v>
      </c>
      <c r="M32" s="225">
        <v>0</v>
      </c>
      <c r="N32" s="196">
        <f t="shared" si="10"/>
        <v>0</v>
      </c>
      <c r="O32" s="211">
        <v>0</v>
      </c>
      <c r="P32" s="211">
        <v>0</v>
      </c>
      <c r="Q32" s="214"/>
      <c r="R32" s="215"/>
    </row>
    <row r="33" spans="1:18" s="216" customFormat="1" ht="20.25" customHeight="1">
      <c r="A33" s="230" t="s">
        <v>162</v>
      </c>
      <c r="B33" s="223" t="s">
        <v>173</v>
      </c>
      <c r="C33" s="231" t="s">
        <v>115</v>
      </c>
      <c r="D33" s="211">
        <f>D38+D37+D36+D35+D34</f>
        <v>24248</v>
      </c>
      <c r="E33" s="211">
        <f>N33+J33+F33</f>
        <v>24248</v>
      </c>
      <c r="F33" s="196">
        <f t="shared" si="11"/>
        <v>0</v>
      </c>
      <c r="G33" s="211">
        <f>G38+G37+G36+G35+G34</f>
        <v>0</v>
      </c>
      <c r="H33" s="211">
        <f>H38+H37+H36+H35+H34</f>
        <v>0</v>
      </c>
      <c r="I33" s="211">
        <f>I38+I37+I36+I35+I34</f>
        <v>0</v>
      </c>
      <c r="J33" s="196">
        <f>K33+L33+M33</f>
        <v>24248</v>
      </c>
      <c r="K33" s="211">
        <f>K38+K37+K36+K35+K34</f>
        <v>0</v>
      </c>
      <c r="L33" s="211">
        <f>L38+L37+L36+L35+L34</f>
        <v>0</v>
      </c>
      <c r="M33" s="211">
        <f>M38+M37+M36+M35+M34</f>
        <v>24248</v>
      </c>
      <c r="N33" s="196">
        <f>O33+P33</f>
        <v>0</v>
      </c>
      <c r="O33" s="211">
        <f>O38+O37+O36+O35+O34</f>
        <v>0</v>
      </c>
      <c r="P33" s="211">
        <f>P38+P37+P36+P35+P34</f>
        <v>0</v>
      </c>
      <c r="Q33" s="211"/>
      <c r="R33" s="215"/>
    </row>
    <row r="34" spans="1:18" s="41" customFormat="1" ht="21.75">
      <c r="A34" s="203" t="s">
        <v>163</v>
      </c>
      <c r="B34" s="221" t="s">
        <v>174</v>
      </c>
      <c r="C34" s="219" t="s">
        <v>115</v>
      </c>
      <c r="D34" s="227">
        <v>0</v>
      </c>
      <c r="E34" s="227">
        <v>0</v>
      </c>
      <c r="F34" s="226">
        <f t="shared" si="11"/>
        <v>0</v>
      </c>
      <c r="G34" s="225">
        <f t="shared" ref="G34" si="13">G39+G38+G37+G36+G35</f>
        <v>0</v>
      </c>
      <c r="H34" s="225">
        <v>0</v>
      </c>
      <c r="I34" s="225">
        <v>0</v>
      </c>
      <c r="J34" s="226">
        <f>K34+L34+M34</f>
        <v>0</v>
      </c>
      <c r="K34" s="228">
        <v>0</v>
      </c>
      <c r="L34" s="228">
        <v>0</v>
      </c>
      <c r="M34" s="229">
        <v>0</v>
      </c>
      <c r="N34" s="226">
        <f t="shared" ref="N34:N38" si="14">O34+P34</f>
        <v>0</v>
      </c>
      <c r="O34" s="228">
        <v>0</v>
      </c>
      <c r="P34" s="228">
        <v>0</v>
      </c>
      <c r="Q34" s="199"/>
    </row>
    <row r="35" spans="1:18" s="41" customFormat="1" ht="21.75">
      <c r="A35" s="203" t="s">
        <v>164</v>
      </c>
      <c r="B35" s="221" t="s">
        <v>175</v>
      </c>
      <c r="C35" s="219" t="s">
        <v>115</v>
      </c>
      <c r="D35" s="227">
        <v>24248</v>
      </c>
      <c r="E35" s="227">
        <f>F35+J35+N35</f>
        <v>24248</v>
      </c>
      <c r="F35" s="226">
        <f t="shared" si="11"/>
        <v>0</v>
      </c>
      <c r="G35" s="225">
        <f t="shared" ref="G35" si="15">G40+G39+G38+G37+G36</f>
        <v>0</v>
      </c>
      <c r="H35" s="225">
        <v>0</v>
      </c>
      <c r="I35" s="225">
        <v>0</v>
      </c>
      <c r="J35" s="226">
        <f>K35+L35+M35</f>
        <v>24248</v>
      </c>
      <c r="K35" s="228">
        <v>0</v>
      </c>
      <c r="L35" s="228">
        <v>0</v>
      </c>
      <c r="M35" s="229">
        <v>24248</v>
      </c>
      <c r="N35" s="226">
        <f t="shared" si="14"/>
        <v>0</v>
      </c>
      <c r="O35" s="228">
        <v>0</v>
      </c>
      <c r="P35" s="228">
        <v>0</v>
      </c>
      <c r="Q35" s="199"/>
    </row>
    <row r="36" spans="1:18" s="41" customFormat="1" ht="21.75">
      <c r="A36" s="203" t="s">
        <v>165</v>
      </c>
      <c r="B36" s="221" t="s">
        <v>176</v>
      </c>
      <c r="C36" s="219" t="s">
        <v>115</v>
      </c>
      <c r="D36" s="227">
        <v>0</v>
      </c>
      <c r="E36" s="227">
        <v>0</v>
      </c>
      <c r="F36" s="226">
        <f t="shared" si="11"/>
        <v>0</v>
      </c>
      <c r="G36" s="225">
        <f t="shared" ref="G36" si="16">G41+G40+G39+G38+G37</f>
        <v>0</v>
      </c>
      <c r="H36" s="225">
        <v>0</v>
      </c>
      <c r="I36" s="225">
        <v>0</v>
      </c>
      <c r="J36" s="226">
        <f t="shared" ref="J36:J38" si="17">K36+L36+M36</f>
        <v>0</v>
      </c>
      <c r="K36" s="228">
        <v>0</v>
      </c>
      <c r="L36" s="228">
        <v>0</v>
      </c>
      <c r="M36" s="229">
        <v>0</v>
      </c>
      <c r="N36" s="226">
        <f t="shared" si="14"/>
        <v>0</v>
      </c>
      <c r="O36" s="225">
        <v>0</v>
      </c>
      <c r="P36" s="228">
        <v>0</v>
      </c>
      <c r="Q36" s="199"/>
    </row>
    <row r="37" spans="1:18" s="41" customFormat="1" ht="21.75">
      <c r="A37" s="203" t="s">
        <v>166</v>
      </c>
      <c r="B37" s="221" t="s">
        <v>177</v>
      </c>
      <c r="C37" s="219" t="s">
        <v>115</v>
      </c>
      <c r="D37" s="227">
        <v>0</v>
      </c>
      <c r="E37" s="227">
        <v>0</v>
      </c>
      <c r="F37" s="226">
        <f t="shared" si="11"/>
        <v>0</v>
      </c>
      <c r="G37" s="225">
        <f t="shared" ref="G37" si="18">G42+G41+G40+G39+G38</f>
        <v>0</v>
      </c>
      <c r="H37" s="225">
        <v>0</v>
      </c>
      <c r="I37" s="225">
        <v>0</v>
      </c>
      <c r="J37" s="226">
        <f t="shared" si="17"/>
        <v>0</v>
      </c>
      <c r="K37" s="228">
        <v>0</v>
      </c>
      <c r="L37" s="228">
        <v>0</v>
      </c>
      <c r="M37" s="229">
        <v>0</v>
      </c>
      <c r="N37" s="226">
        <f t="shared" si="14"/>
        <v>0</v>
      </c>
      <c r="O37" s="228">
        <v>0</v>
      </c>
      <c r="P37" s="228">
        <v>0</v>
      </c>
      <c r="Q37" s="199"/>
    </row>
    <row r="38" spans="1:18" s="41" customFormat="1" ht="21.75">
      <c r="A38" s="203" t="s">
        <v>167</v>
      </c>
      <c r="B38" s="222" t="s">
        <v>176</v>
      </c>
      <c r="C38" s="219" t="s">
        <v>115</v>
      </c>
      <c r="D38" s="227">
        <v>0</v>
      </c>
      <c r="E38" s="227">
        <v>0</v>
      </c>
      <c r="F38" s="226">
        <f>G38+H38+I38</f>
        <v>0</v>
      </c>
      <c r="G38" s="225">
        <f t="shared" ref="G38" si="19">G43+G42+G41+G40+G39</f>
        <v>0</v>
      </c>
      <c r="H38" s="225">
        <v>0</v>
      </c>
      <c r="I38" s="225">
        <v>0</v>
      </c>
      <c r="J38" s="226">
        <f t="shared" si="17"/>
        <v>0</v>
      </c>
      <c r="K38" s="228">
        <v>0</v>
      </c>
      <c r="L38" s="228">
        <v>0</v>
      </c>
      <c r="M38" s="229">
        <v>0</v>
      </c>
      <c r="N38" s="226">
        <f t="shared" si="14"/>
        <v>0</v>
      </c>
      <c r="O38" s="228">
        <v>0</v>
      </c>
      <c r="P38" s="228">
        <v>0</v>
      </c>
      <c r="Q38" s="199"/>
    </row>
    <row r="39" spans="1:18" s="41" customFormat="1" ht="45" customHeight="1">
      <c r="A39" s="36" t="s">
        <v>178</v>
      </c>
      <c r="B39" s="232" t="s">
        <v>22</v>
      </c>
      <c r="C39" s="232"/>
      <c r="D39" s="233">
        <f>D40+D41+D42+D43</f>
        <v>874400</v>
      </c>
      <c r="E39" s="233">
        <f>F39+J39+N39</f>
        <v>874400</v>
      </c>
      <c r="F39" s="234">
        <f>F40+F41+F42+F43</f>
        <v>32000</v>
      </c>
      <c r="G39" s="233">
        <f>G40+G41+G42+G43</f>
        <v>0</v>
      </c>
      <c r="H39" s="233">
        <f t="shared" ref="H39:I39" si="20">H40+H41+H42+H43</f>
        <v>11000</v>
      </c>
      <c r="I39" s="233">
        <f t="shared" si="20"/>
        <v>21000</v>
      </c>
      <c r="J39" s="234">
        <f>J40+J41+J42+J43</f>
        <v>244200</v>
      </c>
      <c r="K39" s="233">
        <f>K40+K41+K42+K43</f>
        <v>11000</v>
      </c>
      <c r="L39" s="233">
        <f t="shared" ref="L39:M39" si="21">L40+L41+L42+L43</f>
        <v>109600</v>
      </c>
      <c r="M39" s="233">
        <f t="shared" si="21"/>
        <v>123600</v>
      </c>
      <c r="N39" s="234">
        <f>N40+N41+N42+N43</f>
        <v>598200</v>
      </c>
      <c r="O39" s="233">
        <f>O40+O41+O42+O43</f>
        <v>311000</v>
      </c>
      <c r="P39" s="233">
        <f>P40+P41+P42+P43</f>
        <v>287200</v>
      </c>
      <c r="Q39" s="235"/>
      <c r="R39" s="40"/>
    </row>
    <row r="40" spans="1:18" s="41" customFormat="1" ht="21.75">
      <c r="A40" s="209" t="s">
        <v>154</v>
      </c>
      <c r="B40" s="224" t="s">
        <v>179</v>
      </c>
      <c r="C40" s="224" t="s">
        <v>115</v>
      </c>
      <c r="D40" s="198">
        <v>576200</v>
      </c>
      <c r="E40" s="198">
        <f>F40+J40+N40</f>
        <v>576200</v>
      </c>
      <c r="F40" s="196">
        <f>G40+H40+I40</f>
        <v>0</v>
      </c>
      <c r="G40" s="205">
        <v>0</v>
      </c>
      <c r="H40" s="205">
        <v>0</v>
      </c>
      <c r="I40" s="207">
        <v>0</v>
      </c>
      <c r="J40" s="196">
        <f>K40+L40+M40</f>
        <v>0</v>
      </c>
      <c r="K40" s="205">
        <v>0</v>
      </c>
      <c r="L40" s="205">
        <v>0</v>
      </c>
      <c r="M40" s="207">
        <v>0</v>
      </c>
      <c r="N40" s="196">
        <f>O40+P40</f>
        <v>576200</v>
      </c>
      <c r="O40" s="205">
        <v>300000</v>
      </c>
      <c r="P40" s="205">
        <v>276200</v>
      </c>
      <c r="Q40" s="199"/>
    </row>
    <row r="41" spans="1:18" s="41" customFormat="1" ht="21.75">
      <c r="A41" s="209" t="s">
        <v>155</v>
      </c>
      <c r="B41" s="224" t="s">
        <v>180</v>
      </c>
      <c r="C41" s="224" t="s">
        <v>115</v>
      </c>
      <c r="D41" s="198">
        <v>81000</v>
      </c>
      <c r="E41" s="198">
        <f>F41+J41+N41</f>
        <v>81000</v>
      </c>
      <c r="F41" s="196">
        <f t="shared" ref="F41:F43" si="22">G41+H41+I41</f>
        <v>22000</v>
      </c>
      <c r="G41" s="205">
        <v>0</v>
      </c>
      <c r="H41" s="205">
        <v>11000</v>
      </c>
      <c r="I41" s="206">
        <v>11000</v>
      </c>
      <c r="J41" s="196">
        <f t="shared" ref="J41:J43" si="23">K41+L41+M41</f>
        <v>37000</v>
      </c>
      <c r="K41" s="205">
        <v>11000</v>
      </c>
      <c r="L41" s="205">
        <v>11000</v>
      </c>
      <c r="M41" s="206">
        <v>15000</v>
      </c>
      <c r="N41" s="196">
        <f t="shared" ref="N41:N43" si="24">O41+P41</f>
        <v>22000</v>
      </c>
      <c r="O41" s="205">
        <v>11000</v>
      </c>
      <c r="P41" s="206">
        <v>11000</v>
      </c>
      <c r="Q41" s="199"/>
    </row>
    <row r="42" spans="1:18" s="41" customFormat="1" ht="21.75">
      <c r="A42" s="209" t="s">
        <v>156</v>
      </c>
      <c r="B42" s="224" t="s">
        <v>181</v>
      </c>
      <c r="C42" s="224" t="s">
        <v>115</v>
      </c>
      <c r="D42" s="198">
        <v>197200</v>
      </c>
      <c r="E42" s="198">
        <f t="shared" ref="E42:E43" si="25">F42+J42+N42</f>
        <v>197200</v>
      </c>
      <c r="F42" s="196">
        <f t="shared" si="22"/>
        <v>0</v>
      </c>
      <c r="G42" s="205">
        <v>0</v>
      </c>
      <c r="H42" s="205">
        <v>0</v>
      </c>
      <c r="I42" s="207">
        <v>0</v>
      </c>
      <c r="J42" s="196">
        <f t="shared" si="23"/>
        <v>197200</v>
      </c>
      <c r="K42" s="205">
        <v>0</v>
      </c>
      <c r="L42" s="205">
        <v>98600</v>
      </c>
      <c r="M42" s="206">
        <v>98600</v>
      </c>
      <c r="N42" s="196">
        <f t="shared" si="24"/>
        <v>0</v>
      </c>
      <c r="O42" s="205">
        <v>0</v>
      </c>
      <c r="P42" s="205">
        <v>0</v>
      </c>
      <c r="Q42" s="199"/>
    </row>
    <row r="43" spans="1:18" s="41" customFormat="1" ht="21.75">
      <c r="A43" s="209" t="s">
        <v>186</v>
      </c>
      <c r="B43" s="227" t="s">
        <v>187</v>
      </c>
      <c r="C43" s="204" t="s">
        <v>91</v>
      </c>
      <c r="D43" s="198">
        <v>20000</v>
      </c>
      <c r="E43" s="198">
        <f t="shared" si="25"/>
        <v>20000</v>
      </c>
      <c r="F43" s="196">
        <f t="shared" si="22"/>
        <v>10000</v>
      </c>
      <c r="G43" s="198">
        <v>0</v>
      </c>
      <c r="H43" s="198">
        <v>0</v>
      </c>
      <c r="I43" s="198">
        <v>10000</v>
      </c>
      <c r="J43" s="196">
        <f t="shared" si="23"/>
        <v>10000</v>
      </c>
      <c r="K43" s="198">
        <v>0</v>
      </c>
      <c r="L43" s="198">
        <v>0</v>
      </c>
      <c r="M43" s="198">
        <v>10000</v>
      </c>
      <c r="N43" s="196">
        <f t="shared" si="24"/>
        <v>0</v>
      </c>
      <c r="O43" s="198">
        <v>0</v>
      </c>
      <c r="P43" s="198">
        <v>0</v>
      </c>
      <c r="Q43" s="199"/>
    </row>
    <row r="44" spans="1:18" s="41" customFormat="1" ht="21.75">
      <c r="A44" s="203"/>
      <c r="B44" s="197"/>
      <c r="C44" s="197"/>
      <c r="D44" s="198"/>
      <c r="E44" s="198"/>
      <c r="F44" s="196"/>
      <c r="G44" s="205"/>
      <c r="H44" s="205"/>
      <c r="I44" s="205"/>
      <c r="J44" s="196"/>
      <c r="K44" s="205"/>
      <c r="L44" s="205"/>
      <c r="M44" s="205"/>
      <c r="N44" s="196"/>
      <c r="O44" s="205"/>
      <c r="P44" s="205"/>
      <c r="Q44" s="199"/>
    </row>
    <row r="45" spans="1:18" s="41" customFormat="1" ht="21.75">
      <c r="A45" s="203"/>
      <c r="B45" s="197"/>
      <c r="C45" s="197"/>
      <c r="D45" s="198"/>
      <c r="E45" s="198"/>
      <c r="F45" s="196"/>
      <c r="G45" s="205"/>
      <c r="H45" s="205"/>
      <c r="I45" s="206"/>
      <c r="J45" s="196"/>
      <c r="K45" s="205"/>
      <c r="L45" s="205"/>
      <c r="M45" s="206"/>
      <c r="N45" s="196"/>
      <c r="O45" s="205"/>
      <c r="P45" s="205"/>
      <c r="Q45" s="199"/>
    </row>
    <row r="46" spans="1:18">
      <c r="H46" s="53"/>
      <c r="I46" s="53"/>
      <c r="J46" s="53"/>
      <c r="K46" s="53"/>
      <c r="L46" s="53"/>
      <c r="M46" s="53"/>
      <c r="N46" s="53"/>
      <c r="O46" s="53"/>
      <c r="P46" s="53"/>
    </row>
    <row r="47" spans="1:18" ht="24">
      <c r="A47" s="120" t="s">
        <v>5</v>
      </c>
      <c r="H47" s="53"/>
      <c r="I47" s="53"/>
      <c r="J47" s="53"/>
      <c r="K47" s="53"/>
      <c r="L47" s="53"/>
      <c r="M47" s="53"/>
      <c r="N47" s="53"/>
      <c r="O47" s="53"/>
      <c r="P47" s="53"/>
    </row>
    <row r="48" spans="1:18" ht="24">
      <c r="A48" s="119" t="s">
        <v>69</v>
      </c>
    </row>
    <row r="57" spans="1:7" ht="24">
      <c r="A57" s="32" t="s">
        <v>188</v>
      </c>
      <c r="B57" s="238">
        <f>D27+D39</f>
        <v>932986</v>
      </c>
      <c r="C57" s="32" t="s">
        <v>115</v>
      </c>
      <c r="D57" s="32">
        <v>715486</v>
      </c>
      <c r="E57" s="32"/>
      <c r="F57" s="52">
        <v>715936</v>
      </c>
      <c r="G57" s="52">
        <f>D57-F57</f>
        <v>-450</v>
      </c>
    </row>
    <row r="58" spans="1:7" ht="24">
      <c r="A58" s="32"/>
      <c r="B58" s="238">
        <f>D13</f>
        <v>938536</v>
      </c>
      <c r="C58" s="32"/>
      <c r="D58" s="32">
        <v>20000</v>
      </c>
      <c r="E58" s="32"/>
    </row>
    <row r="59" spans="1:7" ht="24">
      <c r="A59" s="32"/>
      <c r="B59" s="32"/>
      <c r="C59" s="32"/>
      <c r="D59" s="32">
        <v>938536</v>
      </c>
      <c r="E59" s="32"/>
    </row>
    <row r="60" spans="1:7" ht="24">
      <c r="A60" s="32"/>
      <c r="B60" s="32"/>
      <c r="C60" s="32"/>
      <c r="D60" s="32"/>
      <c r="E60" s="32"/>
    </row>
    <row r="61" spans="1:7" ht="24">
      <c r="A61" s="32"/>
      <c r="B61" s="237">
        <f>SUM(B57:B60)</f>
        <v>1871522</v>
      </c>
      <c r="C61" s="32"/>
      <c r="D61" s="32">
        <f>SUM(D57:D60)</f>
        <v>1674022</v>
      </c>
      <c r="E61" s="238">
        <f>B61-D61</f>
        <v>197500</v>
      </c>
    </row>
  </sheetData>
  <mergeCells count="11">
    <mergeCell ref="J10:M10"/>
    <mergeCell ref="C10:C11"/>
    <mergeCell ref="A1:Q1"/>
    <mergeCell ref="A10:A11"/>
    <mergeCell ref="B10:B11"/>
    <mergeCell ref="N10:P10"/>
    <mergeCell ref="Q10:Q11"/>
    <mergeCell ref="F10:I10"/>
    <mergeCell ref="L3:P4"/>
    <mergeCell ref="E10:E11"/>
    <mergeCell ref="D10:D11"/>
  </mergeCells>
  <pageMargins left="0.15748031496063" right="0.15748031496063" top="0.39370078740157499" bottom="0.39370078740157499" header="0.31496062992126" footer="0.3543307086614170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view="pageBreakPreview" zoomScale="85" zoomScaleNormal="100" zoomScaleSheetLayoutView="85" workbookViewId="0">
      <selection activeCell="F18" sqref="F18"/>
    </sheetView>
  </sheetViews>
  <sheetFormatPr defaultRowHeight="21.75"/>
  <cols>
    <col min="1" max="1" width="36.7109375" style="2" customWidth="1"/>
    <col min="2" max="2" width="8.28515625" style="2" customWidth="1"/>
    <col min="3" max="3" width="8.140625" style="2" customWidth="1"/>
    <col min="4" max="4" width="8.7109375" style="2" customWidth="1"/>
    <col min="5" max="5" width="12.42578125" style="16" customWidth="1"/>
    <col min="6" max="6" width="12.7109375" style="16" customWidth="1"/>
    <col min="7" max="16" width="12.7109375" style="2" customWidth="1"/>
    <col min="17" max="17" width="13.7109375" style="2" customWidth="1"/>
    <col min="18" max="18" width="15.7109375" style="1" bestFit="1" customWidth="1"/>
    <col min="19" max="257" width="9.140625" style="1"/>
    <col min="258" max="258" width="30.7109375" style="1" customWidth="1"/>
    <col min="259" max="259" width="6.28515625" style="1" bestFit="1" customWidth="1"/>
    <col min="260" max="260" width="10" style="1" bestFit="1" customWidth="1"/>
    <col min="261" max="261" width="9.140625" style="1"/>
    <col min="262" max="262" width="10.140625" style="1" customWidth="1"/>
    <col min="263" max="263" width="9.7109375" style="1" customWidth="1"/>
    <col min="264" max="264" width="10" style="1" customWidth="1"/>
    <col min="265" max="265" width="10.140625" style="1" customWidth="1"/>
    <col min="266" max="266" width="10" style="1" customWidth="1"/>
    <col min="267" max="267" width="9.85546875" style="1" customWidth="1"/>
    <col min="268" max="268" width="10.42578125" style="1" customWidth="1"/>
    <col min="269" max="269" width="10" style="1" customWidth="1"/>
    <col min="270" max="270" width="9.7109375" style="1" customWidth="1"/>
    <col min="271" max="272" width="9.5703125" style="1" customWidth="1"/>
    <col min="273" max="273" width="13.7109375" style="1" customWidth="1"/>
    <col min="274" max="274" width="15.7109375" style="1" bestFit="1" customWidth="1"/>
    <col min="275" max="513" width="9.140625" style="1"/>
    <col min="514" max="514" width="30.7109375" style="1" customWidth="1"/>
    <col min="515" max="515" width="6.28515625" style="1" bestFit="1" customWidth="1"/>
    <col min="516" max="516" width="10" style="1" bestFit="1" customWidth="1"/>
    <col min="517" max="517" width="9.140625" style="1"/>
    <col min="518" max="518" width="10.140625" style="1" customWidth="1"/>
    <col min="519" max="519" width="9.7109375" style="1" customWidth="1"/>
    <col min="520" max="520" width="10" style="1" customWidth="1"/>
    <col min="521" max="521" width="10.140625" style="1" customWidth="1"/>
    <col min="522" max="522" width="10" style="1" customWidth="1"/>
    <col min="523" max="523" width="9.85546875" style="1" customWidth="1"/>
    <col min="524" max="524" width="10.42578125" style="1" customWidth="1"/>
    <col min="525" max="525" width="10" style="1" customWidth="1"/>
    <col min="526" max="526" width="9.7109375" style="1" customWidth="1"/>
    <col min="527" max="528" width="9.5703125" style="1" customWidth="1"/>
    <col min="529" max="529" width="13.7109375" style="1" customWidth="1"/>
    <col min="530" max="530" width="15.7109375" style="1" bestFit="1" customWidth="1"/>
    <col min="531" max="769" width="9.140625" style="1"/>
    <col min="770" max="770" width="30.7109375" style="1" customWidth="1"/>
    <col min="771" max="771" width="6.28515625" style="1" bestFit="1" customWidth="1"/>
    <col min="772" max="772" width="10" style="1" bestFit="1" customWidth="1"/>
    <col min="773" max="773" width="9.140625" style="1"/>
    <col min="774" max="774" width="10.140625" style="1" customWidth="1"/>
    <col min="775" max="775" width="9.7109375" style="1" customWidth="1"/>
    <col min="776" max="776" width="10" style="1" customWidth="1"/>
    <col min="777" max="777" width="10.140625" style="1" customWidth="1"/>
    <col min="778" max="778" width="10" style="1" customWidth="1"/>
    <col min="779" max="779" width="9.85546875" style="1" customWidth="1"/>
    <col min="780" max="780" width="10.42578125" style="1" customWidth="1"/>
    <col min="781" max="781" width="10" style="1" customWidth="1"/>
    <col min="782" max="782" width="9.7109375" style="1" customWidth="1"/>
    <col min="783" max="784" width="9.5703125" style="1" customWidth="1"/>
    <col min="785" max="785" width="13.7109375" style="1" customWidth="1"/>
    <col min="786" max="786" width="15.7109375" style="1" bestFit="1" customWidth="1"/>
    <col min="787" max="1025" width="9.140625" style="1"/>
    <col min="1026" max="1026" width="30.7109375" style="1" customWidth="1"/>
    <col min="1027" max="1027" width="6.28515625" style="1" bestFit="1" customWidth="1"/>
    <col min="1028" max="1028" width="10" style="1" bestFit="1" customWidth="1"/>
    <col min="1029" max="1029" width="9.140625" style="1"/>
    <col min="1030" max="1030" width="10.140625" style="1" customWidth="1"/>
    <col min="1031" max="1031" width="9.7109375" style="1" customWidth="1"/>
    <col min="1032" max="1032" width="10" style="1" customWidth="1"/>
    <col min="1033" max="1033" width="10.140625" style="1" customWidth="1"/>
    <col min="1034" max="1034" width="10" style="1" customWidth="1"/>
    <col min="1035" max="1035" width="9.85546875" style="1" customWidth="1"/>
    <col min="1036" max="1036" width="10.42578125" style="1" customWidth="1"/>
    <col min="1037" max="1037" width="10" style="1" customWidth="1"/>
    <col min="1038" max="1038" width="9.7109375" style="1" customWidth="1"/>
    <col min="1039" max="1040" width="9.5703125" style="1" customWidth="1"/>
    <col min="1041" max="1041" width="13.7109375" style="1" customWidth="1"/>
    <col min="1042" max="1042" width="15.7109375" style="1" bestFit="1" customWidth="1"/>
    <col min="1043" max="1281" width="9.140625" style="1"/>
    <col min="1282" max="1282" width="30.7109375" style="1" customWidth="1"/>
    <col min="1283" max="1283" width="6.28515625" style="1" bestFit="1" customWidth="1"/>
    <col min="1284" max="1284" width="10" style="1" bestFit="1" customWidth="1"/>
    <col min="1285" max="1285" width="9.140625" style="1"/>
    <col min="1286" max="1286" width="10.140625" style="1" customWidth="1"/>
    <col min="1287" max="1287" width="9.7109375" style="1" customWidth="1"/>
    <col min="1288" max="1288" width="10" style="1" customWidth="1"/>
    <col min="1289" max="1289" width="10.140625" style="1" customWidth="1"/>
    <col min="1290" max="1290" width="10" style="1" customWidth="1"/>
    <col min="1291" max="1291" width="9.85546875" style="1" customWidth="1"/>
    <col min="1292" max="1292" width="10.42578125" style="1" customWidth="1"/>
    <col min="1293" max="1293" width="10" style="1" customWidth="1"/>
    <col min="1294" max="1294" width="9.7109375" style="1" customWidth="1"/>
    <col min="1295" max="1296" width="9.5703125" style="1" customWidth="1"/>
    <col min="1297" max="1297" width="13.7109375" style="1" customWidth="1"/>
    <col min="1298" max="1298" width="15.7109375" style="1" bestFit="1" customWidth="1"/>
    <col min="1299" max="1537" width="9.140625" style="1"/>
    <col min="1538" max="1538" width="30.7109375" style="1" customWidth="1"/>
    <col min="1539" max="1539" width="6.28515625" style="1" bestFit="1" customWidth="1"/>
    <col min="1540" max="1540" width="10" style="1" bestFit="1" customWidth="1"/>
    <col min="1541" max="1541" width="9.140625" style="1"/>
    <col min="1542" max="1542" width="10.140625" style="1" customWidth="1"/>
    <col min="1543" max="1543" width="9.7109375" style="1" customWidth="1"/>
    <col min="1544" max="1544" width="10" style="1" customWidth="1"/>
    <col min="1545" max="1545" width="10.140625" style="1" customWidth="1"/>
    <col min="1546" max="1546" width="10" style="1" customWidth="1"/>
    <col min="1547" max="1547" width="9.85546875" style="1" customWidth="1"/>
    <col min="1548" max="1548" width="10.42578125" style="1" customWidth="1"/>
    <col min="1549" max="1549" width="10" style="1" customWidth="1"/>
    <col min="1550" max="1550" width="9.7109375" style="1" customWidth="1"/>
    <col min="1551" max="1552" width="9.5703125" style="1" customWidth="1"/>
    <col min="1553" max="1553" width="13.7109375" style="1" customWidth="1"/>
    <col min="1554" max="1554" width="15.7109375" style="1" bestFit="1" customWidth="1"/>
    <col min="1555" max="1793" width="9.140625" style="1"/>
    <col min="1794" max="1794" width="30.7109375" style="1" customWidth="1"/>
    <col min="1795" max="1795" width="6.28515625" style="1" bestFit="1" customWidth="1"/>
    <col min="1796" max="1796" width="10" style="1" bestFit="1" customWidth="1"/>
    <col min="1797" max="1797" width="9.140625" style="1"/>
    <col min="1798" max="1798" width="10.140625" style="1" customWidth="1"/>
    <col min="1799" max="1799" width="9.7109375" style="1" customWidth="1"/>
    <col min="1800" max="1800" width="10" style="1" customWidth="1"/>
    <col min="1801" max="1801" width="10.140625" style="1" customWidth="1"/>
    <col min="1802" max="1802" width="10" style="1" customWidth="1"/>
    <col min="1803" max="1803" width="9.85546875" style="1" customWidth="1"/>
    <col min="1804" max="1804" width="10.42578125" style="1" customWidth="1"/>
    <col min="1805" max="1805" width="10" style="1" customWidth="1"/>
    <col min="1806" max="1806" width="9.7109375" style="1" customWidth="1"/>
    <col min="1807" max="1808" width="9.5703125" style="1" customWidth="1"/>
    <col min="1809" max="1809" width="13.7109375" style="1" customWidth="1"/>
    <col min="1810" max="1810" width="15.7109375" style="1" bestFit="1" customWidth="1"/>
    <col min="1811" max="2049" width="9.140625" style="1"/>
    <col min="2050" max="2050" width="30.7109375" style="1" customWidth="1"/>
    <col min="2051" max="2051" width="6.28515625" style="1" bestFit="1" customWidth="1"/>
    <col min="2052" max="2052" width="10" style="1" bestFit="1" customWidth="1"/>
    <col min="2053" max="2053" width="9.140625" style="1"/>
    <col min="2054" max="2054" width="10.140625" style="1" customWidth="1"/>
    <col min="2055" max="2055" width="9.7109375" style="1" customWidth="1"/>
    <col min="2056" max="2056" width="10" style="1" customWidth="1"/>
    <col min="2057" max="2057" width="10.140625" style="1" customWidth="1"/>
    <col min="2058" max="2058" width="10" style="1" customWidth="1"/>
    <col min="2059" max="2059" width="9.85546875" style="1" customWidth="1"/>
    <col min="2060" max="2060" width="10.42578125" style="1" customWidth="1"/>
    <col min="2061" max="2061" width="10" style="1" customWidth="1"/>
    <col min="2062" max="2062" width="9.7109375" style="1" customWidth="1"/>
    <col min="2063" max="2064" width="9.5703125" style="1" customWidth="1"/>
    <col min="2065" max="2065" width="13.7109375" style="1" customWidth="1"/>
    <col min="2066" max="2066" width="15.7109375" style="1" bestFit="1" customWidth="1"/>
    <col min="2067" max="2305" width="9.140625" style="1"/>
    <col min="2306" max="2306" width="30.7109375" style="1" customWidth="1"/>
    <col min="2307" max="2307" width="6.28515625" style="1" bestFit="1" customWidth="1"/>
    <col min="2308" max="2308" width="10" style="1" bestFit="1" customWidth="1"/>
    <col min="2309" max="2309" width="9.140625" style="1"/>
    <col min="2310" max="2310" width="10.140625" style="1" customWidth="1"/>
    <col min="2311" max="2311" width="9.7109375" style="1" customWidth="1"/>
    <col min="2312" max="2312" width="10" style="1" customWidth="1"/>
    <col min="2313" max="2313" width="10.140625" style="1" customWidth="1"/>
    <col min="2314" max="2314" width="10" style="1" customWidth="1"/>
    <col min="2315" max="2315" width="9.85546875" style="1" customWidth="1"/>
    <col min="2316" max="2316" width="10.42578125" style="1" customWidth="1"/>
    <col min="2317" max="2317" width="10" style="1" customWidth="1"/>
    <col min="2318" max="2318" width="9.7109375" style="1" customWidth="1"/>
    <col min="2319" max="2320" width="9.5703125" style="1" customWidth="1"/>
    <col min="2321" max="2321" width="13.7109375" style="1" customWidth="1"/>
    <col min="2322" max="2322" width="15.7109375" style="1" bestFit="1" customWidth="1"/>
    <col min="2323" max="2561" width="9.140625" style="1"/>
    <col min="2562" max="2562" width="30.7109375" style="1" customWidth="1"/>
    <col min="2563" max="2563" width="6.28515625" style="1" bestFit="1" customWidth="1"/>
    <col min="2564" max="2564" width="10" style="1" bestFit="1" customWidth="1"/>
    <col min="2565" max="2565" width="9.140625" style="1"/>
    <col min="2566" max="2566" width="10.140625" style="1" customWidth="1"/>
    <col min="2567" max="2567" width="9.7109375" style="1" customWidth="1"/>
    <col min="2568" max="2568" width="10" style="1" customWidth="1"/>
    <col min="2569" max="2569" width="10.140625" style="1" customWidth="1"/>
    <col min="2570" max="2570" width="10" style="1" customWidth="1"/>
    <col min="2571" max="2571" width="9.85546875" style="1" customWidth="1"/>
    <col min="2572" max="2572" width="10.42578125" style="1" customWidth="1"/>
    <col min="2573" max="2573" width="10" style="1" customWidth="1"/>
    <col min="2574" max="2574" width="9.7109375" style="1" customWidth="1"/>
    <col min="2575" max="2576" width="9.5703125" style="1" customWidth="1"/>
    <col min="2577" max="2577" width="13.7109375" style="1" customWidth="1"/>
    <col min="2578" max="2578" width="15.7109375" style="1" bestFit="1" customWidth="1"/>
    <col min="2579" max="2817" width="9.140625" style="1"/>
    <col min="2818" max="2818" width="30.7109375" style="1" customWidth="1"/>
    <col min="2819" max="2819" width="6.28515625" style="1" bestFit="1" customWidth="1"/>
    <col min="2820" max="2820" width="10" style="1" bestFit="1" customWidth="1"/>
    <col min="2821" max="2821" width="9.140625" style="1"/>
    <col min="2822" max="2822" width="10.140625" style="1" customWidth="1"/>
    <col min="2823" max="2823" width="9.7109375" style="1" customWidth="1"/>
    <col min="2824" max="2824" width="10" style="1" customWidth="1"/>
    <col min="2825" max="2825" width="10.140625" style="1" customWidth="1"/>
    <col min="2826" max="2826" width="10" style="1" customWidth="1"/>
    <col min="2827" max="2827" width="9.85546875" style="1" customWidth="1"/>
    <col min="2828" max="2828" width="10.42578125" style="1" customWidth="1"/>
    <col min="2829" max="2829" width="10" style="1" customWidth="1"/>
    <col min="2830" max="2830" width="9.7109375" style="1" customWidth="1"/>
    <col min="2831" max="2832" width="9.5703125" style="1" customWidth="1"/>
    <col min="2833" max="2833" width="13.7109375" style="1" customWidth="1"/>
    <col min="2834" max="2834" width="15.7109375" style="1" bestFit="1" customWidth="1"/>
    <col min="2835" max="3073" width="9.140625" style="1"/>
    <col min="3074" max="3074" width="30.7109375" style="1" customWidth="1"/>
    <col min="3075" max="3075" width="6.28515625" style="1" bestFit="1" customWidth="1"/>
    <col min="3076" max="3076" width="10" style="1" bestFit="1" customWidth="1"/>
    <col min="3077" max="3077" width="9.140625" style="1"/>
    <col min="3078" max="3078" width="10.140625" style="1" customWidth="1"/>
    <col min="3079" max="3079" width="9.7109375" style="1" customWidth="1"/>
    <col min="3080" max="3080" width="10" style="1" customWidth="1"/>
    <col min="3081" max="3081" width="10.140625" style="1" customWidth="1"/>
    <col min="3082" max="3082" width="10" style="1" customWidth="1"/>
    <col min="3083" max="3083" width="9.85546875" style="1" customWidth="1"/>
    <col min="3084" max="3084" width="10.42578125" style="1" customWidth="1"/>
    <col min="3085" max="3085" width="10" style="1" customWidth="1"/>
    <col min="3086" max="3086" width="9.7109375" style="1" customWidth="1"/>
    <col min="3087" max="3088" width="9.5703125" style="1" customWidth="1"/>
    <col min="3089" max="3089" width="13.7109375" style="1" customWidth="1"/>
    <col min="3090" max="3090" width="15.7109375" style="1" bestFit="1" customWidth="1"/>
    <col min="3091" max="3329" width="9.140625" style="1"/>
    <col min="3330" max="3330" width="30.7109375" style="1" customWidth="1"/>
    <col min="3331" max="3331" width="6.28515625" style="1" bestFit="1" customWidth="1"/>
    <col min="3332" max="3332" width="10" style="1" bestFit="1" customWidth="1"/>
    <col min="3333" max="3333" width="9.140625" style="1"/>
    <col min="3334" max="3334" width="10.140625" style="1" customWidth="1"/>
    <col min="3335" max="3335" width="9.7109375" style="1" customWidth="1"/>
    <col min="3336" max="3336" width="10" style="1" customWidth="1"/>
    <col min="3337" max="3337" width="10.140625" style="1" customWidth="1"/>
    <col min="3338" max="3338" width="10" style="1" customWidth="1"/>
    <col min="3339" max="3339" width="9.85546875" style="1" customWidth="1"/>
    <col min="3340" max="3340" width="10.42578125" style="1" customWidth="1"/>
    <col min="3341" max="3341" width="10" style="1" customWidth="1"/>
    <col min="3342" max="3342" width="9.7109375" style="1" customWidth="1"/>
    <col min="3343" max="3344" width="9.5703125" style="1" customWidth="1"/>
    <col min="3345" max="3345" width="13.7109375" style="1" customWidth="1"/>
    <col min="3346" max="3346" width="15.7109375" style="1" bestFit="1" customWidth="1"/>
    <col min="3347" max="3585" width="9.140625" style="1"/>
    <col min="3586" max="3586" width="30.7109375" style="1" customWidth="1"/>
    <col min="3587" max="3587" width="6.28515625" style="1" bestFit="1" customWidth="1"/>
    <col min="3588" max="3588" width="10" style="1" bestFit="1" customWidth="1"/>
    <col min="3589" max="3589" width="9.140625" style="1"/>
    <col min="3590" max="3590" width="10.140625" style="1" customWidth="1"/>
    <col min="3591" max="3591" width="9.7109375" style="1" customWidth="1"/>
    <col min="3592" max="3592" width="10" style="1" customWidth="1"/>
    <col min="3593" max="3593" width="10.140625" style="1" customWidth="1"/>
    <col min="3594" max="3594" width="10" style="1" customWidth="1"/>
    <col min="3595" max="3595" width="9.85546875" style="1" customWidth="1"/>
    <col min="3596" max="3596" width="10.42578125" style="1" customWidth="1"/>
    <col min="3597" max="3597" width="10" style="1" customWidth="1"/>
    <col min="3598" max="3598" width="9.7109375" style="1" customWidth="1"/>
    <col min="3599" max="3600" width="9.5703125" style="1" customWidth="1"/>
    <col min="3601" max="3601" width="13.7109375" style="1" customWidth="1"/>
    <col min="3602" max="3602" width="15.7109375" style="1" bestFit="1" customWidth="1"/>
    <col min="3603" max="3841" width="9.140625" style="1"/>
    <col min="3842" max="3842" width="30.7109375" style="1" customWidth="1"/>
    <col min="3843" max="3843" width="6.28515625" style="1" bestFit="1" customWidth="1"/>
    <col min="3844" max="3844" width="10" style="1" bestFit="1" customWidth="1"/>
    <col min="3845" max="3845" width="9.140625" style="1"/>
    <col min="3846" max="3846" width="10.140625" style="1" customWidth="1"/>
    <col min="3847" max="3847" width="9.7109375" style="1" customWidth="1"/>
    <col min="3848" max="3848" width="10" style="1" customWidth="1"/>
    <col min="3849" max="3849" width="10.140625" style="1" customWidth="1"/>
    <col min="3850" max="3850" width="10" style="1" customWidth="1"/>
    <col min="3851" max="3851" width="9.85546875" style="1" customWidth="1"/>
    <col min="3852" max="3852" width="10.42578125" style="1" customWidth="1"/>
    <col min="3853" max="3853" width="10" style="1" customWidth="1"/>
    <col min="3854" max="3854" width="9.7109375" style="1" customWidth="1"/>
    <col min="3855" max="3856" width="9.5703125" style="1" customWidth="1"/>
    <col min="3857" max="3857" width="13.7109375" style="1" customWidth="1"/>
    <col min="3858" max="3858" width="15.7109375" style="1" bestFit="1" customWidth="1"/>
    <col min="3859" max="4097" width="9.140625" style="1"/>
    <col min="4098" max="4098" width="30.7109375" style="1" customWidth="1"/>
    <col min="4099" max="4099" width="6.28515625" style="1" bestFit="1" customWidth="1"/>
    <col min="4100" max="4100" width="10" style="1" bestFit="1" customWidth="1"/>
    <col min="4101" max="4101" width="9.140625" style="1"/>
    <col min="4102" max="4102" width="10.140625" style="1" customWidth="1"/>
    <col min="4103" max="4103" width="9.7109375" style="1" customWidth="1"/>
    <col min="4104" max="4104" width="10" style="1" customWidth="1"/>
    <col min="4105" max="4105" width="10.140625" style="1" customWidth="1"/>
    <col min="4106" max="4106" width="10" style="1" customWidth="1"/>
    <col min="4107" max="4107" width="9.85546875" style="1" customWidth="1"/>
    <col min="4108" max="4108" width="10.42578125" style="1" customWidth="1"/>
    <col min="4109" max="4109" width="10" style="1" customWidth="1"/>
    <col min="4110" max="4110" width="9.7109375" style="1" customWidth="1"/>
    <col min="4111" max="4112" width="9.5703125" style="1" customWidth="1"/>
    <col min="4113" max="4113" width="13.7109375" style="1" customWidth="1"/>
    <col min="4114" max="4114" width="15.7109375" style="1" bestFit="1" customWidth="1"/>
    <col min="4115" max="4353" width="9.140625" style="1"/>
    <col min="4354" max="4354" width="30.7109375" style="1" customWidth="1"/>
    <col min="4355" max="4355" width="6.28515625" style="1" bestFit="1" customWidth="1"/>
    <col min="4356" max="4356" width="10" style="1" bestFit="1" customWidth="1"/>
    <col min="4357" max="4357" width="9.140625" style="1"/>
    <col min="4358" max="4358" width="10.140625" style="1" customWidth="1"/>
    <col min="4359" max="4359" width="9.7109375" style="1" customWidth="1"/>
    <col min="4360" max="4360" width="10" style="1" customWidth="1"/>
    <col min="4361" max="4361" width="10.140625" style="1" customWidth="1"/>
    <col min="4362" max="4362" width="10" style="1" customWidth="1"/>
    <col min="4363" max="4363" width="9.85546875" style="1" customWidth="1"/>
    <col min="4364" max="4364" width="10.42578125" style="1" customWidth="1"/>
    <col min="4365" max="4365" width="10" style="1" customWidth="1"/>
    <col min="4366" max="4366" width="9.7109375" style="1" customWidth="1"/>
    <col min="4367" max="4368" width="9.5703125" style="1" customWidth="1"/>
    <col min="4369" max="4369" width="13.7109375" style="1" customWidth="1"/>
    <col min="4370" max="4370" width="15.7109375" style="1" bestFit="1" customWidth="1"/>
    <col min="4371" max="4609" width="9.140625" style="1"/>
    <col min="4610" max="4610" width="30.7109375" style="1" customWidth="1"/>
    <col min="4611" max="4611" width="6.28515625" style="1" bestFit="1" customWidth="1"/>
    <col min="4612" max="4612" width="10" style="1" bestFit="1" customWidth="1"/>
    <col min="4613" max="4613" width="9.140625" style="1"/>
    <col min="4614" max="4614" width="10.140625" style="1" customWidth="1"/>
    <col min="4615" max="4615" width="9.7109375" style="1" customWidth="1"/>
    <col min="4616" max="4616" width="10" style="1" customWidth="1"/>
    <col min="4617" max="4617" width="10.140625" style="1" customWidth="1"/>
    <col min="4618" max="4618" width="10" style="1" customWidth="1"/>
    <col min="4619" max="4619" width="9.85546875" style="1" customWidth="1"/>
    <col min="4620" max="4620" width="10.42578125" style="1" customWidth="1"/>
    <col min="4621" max="4621" width="10" style="1" customWidth="1"/>
    <col min="4622" max="4622" width="9.7109375" style="1" customWidth="1"/>
    <col min="4623" max="4624" width="9.5703125" style="1" customWidth="1"/>
    <col min="4625" max="4625" width="13.7109375" style="1" customWidth="1"/>
    <col min="4626" max="4626" width="15.7109375" style="1" bestFit="1" customWidth="1"/>
    <col min="4627" max="4865" width="9.140625" style="1"/>
    <col min="4866" max="4866" width="30.7109375" style="1" customWidth="1"/>
    <col min="4867" max="4867" width="6.28515625" style="1" bestFit="1" customWidth="1"/>
    <col min="4868" max="4868" width="10" style="1" bestFit="1" customWidth="1"/>
    <col min="4869" max="4869" width="9.140625" style="1"/>
    <col min="4870" max="4870" width="10.140625" style="1" customWidth="1"/>
    <col min="4871" max="4871" width="9.7109375" style="1" customWidth="1"/>
    <col min="4872" max="4872" width="10" style="1" customWidth="1"/>
    <col min="4873" max="4873" width="10.140625" style="1" customWidth="1"/>
    <col min="4874" max="4874" width="10" style="1" customWidth="1"/>
    <col min="4875" max="4875" width="9.85546875" style="1" customWidth="1"/>
    <col min="4876" max="4876" width="10.42578125" style="1" customWidth="1"/>
    <col min="4877" max="4877" width="10" style="1" customWidth="1"/>
    <col min="4878" max="4878" width="9.7109375" style="1" customWidth="1"/>
    <col min="4879" max="4880" width="9.5703125" style="1" customWidth="1"/>
    <col min="4881" max="4881" width="13.7109375" style="1" customWidth="1"/>
    <col min="4882" max="4882" width="15.7109375" style="1" bestFit="1" customWidth="1"/>
    <col min="4883" max="5121" width="9.140625" style="1"/>
    <col min="5122" max="5122" width="30.7109375" style="1" customWidth="1"/>
    <col min="5123" max="5123" width="6.28515625" style="1" bestFit="1" customWidth="1"/>
    <col min="5124" max="5124" width="10" style="1" bestFit="1" customWidth="1"/>
    <col min="5125" max="5125" width="9.140625" style="1"/>
    <col min="5126" max="5126" width="10.140625" style="1" customWidth="1"/>
    <col min="5127" max="5127" width="9.7109375" style="1" customWidth="1"/>
    <col min="5128" max="5128" width="10" style="1" customWidth="1"/>
    <col min="5129" max="5129" width="10.140625" style="1" customWidth="1"/>
    <col min="5130" max="5130" width="10" style="1" customWidth="1"/>
    <col min="5131" max="5131" width="9.85546875" style="1" customWidth="1"/>
    <col min="5132" max="5132" width="10.42578125" style="1" customWidth="1"/>
    <col min="5133" max="5133" width="10" style="1" customWidth="1"/>
    <col min="5134" max="5134" width="9.7109375" style="1" customWidth="1"/>
    <col min="5135" max="5136" width="9.5703125" style="1" customWidth="1"/>
    <col min="5137" max="5137" width="13.7109375" style="1" customWidth="1"/>
    <col min="5138" max="5138" width="15.7109375" style="1" bestFit="1" customWidth="1"/>
    <col min="5139" max="5377" width="9.140625" style="1"/>
    <col min="5378" max="5378" width="30.7109375" style="1" customWidth="1"/>
    <col min="5379" max="5379" width="6.28515625" style="1" bestFit="1" customWidth="1"/>
    <col min="5380" max="5380" width="10" style="1" bestFit="1" customWidth="1"/>
    <col min="5381" max="5381" width="9.140625" style="1"/>
    <col min="5382" max="5382" width="10.140625" style="1" customWidth="1"/>
    <col min="5383" max="5383" width="9.7109375" style="1" customWidth="1"/>
    <col min="5384" max="5384" width="10" style="1" customWidth="1"/>
    <col min="5385" max="5385" width="10.140625" style="1" customWidth="1"/>
    <col min="5386" max="5386" width="10" style="1" customWidth="1"/>
    <col min="5387" max="5387" width="9.85546875" style="1" customWidth="1"/>
    <col min="5388" max="5388" width="10.42578125" style="1" customWidth="1"/>
    <col min="5389" max="5389" width="10" style="1" customWidth="1"/>
    <col min="5390" max="5390" width="9.7109375" style="1" customWidth="1"/>
    <col min="5391" max="5392" width="9.5703125" style="1" customWidth="1"/>
    <col min="5393" max="5393" width="13.7109375" style="1" customWidth="1"/>
    <col min="5394" max="5394" width="15.7109375" style="1" bestFit="1" customWidth="1"/>
    <col min="5395" max="5633" width="9.140625" style="1"/>
    <col min="5634" max="5634" width="30.7109375" style="1" customWidth="1"/>
    <col min="5635" max="5635" width="6.28515625" style="1" bestFit="1" customWidth="1"/>
    <col min="5636" max="5636" width="10" style="1" bestFit="1" customWidth="1"/>
    <col min="5637" max="5637" width="9.140625" style="1"/>
    <col min="5638" max="5638" width="10.140625" style="1" customWidth="1"/>
    <col min="5639" max="5639" width="9.7109375" style="1" customWidth="1"/>
    <col min="5640" max="5640" width="10" style="1" customWidth="1"/>
    <col min="5641" max="5641" width="10.140625" style="1" customWidth="1"/>
    <col min="5642" max="5642" width="10" style="1" customWidth="1"/>
    <col min="5643" max="5643" width="9.85546875" style="1" customWidth="1"/>
    <col min="5644" max="5644" width="10.42578125" style="1" customWidth="1"/>
    <col min="5645" max="5645" width="10" style="1" customWidth="1"/>
    <col min="5646" max="5646" width="9.7109375" style="1" customWidth="1"/>
    <col min="5647" max="5648" width="9.5703125" style="1" customWidth="1"/>
    <col min="5649" max="5649" width="13.7109375" style="1" customWidth="1"/>
    <col min="5650" max="5650" width="15.7109375" style="1" bestFit="1" customWidth="1"/>
    <col min="5651" max="5889" width="9.140625" style="1"/>
    <col min="5890" max="5890" width="30.7109375" style="1" customWidth="1"/>
    <col min="5891" max="5891" width="6.28515625" style="1" bestFit="1" customWidth="1"/>
    <col min="5892" max="5892" width="10" style="1" bestFit="1" customWidth="1"/>
    <col min="5893" max="5893" width="9.140625" style="1"/>
    <col min="5894" max="5894" width="10.140625" style="1" customWidth="1"/>
    <col min="5895" max="5895" width="9.7109375" style="1" customWidth="1"/>
    <col min="5896" max="5896" width="10" style="1" customWidth="1"/>
    <col min="5897" max="5897" width="10.140625" style="1" customWidth="1"/>
    <col min="5898" max="5898" width="10" style="1" customWidth="1"/>
    <col min="5899" max="5899" width="9.85546875" style="1" customWidth="1"/>
    <col min="5900" max="5900" width="10.42578125" style="1" customWidth="1"/>
    <col min="5901" max="5901" width="10" style="1" customWidth="1"/>
    <col min="5902" max="5902" width="9.7109375" style="1" customWidth="1"/>
    <col min="5903" max="5904" width="9.5703125" style="1" customWidth="1"/>
    <col min="5905" max="5905" width="13.7109375" style="1" customWidth="1"/>
    <col min="5906" max="5906" width="15.7109375" style="1" bestFit="1" customWidth="1"/>
    <col min="5907" max="6145" width="9.140625" style="1"/>
    <col min="6146" max="6146" width="30.7109375" style="1" customWidth="1"/>
    <col min="6147" max="6147" width="6.28515625" style="1" bestFit="1" customWidth="1"/>
    <col min="6148" max="6148" width="10" style="1" bestFit="1" customWidth="1"/>
    <col min="6149" max="6149" width="9.140625" style="1"/>
    <col min="6150" max="6150" width="10.140625" style="1" customWidth="1"/>
    <col min="6151" max="6151" width="9.7109375" style="1" customWidth="1"/>
    <col min="6152" max="6152" width="10" style="1" customWidth="1"/>
    <col min="6153" max="6153" width="10.140625" style="1" customWidth="1"/>
    <col min="6154" max="6154" width="10" style="1" customWidth="1"/>
    <col min="6155" max="6155" width="9.85546875" style="1" customWidth="1"/>
    <col min="6156" max="6156" width="10.42578125" style="1" customWidth="1"/>
    <col min="6157" max="6157" width="10" style="1" customWidth="1"/>
    <col min="6158" max="6158" width="9.7109375" style="1" customWidth="1"/>
    <col min="6159" max="6160" width="9.5703125" style="1" customWidth="1"/>
    <col min="6161" max="6161" width="13.7109375" style="1" customWidth="1"/>
    <col min="6162" max="6162" width="15.7109375" style="1" bestFit="1" customWidth="1"/>
    <col min="6163" max="6401" width="9.140625" style="1"/>
    <col min="6402" max="6402" width="30.7109375" style="1" customWidth="1"/>
    <col min="6403" max="6403" width="6.28515625" style="1" bestFit="1" customWidth="1"/>
    <col min="6404" max="6404" width="10" style="1" bestFit="1" customWidth="1"/>
    <col min="6405" max="6405" width="9.140625" style="1"/>
    <col min="6406" max="6406" width="10.140625" style="1" customWidth="1"/>
    <col min="6407" max="6407" width="9.7109375" style="1" customWidth="1"/>
    <col min="6408" max="6408" width="10" style="1" customWidth="1"/>
    <col min="6409" max="6409" width="10.140625" style="1" customWidth="1"/>
    <col min="6410" max="6410" width="10" style="1" customWidth="1"/>
    <col min="6411" max="6411" width="9.85546875" style="1" customWidth="1"/>
    <col min="6412" max="6412" width="10.42578125" style="1" customWidth="1"/>
    <col min="6413" max="6413" width="10" style="1" customWidth="1"/>
    <col min="6414" max="6414" width="9.7109375" style="1" customWidth="1"/>
    <col min="6415" max="6416" width="9.5703125" style="1" customWidth="1"/>
    <col min="6417" max="6417" width="13.7109375" style="1" customWidth="1"/>
    <col min="6418" max="6418" width="15.7109375" style="1" bestFit="1" customWidth="1"/>
    <col min="6419" max="6657" width="9.140625" style="1"/>
    <col min="6658" max="6658" width="30.7109375" style="1" customWidth="1"/>
    <col min="6659" max="6659" width="6.28515625" style="1" bestFit="1" customWidth="1"/>
    <col min="6660" max="6660" width="10" style="1" bestFit="1" customWidth="1"/>
    <col min="6661" max="6661" width="9.140625" style="1"/>
    <col min="6662" max="6662" width="10.140625" style="1" customWidth="1"/>
    <col min="6663" max="6663" width="9.7109375" style="1" customWidth="1"/>
    <col min="6664" max="6664" width="10" style="1" customWidth="1"/>
    <col min="6665" max="6665" width="10.140625" style="1" customWidth="1"/>
    <col min="6666" max="6666" width="10" style="1" customWidth="1"/>
    <col min="6667" max="6667" width="9.85546875" style="1" customWidth="1"/>
    <col min="6668" max="6668" width="10.42578125" style="1" customWidth="1"/>
    <col min="6669" max="6669" width="10" style="1" customWidth="1"/>
    <col min="6670" max="6670" width="9.7109375" style="1" customWidth="1"/>
    <col min="6671" max="6672" width="9.5703125" style="1" customWidth="1"/>
    <col min="6673" max="6673" width="13.7109375" style="1" customWidth="1"/>
    <col min="6674" max="6674" width="15.7109375" style="1" bestFit="1" customWidth="1"/>
    <col min="6675" max="6913" width="9.140625" style="1"/>
    <col min="6914" max="6914" width="30.7109375" style="1" customWidth="1"/>
    <col min="6915" max="6915" width="6.28515625" style="1" bestFit="1" customWidth="1"/>
    <col min="6916" max="6916" width="10" style="1" bestFit="1" customWidth="1"/>
    <col min="6917" max="6917" width="9.140625" style="1"/>
    <col min="6918" max="6918" width="10.140625" style="1" customWidth="1"/>
    <col min="6919" max="6919" width="9.7109375" style="1" customWidth="1"/>
    <col min="6920" max="6920" width="10" style="1" customWidth="1"/>
    <col min="6921" max="6921" width="10.140625" style="1" customWidth="1"/>
    <col min="6922" max="6922" width="10" style="1" customWidth="1"/>
    <col min="6923" max="6923" width="9.85546875" style="1" customWidth="1"/>
    <col min="6924" max="6924" width="10.42578125" style="1" customWidth="1"/>
    <col min="6925" max="6925" width="10" style="1" customWidth="1"/>
    <col min="6926" max="6926" width="9.7109375" style="1" customWidth="1"/>
    <col min="6927" max="6928" width="9.5703125" style="1" customWidth="1"/>
    <col min="6929" max="6929" width="13.7109375" style="1" customWidth="1"/>
    <col min="6930" max="6930" width="15.7109375" style="1" bestFit="1" customWidth="1"/>
    <col min="6931" max="7169" width="9.140625" style="1"/>
    <col min="7170" max="7170" width="30.7109375" style="1" customWidth="1"/>
    <col min="7171" max="7171" width="6.28515625" style="1" bestFit="1" customWidth="1"/>
    <col min="7172" max="7172" width="10" style="1" bestFit="1" customWidth="1"/>
    <col min="7173" max="7173" width="9.140625" style="1"/>
    <col min="7174" max="7174" width="10.140625" style="1" customWidth="1"/>
    <col min="7175" max="7175" width="9.7109375" style="1" customWidth="1"/>
    <col min="7176" max="7176" width="10" style="1" customWidth="1"/>
    <col min="7177" max="7177" width="10.140625" style="1" customWidth="1"/>
    <col min="7178" max="7178" width="10" style="1" customWidth="1"/>
    <col min="7179" max="7179" width="9.85546875" style="1" customWidth="1"/>
    <col min="7180" max="7180" width="10.42578125" style="1" customWidth="1"/>
    <col min="7181" max="7181" width="10" style="1" customWidth="1"/>
    <col min="7182" max="7182" width="9.7109375" style="1" customWidth="1"/>
    <col min="7183" max="7184" width="9.5703125" style="1" customWidth="1"/>
    <col min="7185" max="7185" width="13.7109375" style="1" customWidth="1"/>
    <col min="7186" max="7186" width="15.7109375" style="1" bestFit="1" customWidth="1"/>
    <col min="7187" max="7425" width="9.140625" style="1"/>
    <col min="7426" max="7426" width="30.7109375" style="1" customWidth="1"/>
    <col min="7427" max="7427" width="6.28515625" style="1" bestFit="1" customWidth="1"/>
    <col min="7428" max="7428" width="10" style="1" bestFit="1" customWidth="1"/>
    <col min="7429" max="7429" width="9.140625" style="1"/>
    <col min="7430" max="7430" width="10.140625" style="1" customWidth="1"/>
    <col min="7431" max="7431" width="9.7109375" style="1" customWidth="1"/>
    <col min="7432" max="7432" width="10" style="1" customWidth="1"/>
    <col min="7433" max="7433" width="10.140625" style="1" customWidth="1"/>
    <col min="7434" max="7434" width="10" style="1" customWidth="1"/>
    <col min="7435" max="7435" width="9.85546875" style="1" customWidth="1"/>
    <col min="7436" max="7436" width="10.42578125" style="1" customWidth="1"/>
    <col min="7437" max="7437" width="10" style="1" customWidth="1"/>
    <col min="7438" max="7438" width="9.7109375" style="1" customWidth="1"/>
    <col min="7439" max="7440" width="9.5703125" style="1" customWidth="1"/>
    <col min="7441" max="7441" width="13.7109375" style="1" customWidth="1"/>
    <col min="7442" max="7442" width="15.7109375" style="1" bestFit="1" customWidth="1"/>
    <col min="7443" max="7681" width="9.140625" style="1"/>
    <col min="7682" max="7682" width="30.7109375" style="1" customWidth="1"/>
    <col min="7683" max="7683" width="6.28515625" style="1" bestFit="1" customWidth="1"/>
    <col min="7684" max="7684" width="10" style="1" bestFit="1" customWidth="1"/>
    <col min="7685" max="7685" width="9.140625" style="1"/>
    <col min="7686" max="7686" width="10.140625" style="1" customWidth="1"/>
    <col min="7687" max="7687" width="9.7109375" style="1" customWidth="1"/>
    <col min="7688" max="7688" width="10" style="1" customWidth="1"/>
    <col min="7689" max="7689" width="10.140625" style="1" customWidth="1"/>
    <col min="7690" max="7690" width="10" style="1" customWidth="1"/>
    <col min="7691" max="7691" width="9.85546875" style="1" customWidth="1"/>
    <col min="7692" max="7692" width="10.42578125" style="1" customWidth="1"/>
    <col min="7693" max="7693" width="10" style="1" customWidth="1"/>
    <col min="7694" max="7694" width="9.7109375" style="1" customWidth="1"/>
    <col min="7695" max="7696" width="9.5703125" style="1" customWidth="1"/>
    <col min="7697" max="7697" width="13.7109375" style="1" customWidth="1"/>
    <col min="7698" max="7698" width="15.7109375" style="1" bestFit="1" customWidth="1"/>
    <col min="7699" max="7937" width="9.140625" style="1"/>
    <col min="7938" max="7938" width="30.7109375" style="1" customWidth="1"/>
    <col min="7939" max="7939" width="6.28515625" style="1" bestFit="1" customWidth="1"/>
    <col min="7940" max="7940" width="10" style="1" bestFit="1" customWidth="1"/>
    <col min="7941" max="7941" width="9.140625" style="1"/>
    <col min="7942" max="7942" width="10.140625" style="1" customWidth="1"/>
    <col min="7943" max="7943" width="9.7109375" style="1" customWidth="1"/>
    <col min="7944" max="7944" width="10" style="1" customWidth="1"/>
    <col min="7945" max="7945" width="10.140625" style="1" customWidth="1"/>
    <col min="7946" max="7946" width="10" style="1" customWidth="1"/>
    <col min="7947" max="7947" width="9.85546875" style="1" customWidth="1"/>
    <col min="7948" max="7948" width="10.42578125" style="1" customWidth="1"/>
    <col min="7949" max="7949" width="10" style="1" customWidth="1"/>
    <col min="7950" max="7950" width="9.7109375" style="1" customWidth="1"/>
    <col min="7951" max="7952" width="9.5703125" style="1" customWidth="1"/>
    <col min="7953" max="7953" width="13.7109375" style="1" customWidth="1"/>
    <col min="7954" max="7954" width="15.7109375" style="1" bestFit="1" customWidth="1"/>
    <col min="7955" max="8193" width="9.140625" style="1"/>
    <col min="8194" max="8194" width="30.7109375" style="1" customWidth="1"/>
    <col min="8195" max="8195" width="6.28515625" style="1" bestFit="1" customWidth="1"/>
    <col min="8196" max="8196" width="10" style="1" bestFit="1" customWidth="1"/>
    <col min="8197" max="8197" width="9.140625" style="1"/>
    <col min="8198" max="8198" width="10.140625" style="1" customWidth="1"/>
    <col min="8199" max="8199" width="9.7109375" style="1" customWidth="1"/>
    <col min="8200" max="8200" width="10" style="1" customWidth="1"/>
    <col min="8201" max="8201" width="10.140625" style="1" customWidth="1"/>
    <col min="8202" max="8202" width="10" style="1" customWidth="1"/>
    <col min="8203" max="8203" width="9.85546875" style="1" customWidth="1"/>
    <col min="8204" max="8204" width="10.42578125" style="1" customWidth="1"/>
    <col min="8205" max="8205" width="10" style="1" customWidth="1"/>
    <col min="8206" max="8206" width="9.7109375" style="1" customWidth="1"/>
    <col min="8207" max="8208" width="9.5703125" style="1" customWidth="1"/>
    <col min="8209" max="8209" width="13.7109375" style="1" customWidth="1"/>
    <col min="8210" max="8210" width="15.7109375" style="1" bestFit="1" customWidth="1"/>
    <col min="8211" max="8449" width="9.140625" style="1"/>
    <col min="8450" max="8450" width="30.7109375" style="1" customWidth="1"/>
    <col min="8451" max="8451" width="6.28515625" style="1" bestFit="1" customWidth="1"/>
    <col min="8452" max="8452" width="10" style="1" bestFit="1" customWidth="1"/>
    <col min="8453" max="8453" width="9.140625" style="1"/>
    <col min="8454" max="8454" width="10.140625" style="1" customWidth="1"/>
    <col min="8455" max="8455" width="9.7109375" style="1" customWidth="1"/>
    <col min="8456" max="8456" width="10" style="1" customWidth="1"/>
    <col min="8457" max="8457" width="10.140625" style="1" customWidth="1"/>
    <col min="8458" max="8458" width="10" style="1" customWidth="1"/>
    <col min="8459" max="8459" width="9.85546875" style="1" customWidth="1"/>
    <col min="8460" max="8460" width="10.42578125" style="1" customWidth="1"/>
    <col min="8461" max="8461" width="10" style="1" customWidth="1"/>
    <col min="8462" max="8462" width="9.7109375" style="1" customWidth="1"/>
    <col min="8463" max="8464" width="9.5703125" style="1" customWidth="1"/>
    <col min="8465" max="8465" width="13.7109375" style="1" customWidth="1"/>
    <col min="8466" max="8466" width="15.7109375" style="1" bestFit="1" customWidth="1"/>
    <col min="8467" max="8705" width="9.140625" style="1"/>
    <col min="8706" max="8706" width="30.7109375" style="1" customWidth="1"/>
    <col min="8707" max="8707" width="6.28515625" style="1" bestFit="1" customWidth="1"/>
    <col min="8708" max="8708" width="10" style="1" bestFit="1" customWidth="1"/>
    <col min="8709" max="8709" width="9.140625" style="1"/>
    <col min="8710" max="8710" width="10.140625" style="1" customWidth="1"/>
    <col min="8711" max="8711" width="9.7109375" style="1" customWidth="1"/>
    <col min="8712" max="8712" width="10" style="1" customWidth="1"/>
    <col min="8713" max="8713" width="10.140625" style="1" customWidth="1"/>
    <col min="8714" max="8714" width="10" style="1" customWidth="1"/>
    <col min="8715" max="8715" width="9.85546875" style="1" customWidth="1"/>
    <col min="8716" max="8716" width="10.42578125" style="1" customWidth="1"/>
    <col min="8717" max="8717" width="10" style="1" customWidth="1"/>
    <col min="8718" max="8718" width="9.7109375" style="1" customWidth="1"/>
    <col min="8719" max="8720" width="9.5703125" style="1" customWidth="1"/>
    <col min="8721" max="8721" width="13.7109375" style="1" customWidth="1"/>
    <col min="8722" max="8722" width="15.7109375" style="1" bestFit="1" customWidth="1"/>
    <col min="8723" max="8961" width="9.140625" style="1"/>
    <col min="8962" max="8962" width="30.7109375" style="1" customWidth="1"/>
    <col min="8963" max="8963" width="6.28515625" style="1" bestFit="1" customWidth="1"/>
    <col min="8964" max="8964" width="10" style="1" bestFit="1" customWidth="1"/>
    <col min="8965" max="8965" width="9.140625" style="1"/>
    <col min="8966" max="8966" width="10.140625" style="1" customWidth="1"/>
    <col min="8967" max="8967" width="9.7109375" style="1" customWidth="1"/>
    <col min="8968" max="8968" width="10" style="1" customWidth="1"/>
    <col min="8969" max="8969" width="10.140625" style="1" customWidth="1"/>
    <col min="8970" max="8970" width="10" style="1" customWidth="1"/>
    <col min="8971" max="8971" width="9.85546875" style="1" customWidth="1"/>
    <col min="8972" max="8972" width="10.42578125" style="1" customWidth="1"/>
    <col min="8973" max="8973" width="10" style="1" customWidth="1"/>
    <col min="8974" max="8974" width="9.7109375" style="1" customWidth="1"/>
    <col min="8975" max="8976" width="9.5703125" style="1" customWidth="1"/>
    <col min="8977" max="8977" width="13.7109375" style="1" customWidth="1"/>
    <col min="8978" max="8978" width="15.7109375" style="1" bestFit="1" customWidth="1"/>
    <col min="8979" max="9217" width="9.140625" style="1"/>
    <col min="9218" max="9218" width="30.7109375" style="1" customWidth="1"/>
    <col min="9219" max="9219" width="6.28515625" style="1" bestFit="1" customWidth="1"/>
    <col min="9220" max="9220" width="10" style="1" bestFit="1" customWidth="1"/>
    <col min="9221" max="9221" width="9.140625" style="1"/>
    <col min="9222" max="9222" width="10.140625" style="1" customWidth="1"/>
    <col min="9223" max="9223" width="9.7109375" style="1" customWidth="1"/>
    <col min="9224" max="9224" width="10" style="1" customWidth="1"/>
    <col min="9225" max="9225" width="10.140625" style="1" customWidth="1"/>
    <col min="9226" max="9226" width="10" style="1" customWidth="1"/>
    <col min="9227" max="9227" width="9.85546875" style="1" customWidth="1"/>
    <col min="9228" max="9228" width="10.42578125" style="1" customWidth="1"/>
    <col min="9229" max="9229" width="10" style="1" customWidth="1"/>
    <col min="9230" max="9230" width="9.7109375" style="1" customWidth="1"/>
    <col min="9231" max="9232" width="9.5703125" style="1" customWidth="1"/>
    <col min="9233" max="9233" width="13.7109375" style="1" customWidth="1"/>
    <col min="9234" max="9234" width="15.7109375" style="1" bestFit="1" customWidth="1"/>
    <col min="9235" max="9473" width="9.140625" style="1"/>
    <col min="9474" max="9474" width="30.7109375" style="1" customWidth="1"/>
    <col min="9475" max="9475" width="6.28515625" style="1" bestFit="1" customWidth="1"/>
    <col min="9476" max="9476" width="10" style="1" bestFit="1" customWidth="1"/>
    <col min="9477" max="9477" width="9.140625" style="1"/>
    <col min="9478" max="9478" width="10.140625" style="1" customWidth="1"/>
    <col min="9479" max="9479" width="9.7109375" style="1" customWidth="1"/>
    <col min="9480" max="9480" width="10" style="1" customWidth="1"/>
    <col min="9481" max="9481" width="10.140625" style="1" customWidth="1"/>
    <col min="9482" max="9482" width="10" style="1" customWidth="1"/>
    <col min="9483" max="9483" width="9.85546875" style="1" customWidth="1"/>
    <col min="9484" max="9484" width="10.42578125" style="1" customWidth="1"/>
    <col min="9485" max="9485" width="10" style="1" customWidth="1"/>
    <col min="9486" max="9486" width="9.7109375" style="1" customWidth="1"/>
    <col min="9487" max="9488" width="9.5703125" style="1" customWidth="1"/>
    <col min="9489" max="9489" width="13.7109375" style="1" customWidth="1"/>
    <col min="9490" max="9490" width="15.7109375" style="1" bestFit="1" customWidth="1"/>
    <col min="9491" max="9729" width="9.140625" style="1"/>
    <col min="9730" max="9730" width="30.7109375" style="1" customWidth="1"/>
    <col min="9731" max="9731" width="6.28515625" style="1" bestFit="1" customWidth="1"/>
    <col min="9732" max="9732" width="10" style="1" bestFit="1" customWidth="1"/>
    <col min="9733" max="9733" width="9.140625" style="1"/>
    <col min="9734" max="9734" width="10.140625" style="1" customWidth="1"/>
    <col min="9735" max="9735" width="9.7109375" style="1" customWidth="1"/>
    <col min="9736" max="9736" width="10" style="1" customWidth="1"/>
    <col min="9737" max="9737" width="10.140625" style="1" customWidth="1"/>
    <col min="9738" max="9738" width="10" style="1" customWidth="1"/>
    <col min="9739" max="9739" width="9.85546875" style="1" customWidth="1"/>
    <col min="9740" max="9740" width="10.42578125" style="1" customWidth="1"/>
    <col min="9741" max="9741" width="10" style="1" customWidth="1"/>
    <col min="9742" max="9742" width="9.7109375" style="1" customWidth="1"/>
    <col min="9743" max="9744" width="9.5703125" style="1" customWidth="1"/>
    <col min="9745" max="9745" width="13.7109375" style="1" customWidth="1"/>
    <col min="9746" max="9746" width="15.7109375" style="1" bestFit="1" customWidth="1"/>
    <col min="9747" max="9985" width="9.140625" style="1"/>
    <col min="9986" max="9986" width="30.7109375" style="1" customWidth="1"/>
    <col min="9987" max="9987" width="6.28515625" style="1" bestFit="1" customWidth="1"/>
    <col min="9988" max="9988" width="10" style="1" bestFit="1" customWidth="1"/>
    <col min="9989" max="9989" width="9.140625" style="1"/>
    <col min="9990" max="9990" width="10.140625" style="1" customWidth="1"/>
    <col min="9991" max="9991" width="9.7109375" style="1" customWidth="1"/>
    <col min="9992" max="9992" width="10" style="1" customWidth="1"/>
    <col min="9993" max="9993" width="10.140625" style="1" customWidth="1"/>
    <col min="9994" max="9994" width="10" style="1" customWidth="1"/>
    <col min="9995" max="9995" width="9.85546875" style="1" customWidth="1"/>
    <col min="9996" max="9996" width="10.42578125" style="1" customWidth="1"/>
    <col min="9997" max="9997" width="10" style="1" customWidth="1"/>
    <col min="9998" max="9998" width="9.7109375" style="1" customWidth="1"/>
    <col min="9999" max="10000" width="9.5703125" style="1" customWidth="1"/>
    <col min="10001" max="10001" width="13.7109375" style="1" customWidth="1"/>
    <col min="10002" max="10002" width="15.7109375" style="1" bestFit="1" customWidth="1"/>
    <col min="10003" max="10241" width="9.140625" style="1"/>
    <col min="10242" max="10242" width="30.7109375" style="1" customWidth="1"/>
    <col min="10243" max="10243" width="6.28515625" style="1" bestFit="1" customWidth="1"/>
    <col min="10244" max="10244" width="10" style="1" bestFit="1" customWidth="1"/>
    <col min="10245" max="10245" width="9.140625" style="1"/>
    <col min="10246" max="10246" width="10.140625" style="1" customWidth="1"/>
    <col min="10247" max="10247" width="9.7109375" style="1" customWidth="1"/>
    <col min="10248" max="10248" width="10" style="1" customWidth="1"/>
    <col min="10249" max="10249" width="10.140625" style="1" customWidth="1"/>
    <col min="10250" max="10250" width="10" style="1" customWidth="1"/>
    <col min="10251" max="10251" width="9.85546875" style="1" customWidth="1"/>
    <col min="10252" max="10252" width="10.42578125" style="1" customWidth="1"/>
    <col min="10253" max="10253" width="10" style="1" customWidth="1"/>
    <col min="10254" max="10254" width="9.7109375" style="1" customWidth="1"/>
    <col min="10255" max="10256" width="9.5703125" style="1" customWidth="1"/>
    <col min="10257" max="10257" width="13.7109375" style="1" customWidth="1"/>
    <col min="10258" max="10258" width="15.7109375" style="1" bestFit="1" customWidth="1"/>
    <col min="10259" max="10497" width="9.140625" style="1"/>
    <col min="10498" max="10498" width="30.7109375" style="1" customWidth="1"/>
    <col min="10499" max="10499" width="6.28515625" style="1" bestFit="1" customWidth="1"/>
    <col min="10500" max="10500" width="10" style="1" bestFit="1" customWidth="1"/>
    <col min="10501" max="10501" width="9.140625" style="1"/>
    <col min="10502" max="10502" width="10.140625" style="1" customWidth="1"/>
    <col min="10503" max="10503" width="9.7109375" style="1" customWidth="1"/>
    <col min="10504" max="10504" width="10" style="1" customWidth="1"/>
    <col min="10505" max="10505" width="10.140625" style="1" customWidth="1"/>
    <col min="10506" max="10506" width="10" style="1" customWidth="1"/>
    <col min="10507" max="10507" width="9.85546875" style="1" customWidth="1"/>
    <col min="10508" max="10508" width="10.42578125" style="1" customWidth="1"/>
    <col min="10509" max="10509" width="10" style="1" customWidth="1"/>
    <col min="10510" max="10510" width="9.7109375" style="1" customWidth="1"/>
    <col min="10511" max="10512" width="9.5703125" style="1" customWidth="1"/>
    <col min="10513" max="10513" width="13.7109375" style="1" customWidth="1"/>
    <col min="10514" max="10514" width="15.7109375" style="1" bestFit="1" customWidth="1"/>
    <col min="10515" max="10753" width="9.140625" style="1"/>
    <col min="10754" max="10754" width="30.7109375" style="1" customWidth="1"/>
    <col min="10755" max="10755" width="6.28515625" style="1" bestFit="1" customWidth="1"/>
    <col min="10756" max="10756" width="10" style="1" bestFit="1" customWidth="1"/>
    <col min="10757" max="10757" width="9.140625" style="1"/>
    <col min="10758" max="10758" width="10.140625" style="1" customWidth="1"/>
    <col min="10759" max="10759" width="9.7109375" style="1" customWidth="1"/>
    <col min="10760" max="10760" width="10" style="1" customWidth="1"/>
    <col min="10761" max="10761" width="10.140625" style="1" customWidth="1"/>
    <col min="10762" max="10762" width="10" style="1" customWidth="1"/>
    <col min="10763" max="10763" width="9.85546875" style="1" customWidth="1"/>
    <col min="10764" max="10764" width="10.42578125" style="1" customWidth="1"/>
    <col min="10765" max="10765" width="10" style="1" customWidth="1"/>
    <col min="10766" max="10766" width="9.7109375" style="1" customWidth="1"/>
    <col min="10767" max="10768" width="9.5703125" style="1" customWidth="1"/>
    <col min="10769" max="10769" width="13.7109375" style="1" customWidth="1"/>
    <col min="10770" max="10770" width="15.7109375" style="1" bestFit="1" customWidth="1"/>
    <col min="10771" max="11009" width="9.140625" style="1"/>
    <col min="11010" max="11010" width="30.7109375" style="1" customWidth="1"/>
    <col min="11011" max="11011" width="6.28515625" style="1" bestFit="1" customWidth="1"/>
    <col min="11012" max="11012" width="10" style="1" bestFit="1" customWidth="1"/>
    <col min="11013" max="11013" width="9.140625" style="1"/>
    <col min="11014" max="11014" width="10.140625" style="1" customWidth="1"/>
    <col min="11015" max="11015" width="9.7109375" style="1" customWidth="1"/>
    <col min="11016" max="11016" width="10" style="1" customWidth="1"/>
    <col min="11017" max="11017" width="10.140625" style="1" customWidth="1"/>
    <col min="11018" max="11018" width="10" style="1" customWidth="1"/>
    <col min="11019" max="11019" width="9.85546875" style="1" customWidth="1"/>
    <col min="11020" max="11020" width="10.42578125" style="1" customWidth="1"/>
    <col min="11021" max="11021" width="10" style="1" customWidth="1"/>
    <col min="11022" max="11022" width="9.7109375" style="1" customWidth="1"/>
    <col min="11023" max="11024" width="9.5703125" style="1" customWidth="1"/>
    <col min="11025" max="11025" width="13.7109375" style="1" customWidth="1"/>
    <col min="11026" max="11026" width="15.7109375" style="1" bestFit="1" customWidth="1"/>
    <col min="11027" max="11265" width="9.140625" style="1"/>
    <col min="11266" max="11266" width="30.7109375" style="1" customWidth="1"/>
    <col min="11267" max="11267" width="6.28515625" style="1" bestFit="1" customWidth="1"/>
    <col min="11268" max="11268" width="10" style="1" bestFit="1" customWidth="1"/>
    <col min="11269" max="11269" width="9.140625" style="1"/>
    <col min="11270" max="11270" width="10.140625" style="1" customWidth="1"/>
    <col min="11271" max="11271" width="9.7109375" style="1" customWidth="1"/>
    <col min="11272" max="11272" width="10" style="1" customWidth="1"/>
    <col min="11273" max="11273" width="10.140625" style="1" customWidth="1"/>
    <col min="11274" max="11274" width="10" style="1" customWidth="1"/>
    <col min="11275" max="11275" width="9.85546875" style="1" customWidth="1"/>
    <col min="11276" max="11276" width="10.42578125" style="1" customWidth="1"/>
    <col min="11277" max="11277" width="10" style="1" customWidth="1"/>
    <col min="11278" max="11278" width="9.7109375" style="1" customWidth="1"/>
    <col min="11279" max="11280" width="9.5703125" style="1" customWidth="1"/>
    <col min="11281" max="11281" width="13.7109375" style="1" customWidth="1"/>
    <col min="11282" max="11282" width="15.7109375" style="1" bestFit="1" customWidth="1"/>
    <col min="11283" max="11521" width="9.140625" style="1"/>
    <col min="11522" max="11522" width="30.7109375" style="1" customWidth="1"/>
    <col min="11523" max="11523" width="6.28515625" style="1" bestFit="1" customWidth="1"/>
    <col min="11524" max="11524" width="10" style="1" bestFit="1" customWidth="1"/>
    <col min="11525" max="11525" width="9.140625" style="1"/>
    <col min="11526" max="11526" width="10.140625" style="1" customWidth="1"/>
    <col min="11527" max="11527" width="9.7109375" style="1" customWidth="1"/>
    <col min="11528" max="11528" width="10" style="1" customWidth="1"/>
    <col min="11529" max="11529" width="10.140625" style="1" customWidth="1"/>
    <col min="11530" max="11530" width="10" style="1" customWidth="1"/>
    <col min="11531" max="11531" width="9.85546875" style="1" customWidth="1"/>
    <col min="11532" max="11532" width="10.42578125" style="1" customWidth="1"/>
    <col min="11533" max="11533" width="10" style="1" customWidth="1"/>
    <col min="11534" max="11534" width="9.7109375" style="1" customWidth="1"/>
    <col min="11535" max="11536" width="9.5703125" style="1" customWidth="1"/>
    <col min="11537" max="11537" width="13.7109375" style="1" customWidth="1"/>
    <col min="11538" max="11538" width="15.7109375" style="1" bestFit="1" customWidth="1"/>
    <col min="11539" max="11777" width="9.140625" style="1"/>
    <col min="11778" max="11778" width="30.7109375" style="1" customWidth="1"/>
    <col min="11779" max="11779" width="6.28515625" style="1" bestFit="1" customWidth="1"/>
    <col min="11780" max="11780" width="10" style="1" bestFit="1" customWidth="1"/>
    <col min="11781" max="11781" width="9.140625" style="1"/>
    <col min="11782" max="11782" width="10.140625" style="1" customWidth="1"/>
    <col min="11783" max="11783" width="9.7109375" style="1" customWidth="1"/>
    <col min="11784" max="11784" width="10" style="1" customWidth="1"/>
    <col min="11785" max="11785" width="10.140625" style="1" customWidth="1"/>
    <col min="11786" max="11786" width="10" style="1" customWidth="1"/>
    <col min="11787" max="11787" width="9.85546875" style="1" customWidth="1"/>
    <col min="11788" max="11788" width="10.42578125" style="1" customWidth="1"/>
    <col min="11789" max="11789" width="10" style="1" customWidth="1"/>
    <col min="11790" max="11790" width="9.7109375" style="1" customWidth="1"/>
    <col min="11791" max="11792" width="9.5703125" style="1" customWidth="1"/>
    <col min="11793" max="11793" width="13.7109375" style="1" customWidth="1"/>
    <col min="11794" max="11794" width="15.7109375" style="1" bestFit="1" customWidth="1"/>
    <col min="11795" max="12033" width="9.140625" style="1"/>
    <col min="12034" max="12034" width="30.7109375" style="1" customWidth="1"/>
    <col min="12035" max="12035" width="6.28515625" style="1" bestFit="1" customWidth="1"/>
    <col min="12036" max="12036" width="10" style="1" bestFit="1" customWidth="1"/>
    <col min="12037" max="12037" width="9.140625" style="1"/>
    <col min="12038" max="12038" width="10.140625" style="1" customWidth="1"/>
    <col min="12039" max="12039" width="9.7109375" style="1" customWidth="1"/>
    <col min="12040" max="12040" width="10" style="1" customWidth="1"/>
    <col min="12041" max="12041" width="10.140625" style="1" customWidth="1"/>
    <col min="12042" max="12042" width="10" style="1" customWidth="1"/>
    <col min="12043" max="12043" width="9.85546875" style="1" customWidth="1"/>
    <col min="12044" max="12044" width="10.42578125" style="1" customWidth="1"/>
    <col min="12045" max="12045" width="10" style="1" customWidth="1"/>
    <col min="12046" max="12046" width="9.7109375" style="1" customWidth="1"/>
    <col min="12047" max="12048" width="9.5703125" style="1" customWidth="1"/>
    <col min="12049" max="12049" width="13.7109375" style="1" customWidth="1"/>
    <col min="12050" max="12050" width="15.7109375" style="1" bestFit="1" customWidth="1"/>
    <col min="12051" max="12289" width="9.140625" style="1"/>
    <col min="12290" max="12290" width="30.7109375" style="1" customWidth="1"/>
    <col min="12291" max="12291" width="6.28515625" style="1" bestFit="1" customWidth="1"/>
    <col min="12292" max="12292" width="10" style="1" bestFit="1" customWidth="1"/>
    <col min="12293" max="12293" width="9.140625" style="1"/>
    <col min="12294" max="12294" width="10.140625" style="1" customWidth="1"/>
    <col min="12295" max="12295" width="9.7109375" style="1" customWidth="1"/>
    <col min="12296" max="12296" width="10" style="1" customWidth="1"/>
    <col min="12297" max="12297" width="10.140625" style="1" customWidth="1"/>
    <col min="12298" max="12298" width="10" style="1" customWidth="1"/>
    <col min="12299" max="12299" width="9.85546875" style="1" customWidth="1"/>
    <col min="12300" max="12300" width="10.42578125" style="1" customWidth="1"/>
    <col min="12301" max="12301" width="10" style="1" customWidth="1"/>
    <col min="12302" max="12302" width="9.7109375" style="1" customWidth="1"/>
    <col min="12303" max="12304" width="9.5703125" style="1" customWidth="1"/>
    <col min="12305" max="12305" width="13.7109375" style="1" customWidth="1"/>
    <col min="12306" max="12306" width="15.7109375" style="1" bestFit="1" customWidth="1"/>
    <col min="12307" max="12545" width="9.140625" style="1"/>
    <col min="12546" max="12546" width="30.7109375" style="1" customWidth="1"/>
    <col min="12547" max="12547" width="6.28515625" style="1" bestFit="1" customWidth="1"/>
    <col min="12548" max="12548" width="10" style="1" bestFit="1" customWidth="1"/>
    <col min="12549" max="12549" width="9.140625" style="1"/>
    <col min="12550" max="12550" width="10.140625" style="1" customWidth="1"/>
    <col min="12551" max="12551" width="9.7109375" style="1" customWidth="1"/>
    <col min="12552" max="12552" width="10" style="1" customWidth="1"/>
    <col min="12553" max="12553" width="10.140625" style="1" customWidth="1"/>
    <col min="12554" max="12554" width="10" style="1" customWidth="1"/>
    <col min="12555" max="12555" width="9.85546875" style="1" customWidth="1"/>
    <col min="12556" max="12556" width="10.42578125" style="1" customWidth="1"/>
    <col min="12557" max="12557" width="10" style="1" customWidth="1"/>
    <col min="12558" max="12558" width="9.7109375" style="1" customWidth="1"/>
    <col min="12559" max="12560" width="9.5703125" style="1" customWidth="1"/>
    <col min="12561" max="12561" width="13.7109375" style="1" customWidth="1"/>
    <col min="12562" max="12562" width="15.7109375" style="1" bestFit="1" customWidth="1"/>
    <col min="12563" max="12801" width="9.140625" style="1"/>
    <col min="12802" max="12802" width="30.7109375" style="1" customWidth="1"/>
    <col min="12803" max="12803" width="6.28515625" style="1" bestFit="1" customWidth="1"/>
    <col min="12804" max="12804" width="10" style="1" bestFit="1" customWidth="1"/>
    <col min="12805" max="12805" width="9.140625" style="1"/>
    <col min="12806" max="12806" width="10.140625" style="1" customWidth="1"/>
    <col min="12807" max="12807" width="9.7109375" style="1" customWidth="1"/>
    <col min="12808" max="12808" width="10" style="1" customWidth="1"/>
    <col min="12809" max="12809" width="10.140625" style="1" customWidth="1"/>
    <col min="12810" max="12810" width="10" style="1" customWidth="1"/>
    <col min="12811" max="12811" width="9.85546875" style="1" customWidth="1"/>
    <col min="12812" max="12812" width="10.42578125" style="1" customWidth="1"/>
    <col min="12813" max="12813" width="10" style="1" customWidth="1"/>
    <col min="12814" max="12814" width="9.7109375" style="1" customWidth="1"/>
    <col min="12815" max="12816" width="9.5703125" style="1" customWidth="1"/>
    <col min="12817" max="12817" width="13.7109375" style="1" customWidth="1"/>
    <col min="12818" max="12818" width="15.7109375" style="1" bestFit="1" customWidth="1"/>
    <col min="12819" max="13057" width="9.140625" style="1"/>
    <col min="13058" max="13058" width="30.7109375" style="1" customWidth="1"/>
    <col min="13059" max="13059" width="6.28515625" style="1" bestFit="1" customWidth="1"/>
    <col min="13060" max="13060" width="10" style="1" bestFit="1" customWidth="1"/>
    <col min="13061" max="13061" width="9.140625" style="1"/>
    <col min="13062" max="13062" width="10.140625" style="1" customWidth="1"/>
    <col min="13063" max="13063" width="9.7109375" style="1" customWidth="1"/>
    <col min="13064" max="13064" width="10" style="1" customWidth="1"/>
    <col min="13065" max="13065" width="10.140625" style="1" customWidth="1"/>
    <col min="13066" max="13066" width="10" style="1" customWidth="1"/>
    <col min="13067" max="13067" width="9.85546875" style="1" customWidth="1"/>
    <col min="13068" max="13068" width="10.42578125" style="1" customWidth="1"/>
    <col min="13069" max="13069" width="10" style="1" customWidth="1"/>
    <col min="13070" max="13070" width="9.7109375" style="1" customWidth="1"/>
    <col min="13071" max="13072" width="9.5703125" style="1" customWidth="1"/>
    <col min="13073" max="13073" width="13.7109375" style="1" customWidth="1"/>
    <col min="13074" max="13074" width="15.7109375" style="1" bestFit="1" customWidth="1"/>
    <col min="13075" max="13313" width="9.140625" style="1"/>
    <col min="13314" max="13314" width="30.7109375" style="1" customWidth="1"/>
    <col min="13315" max="13315" width="6.28515625" style="1" bestFit="1" customWidth="1"/>
    <col min="13316" max="13316" width="10" style="1" bestFit="1" customWidth="1"/>
    <col min="13317" max="13317" width="9.140625" style="1"/>
    <col min="13318" max="13318" width="10.140625" style="1" customWidth="1"/>
    <col min="13319" max="13319" width="9.7109375" style="1" customWidth="1"/>
    <col min="13320" max="13320" width="10" style="1" customWidth="1"/>
    <col min="13321" max="13321" width="10.140625" style="1" customWidth="1"/>
    <col min="13322" max="13322" width="10" style="1" customWidth="1"/>
    <col min="13323" max="13323" width="9.85546875" style="1" customWidth="1"/>
    <col min="13324" max="13324" width="10.42578125" style="1" customWidth="1"/>
    <col min="13325" max="13325" width="10" style="1" customWidth="1"/>
    <col min="13326" max="13326" width="9.7109375" style="1" customWidth="1"/>
    <col min="13327" max="13328" width="9.5703125" style="1" customWidth="1"/>
    <col min="13329" max="13329" width="13.7109375" style="1" customWidth="1"/>
    <col min="13330" max="13330" width="15.7109375" style="1" bestFit="1" customWidth="1"/>
    <col min="13331" max="13569" width="9.140625" style="1"/>
    <col min="13570" max="13570" width="30.7109375" style="1" customWidth="1"/>
    <col min="13571" max="13571" width="6.28515625" style="1" bestFit="1" customWidth="1"/>
    <col min="13572" max="13572" width="10" style="1" bestFit="1" customWidth="1"/>
    <col min="13573" max="13573" width="9.140625" style="1"/>
    <col min="13574" max="13574" width="10.140625" style="1" customWidth="1"/>
    <col min="13575" max="13575" width="9.7109375" style="1" customWidth="1"/>
    <col min="13576" max="13576" width="10" style="1" customWidth="1"/>
    <col min="13577" max="13577" width="10.140625" style="1" customWidth="1"/>
    <col min="13578" max="13578" width="10" style="1" customWidth="1"/>
    <col min="13579" max="13579" width="9.85546875" style="1" customWidth="1"/>
    <col min="13580" max="13580" width="10.42578125" style="1" customWidth="1"/>
    <col min="13581" max="13581" width="10" style="1" customWidth="1"/>
    <col min="13582" max="13582" width="9.7109375" style="1" customWidth="1"/>
    <col min="13583" max="13584" width="9.5703125" style="1" customWidth="1"/>
    <col min="13585" max="13585" width="13.7109375" style="1" customWidth="1"/>
    <col min="13586" max="13586" width="15.7109375" style="1" bestFit="1" customWidth="1"/>
    <col min="13587" max="13825" width="9.140625" style="1"/>
    <col min="13826" max="13826" width="30.7109375" style="1" customWidth="1"/>
    <col min="13827" max="13827" width="6.28515625" style="1" bestFit="1" customWidth="1"/>
    <col min="13828" max="13828" width="10" style="1" bestFit="1" customWidth="1"/>
    <col min="13829" max="13829" width="9.140625" style="1"/>
    <col min="13830" max="13830" width="10.140625" style="1" customWidth="1"/>
    <col min="13831" max="13831" width="9.7109375" style="1" customWidth="1"/>
    <col min="13832" max="13832" width="10" style="1" customWidth="1"/>
    <col min="13833" max="13833" width="10.140625" style="1" customWidth="1"/>
    <col min="13834" max="13834" width="10" style="1" customWidth="1"/>
    <col min="13835" max="13835" width="9.85546875" style="1" customWidth="1"/>
    <col min="13836" max="13836" width="10.42578125" style="1" customWidth="1"/>
    <col min="13837" max="13837" width="10" style="1" customWidth="1"/>
    <col min="13838" max="13838" width="9.7109375" style="1" customWidth="1"/>
    <col min="13839" max="13840" width="9.5703125" style="1" customWidth="1"/>
    <col min="13841" max="13841" width="13.7109375" style="1" customWidth="1"/>
    <col min="13842" max="13842" width="15.7109375" style="1" bestFit="1" customWidth="1"/>
    <col min="13843" max="14081" width="9.140625" style="1"/>
    <col min="14082" max="14082" width="30.7109375" style="1" customWidth="1"/>
    <col min="14083" max="14083" width="6.28515625" style="1" bestFit="1" customWidth="1"/>
    <col min="14084" max="14084" width="10" style="1" bestFit="1" customWidth="1"/>
    <col min="14085" max="14085" width="9.140625" style="1"/>
    <col min="14086" max="14086" width="10.140625" style="1" customWidth="1"/>
    <col min="14087" max="14087" width="9.7109375" style="1" customWidth="1"/>
    <col min="14088" max="14088" width="10" style="1" customWidth="1"/>
    <col min="14089" max="14089" width="10.140625" style="1" customWidth="1"/>
    <col min="14090" max="14090" width="10" style="1" customWidth="1"/>
    <col min="14091" max="14091" width="9.85546875" style="1" customWidth="1"/>
    <col min="14092" max="14092" width="10.42578125" style="1" customWidth="1"/>
    <col min="14093" max="14093" width="10" style="1" customWidth="1"/>
    <col min="14094" max="14094" width="9.7109375" style="1" customWidth="1"/>
    <col min="14095" max="14096" width="9.5703125" style="1" customWidth="1"/>
    <col min="14097" max="14097" width="13.7109375" style="1" customWidth="1"/>
    <col min="14098" max="14098" width="15.7109375" style="1" bestFit="1" customWidth="1"/>
    <col min="14099" max="14337" width="9.140625" style="1"/>
    <col min="14338" max="14338" width="30.7109375" style="1" customWidth="1"/>
    <col min="14339" max="14339" width="6.28515625" style="1" bestFit="1" customWidth="1"/>
    <col min="14340" max="14340" width="10" style="1" bestFit="1" customWidth="1"/>
    <col min="14341" max="14341" width="9.140625" style="1"/>
    <col min="14342" max="14342" width="10.140625" style="1" customWidth="1"/>
    <col min="14343" max="14343" width="9.7109375" style="1" customWidth="1"/>
    <col min="14344" max="14344" width="10" style="1" customWidth="1"/>
    <col min="14345" max="14345" width="10.140625" style="1" customWidth="1"/>
    <col min="14346" max="14346" width="10" style="1" customWidth="1"/>
    <col min="14347" max="14347" width="9.85546875" style="1" customWidth="1"/>
    <col min="14348" max="14348" width="10.42578125" style="1" customWidth="1"/>
    <col min="14349" max="14349" width="10" style="1" customWidth="1"/>
    <col min="14350" max="14350" width="9.7109375" style="1" customWidth="1"/>
    <col min="14351" max="14352" width="9.5703125" style="1" customWidth="1"/>
    <col min="14353" max="14353" width="13.7109375" style="1" customWidth="1"/>
    <col min="14354" max="14354" width="15.7109375" style="1" bestFit="1" customWidth="1"/>
    <col min="14355" max="14593" width="9.140625" style="1"/>
    <col min="14594" max="14594" width="30.7109375" style="1" customWidth="1"/>
    <col min="14595" max="14595" width="6.28515625" style="1" bestFit="1" customWidth="1"/>
    <col min="14596" max="14596" width="10" style="1" bestFit="1" customWidth="1"/>
    <col min="14597" max="14597" width="9.140625" style="1"/>
    <col min="14598" max="14598" width="10.140625" style="1" customWidth="1"/>
    <col min="14599" max="14599" width="9.7109375" style="1" customWidth="1"/>
    <col min="14600" max="14600" width="10" style="1" customWidth="1"/>
    <col min="14601" max="14601" width="10.140625" style="1" customWidth="1"/>
    <col min="14602" max="14602" width="10" style="1" customWidth="1"/>
    <col min="14603" max="14603" width="9.85546875" style="1" customWidth="1"/>
    <col min="14604" max="14604" width="10.42578125" style="1" customWidth="1"/>
    <col min="14605" max="14605" width="10" style="1" customWidth="1"/>
    <col min="14606" max="14606" width="9.7109375" style="1" customWidth="1"/>
    <col min="14607" max="14608" width="9.5703125" style="1" customWidth="1"/>
    <col min="14609" max="14609" width="13.7109375" style="1" customWidth="1"/>
    <col min="14610" max="14610" width="15.7109375" style="1" bestFit="1" customWidth="1"/>
    <col min="14611" max="14849" width="9.140625" style="1"/>
    <col min="14850" max="14850" width="30.7109375" style="1" customWidth="1"/>
    <col min="14851" max="14851" width="6.28515625" style="1" bestFit="1" customWidth="1"/>
    <col min="14852" max="14852" width="10" style="1" bestFit="1" customWidth="1"/>
    <col min="14853" max="14853" width="9.140625" style="1"/>
    <col min="14854" max="14854" width="10.140625" style="1" customWidth="1"/>
    <col min="14855" max="14855" width="9.7109375" style="1" customWidth="1"/>
    <col min="14856" max="14856" width="10" style="1" customWidth="1"/>
    <col min="14857" max="14857" width="10.140625" style="1" customWidth="1"/>
    <col min="14858" max="14858" width="10" style="1" customWidth="1"/>
    <col min="14859" max="14859" width="9.85546875" style="1" customWidth="1"/>
    <col min="14860" max="14860" width="10.42578125" style="1" customWidth="1"/>
    <col min="14861" max="14861" width="10" style="1" customWidth="1"/>
    <col min="14862" max="14862" width="9.7109375" style="1" customWidth="1"/>
    <col min="14863" max="14864" width="9.5703125" style="1" customWidth="1"/>
    <col min="14865" max="14865" width="13.7109375" style="1" customWidth="1"/>
    <col min="14866" max="14866" width="15.7109375" style="1" bestFit="1" customWidth="1"/>
    <col min="14867" max="15105" width="9.140625" style="1"/>
    <col min="15106" max="15106" width="30.7109375" style="1" customWidth="1"/>
    <col min="15107" max="15107" width="6.28515625" style="1" bestFit="1" customWidth="1"/>
    <col min="15108" max="15108" width="10" style="1" bestFit="1" customWidth="1"/>
    <col min="15109" max="15109" width="9.140625" style="1"/>
    <col min="15110" max="15110" width="10.140625" style="1" customWidth="1"/>
    <col min="15111" max="15111" width="9.7109375" style="1" customWidth="1"/>
    <col min="15112" max="15112" width="10" style="1" customWidth="1"/>
    <col min="15113" max="15113" width="10.140625" style="1" customWidth="1"/>
    <col min="15114" max="15114" width="10" style="1" customWidth="1"/>
    <col min="15115" max="15115" width="9.85546875" style="1" customWidth="1"/>
    <col min="15116" max="15116" width="10.42578125" style="1" customWidth="1"/>
    <col min="15117" max="15117" width="10" style="1" customWidth="1"/>
    <col min="15118" max="15118" width="9.7109375" style="1" customWidth="1"/>
    <col min="15119" max="15120" width="9.5703125" style="1" customWidth="1"/>
    <col min="15121" max="15121" width="13.7109375" style="1" customWidth="1"/>
    <col min="15122" max="15122" width="15.7109375" style="1" bestFit="1" customWidth="1"/>
    <col min="15123" max="15361" width="9.140625" style="1"/>
    <col min="15362" max="15362" width="30.7109375" style="1" customWidth="1"/>
    <col min="15363" max="15363" width="6.28515625" style="1" bestFit="1" customWidth="1"/>
    <col min="15364" max="15364" width="10" style="1" bestFit="1" customWidth="1"/>
    <col min="15365" max="15365" width="9.140625" style="1"/>
    <col min="15366" max="15366" width="10.140625" style="1" customWidth="1"/>
    <col min="15367" max="15367" width="9.7109375" style="1" customWidth="1"/>
    <col min="15368" max="15368" width="10" style="1" customWidth="1"/>
    <col min="15369" max="15369" width="10.140625" style="1" customWidth="1"/>
    <col min="15370" max="15370" width="10" style="1" customWidth="1"/>
    <col min="15371" max="15371" width="9.85546875" style="1" customWidth="1"/>
    <col min="15372" max="15372" width="10.42578125" style="1" customWidth="1"/>
    <col min="15373" max="15373" width="10" style="1" customWidth="1"/>
    <col min="15374" max="15374" width="9.7109375" style="1" customWidth="1"/>
    <col min="15375" max="15376" width="9.5703125" style="1" customWidth="1"/>
    <col min="15377" max="15377" width="13.7109375" style="1" customWidth="1"/>
    <col min="15378" max="15378" width="15.7109375" style="1" bestFit="1" customWidth="1"/>
    <col min="15379" max="15617" width="9.140625" style="1"/>
    <col min="15618" max="15618" width="30.7109375" style="1" customWidth="1"/>
    <col min="15619" max="15619" width="6.28515625" style="1" bestFit="1" customWidth="1"/>
    <col min="15620" max="15620" width="10" style="1" bestFit="1" customWidth="1"/>
    <col min="15621" max="15621" width="9.140625" style="1"/>
    <col min="15622" max="15622" width="10.140625" style="1" customWidth="1"/>
    <col min="15623" max="15623" width="9.7109375" style="1" customWidth="1"/>
    <col min="15624" max="15624" width="10" style="1" customWidth="1"/>
    <col min="15625" max="15625" width="10.140625" style="1" customWidth="1"/>
    <col min="15626" max="15626" width="10" style="1" customWidth="1"/>
    <col min="15627" max="15627" width="9.85546875" style="1" customWidth="1"/>
    <col min="15628" max="15628" width="10.42578125" style="1" customWidth="1"/>
    <col min="15629" max="15629" width="10" style="1" customWidth="1"/>
    <col min="15630" max="15630" width="9.7109375" style="1" customWidth="1"/>
    <col min="15631" max="15632" width="9.5703125" style="1" customWidth="1"/>
    <col min="15633" max="15633" width="13.7109375" style="1" customWidth="1"/>
    <col min="15634" max="15634" width="15.7109375" style="1" bestFit="1" customWidth="1"/>
    <col min="15635" max="15873" width="9.140625" style="1"/>
    <col min="15874" max="15874" width="30.7109375" style="1" customWidth="1"/>
    <col min="15875" max="15875" width="6.28515625" style="1" bestFit="1" customWidth="1"/>
    <col min="15876" max="15876" width="10" style="1" bestFit="1" customWidth="1"/>
    <col min="15877" max="15877" width="9.140625" style="1"/>
    <col min="15878" max="15878" width="10.140625" style="1" customWidth="1"/>
    <col min="15879" max="15879" width="9.7109375" style="1" customWidth="1"/>
    <col min="15880" max="15880" width="10" style="1" customWidth="1"/>
    <col min="15881" max="15881" width="10.140625" style="1" customWidth="1"/>
    <col min="15882" max="15882" width="10" style="1" customWidth="1"/>
    <col min="15883" max="15883" width="9.85546875" style="1" customWidth="1"/>
    <col min="15884" max="15884" width="10.42578125" style="1" customWidth="1"/>
    <col min="15885" max="15885" width="10" style="1" customWidth="1"/>
    <col min="15886" max="15886" width="9.7109375" style="1" customWidth="1"/>
    <col min="15887" max="15888" width="9.5703125" style="1" customWidth="1"/>
    <col min="15889" max="15889" width="13.7109375" style="1" customWidth="1"/>
    <col min="15890" max="15890" width="15.7109375" style="1" bestFit="1" customWidth="1"/>
    <col min="15891" max="16129" width="9.140625" style="1"/>
    <col min="16130" max="16130" width="30.7109375" style="1" customWidth="1"/>
    <col min="16131" max="16131" width="6.28515625" style="1" bestFit="1" customWidth="1"/>
    <col min="16132" max="16132" width="10" style="1" bestFit="1" customWidth="1"/>
    <col min="16133" max="16133" width="9.140625" style="1"/>
    <col min="16134" max="16134" width="10.140625" style="1" customWidth="1"/>
    <col min="16135" max="16135" width="9.7109375" style="1" customWidth="1"/>
    <col min="16136" max="16136" width="10" style="1" customWidth="1"/>
    <col min="16137" max="16137" width="10.140625" style="1" customWidth="1"/>
    <col min="16138" max="16138" width="10" style="1" customWidth="1"/>
    <col min="16139" max="16139" width="9.85546875" style="1" customWidth="1"/>
    <col min="16140" max="16140" width="10.42578125" style="1" customWidth="1"/>
    <col min="16141" max="16141" width="10" style="1" customWidth="1"/>
    <col min="16142" max="16142" width="9.7109375" style="1" customWidth="1"/>
    <col min="16143" max="16144" width="9.5703125" style="1" customWidth="1"/>
    <col min="16145" max="16145" width="13.7109375" style="1" customWidth="1"/>
    <col min="16146" max="16146" width="15.7109375" style="1" bestFit="1" customWidth="1"/>
    <col min="16147" max="16384" width="9.140625" style="1"/>
  </cols>
  <sheetData>
    <row r="1" spans="1:17">
      <c r="A1" s="368" t="s">
        <v>57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7">
      <c r="A2" s="121"/>
      <c r="B2" s="121"/>
      <c r="C2" s="121"/>
      <c r="D2" s="121"/>
      <c r="E2" s="122"/>
      <c r="F2" s="122"/>
      <c r="G2" s="121"/>
      <c r="H2" s="121"/>
      <c r="I2" s="121"/>
      <c r="J2" s="121"/>
      <c r="K2" s="121"/>
      <c r="L2" s="121"/>
      <c r="M2" s="406" t="s">
        <v>60</v>
      </c>
      <c r="N2" s="407"/>
      <c r="O2" s="408"/>
      <c r="P2" s="409"/>
    </row>
    <row r="3" spans="1:17">
      <c r="A3" s="5"/>
      <c r="B3" s="5"/>
      <c r="C3" s="5"/>
      <c r="D3" s="5"/>
      <c r="E3" s="5"/>
      <c r="F3" s="5"/>
      <c r="G3" s="5"/>
      <c r="H3" s="5"/>
      <c r="M3" s="410"/>
      <c r="N3" s="411"/>
      <c r="O3" s="411"/>
      <c r="P3" s="412"/>
    </row>
    <row r="4" spans="1:17">
      <c r="A4" s="5"/>
      <c r="B4" s="5"/>
      <c r="C4" s="5"/>
      <c r="D4" s="5"/>
      <c r="E4" s="5"/>
      <c r="F4" s="5"/>
      <c r="G4" s="5"/>
      <c r="H4" s="5"/>
    </row>
    <row r="5" spans="1:17">
      <c r="A5" s="5"/>
      <c r="B5" s="5"/>
      <c r="C5" s="5"/>
      <c r="D5" s="5"/>
      <c r="E5" s="5">
        <v>1800841</v>
      </c>
      <c r="F5" s="481">
        <f>E5-E10</f>
        <v>0</v>
      </c>
      <c r="G5" s="5"/>
      <c r="H5" s="5"/>
    </row>
    <row r="6" spans="1:17">
      <c r="A6" s="5"/>
      <c r="B6" s="5"/>
      <c r="C6" s="5"/>
      <c r="D6" s="5"/>
      <c r="E6" s="5"/>
      <c r="F6" s="5"/>
      <c r="G6" s="5"/>
      <c r="H6" s="5"/>
      <c r="M6" s="405" t="s">
        <v>103</v>
      </c>
      <c r="N6" s="405"/>
      <c r="O6" s="405"/>
      <c r="P6" s="405"/>
    </row>
    <row r="7" spans="1:17">
      <c r="A7" s="142" t="s">
        <v>70</v>
      </c>
      <c r="B7" s="143"/>
      <c r="C7" s="123"/>
      <c r="D7" s="123"/>
      <c r="E7" s="123"/>
      <c r="F7" s="123"/>
      <c r="G7" s="124"/>
      <c r="H7" s="124"/>
      <c r="P7" s="5"/>
      <c r="Q7" s="125"/>
    </row>
    <row r="8" spans="1:17" s="5" customFormat="1" ht="24" customHeight="1">
      <c r="A8" s="372" t="s">
        <v>0</v>
      </c>
      <c r="B8" s="415" t="s">
        <v>12</v>
      </c>
      <c r="C8" s="415" t="s">
        <v>54</v>
      </c>
      <c r="D8" s="413" t="s">
        <v>13</v>
      </c>
      <c r="E8" s="374" t="s">
        <v>55</v>
      </c>
      <c r="F8" s="376" t="s">
        <v>2</v>
      </c>
      <c r="G8" s="377"/>
      <c r="H8" s="377"/>
      <c r="I8" s="378"/>
      <c r="J8" s="376" t="s">
        <v>3</v>
      </c>
      <c r="K8" s="377"/>
      <c r="L8" s="377"/>
      <c r="M8" s="378"/>
      <c r="N8" s="376" t="s">
        <v>4</v>
      </c>
      <c r="O8" s="377"/>
      <c r="P8" s="378"/>
      <c r="Q8" s="370" t="s">
        <v>5</v>
      </c>
    </row>
    <row r="9" spans="1:17" s="5" customFormat="1">
      <c r="A9" s="373"/>
      <c r="B9" s="415"/>
      <c r="C9" s="415"/>
      <c r="D9" s="414"/>
      <c r="E9" s="375"/>
      <c r="F9" s="126" t="s">
        <v>1</v>
      </c>
      <c r="G9" s="77" t="s">
        <v>41</v>
      </c>
      <c r="H9" s="78" t="s">
        <v>42</v>
      </c>
      <c r="I9" s="87" t="s">
        <v>43</v>
      </c>
      <c r="J9" s="127" t="s">
        <v>1</v>
      </c>
      <c r="K9" s="78" t="s">
        <v>44</v>
      </c>
      <c r="L9" s="78" t="s">
        <v>45</v>
      </c>
      <c r="M9" s="86" t="s">
        <v>46</v>
      </c>
      <c r="N9" s="127" t="s">
        <v>1</v>
      </c>
      <c r="O9" s="78" t="s">
        <v>47</v>
      </c>
      <c r="P9" s="86" t="s">
        <v>48</v>
      </c>
      <c r="Q9" s="371"/>
    </row>
    <row r="10" spans="1:17" s="5" customFormat="1" ht="30" customHeight="1">
      <c r="A10" s="484"/>
      <c r="B10" s="485"/>
      <c r="C10" s="485"/>
      <c r="D10" s="482"/>
      <c r="E10" s="486">
        <f>F10+J10+N10</f>
        <v>1800841</v>
      </c>
      <c r="F10" s="487">
        <f>G10+H10+I10</f>
        <v>746947</v>
      </c>
      <c r="G10" s="483">
        <f>G11+G21+G30+G41+G50+G59+G68+G77+G86+G102</f>
        <v>85225</v>
      </c>
      <c r="H10" s="483">
        <f t="shared" ref="H10:P10" si="0">H11+H21+H30+H41+H50+H59+H68+H77+H86+H102</f>
        <v>278167</v>
      </c>
      <c r="I10" s="492">
        <f t="shared" si="0"/>
        <v>383555</v>
      </c>
      <c r="J10" s="491">
        <f>K10+L10+M10</f>
        <v>668194</v>
      </c>
      <c r="K10" s="483">
        <f t="shared" si="0"/>
        <v>208745</v>
      </c>
      <c r="L10" s="483">
        <f t="shared" si="0"/>
        <v>273106</v>
      </c>
      <c r="M10" s="492">
        <f t="shared" si="0"/>
        <v>186343</v>
      </c>
      <c r="N10" s="491">
        <f>O10+P10</f>
        <v>385700</v>
      </c>
      <c r="O10" s="483">
        <f t="shared" si="0"/>
        <v>187106</v>
      </c>
      <c r="P10" s="483">
        <f t="shared" si="0"/>
        <v>198594</v>
      </c>
      <c r="Q10" s="488"/>
    </row>
    <row r="11" spans="1:17" ht="42.75" customHeight="1">
      <c r="A11" s="402" t="s">
        <v>71</v>
      </c>
      <c r="B11" s="403"/>
      <c r="C11" s="403"/>
      <c r="D11" s="157" t="s">
        <v>118</v>
      </c>
      <c r="E11" s="455">
        <f>F11+J11+N11</f>
        <v>203250</v>
      </c>
      <c r="F11" s="456">
        <f>G11+H11+I11</f>
        <v>36625</v>
      </c>
      <c r="G11" s="457">
        <f>G18+G19</f>
        <v>10875</v>
      </c>
      <c r="H11" s="457">
        <f t="shared" ref="H11:I11" si="1">H18+H19</f>
        <v>12875</v>
      </c>
      <c r="I11" s="458">
        <f t="shared" si="1"/>
        <v>12875</v>
      </c>
      <c r="J11" s="456">
        <f>K11+L11+M11</f>
        <v>124325</v>
      </c>
      <c r="K11" s="457">
        <f>K18+K19</f>
        <v>40875</v>
      </c>
      <c r="L11" s="457">
        <f t="shared" ref="L11:M11" si="2">L18+L19</f>
        <v>55575</v>
      </c>
      <c r="M11" s="458">
        <f t="shared" si="2"/>
        <v>27875</v>
      </c>
      <c r="N11" s="456">
        <f>O11+P11</f>
        <v>42300</v>
      </c>
      <c r="O11" s="457">
        <f>O18+O19</f>
        <v>38000</v>
      </c>
      <c r="P11" s="457">
        <f>P18+P19</f>
        <v>4300</v>
      </c>
      <c r="Q11" s="153"/>
    </row>
    <row r="12" spans="1:17">
      <c r="A12" s="425" t="s">
        <v>82</v>
      </c>
      <c r="B12" s="426"/>
      <c r="C12" s="426"/>
      <c r="D12" s="427"/>
      <c r="E12" s="164"/>
      <c r="F12" s="460"/>
      <c r="G12" s="461"/>
      <c r="H12" s="461"/>
      <c r="I12" s="462"/>
      <c r="J12" s="463"/>
      <c r="K12" s="461"/>
      <c r="L12" s="461"/>
      <c r="M12" s="462"/>
      <c r="N12" s="463"/>
      <c r="O12" s="461"/>
      <c r="P12" s="462"/>
      <c r="Q12" s="64"/>
    </row>
    <row r="13" spans="1:17">
      <c r="A13" s="428" t="s">
        <v>83</v>
      </c>
      <c r="B13" s="429"/>
      <c r="C13" s="429"/>
      <c r="D13" s="430"/>
      <c r="E13" s="464"/>
      <c r="F13" s="460"/>
      <c r="G13" s="461"/>
      <c r="H13" s="461"/>
      <c r="I13" s="462"/>
      <c r="J13" s="463"/>
      <c r="K13" s="461"/>
      <c r="L13" s="461"/>
      <c r="M13" s="462"/>
      <c r="N13" s="463"/>
      <c r="O13" s="461"/>
      <c r="P13" s="462"/>
      <c r="Q13" s="64"/>
    </row>
    <row r="14" spans="1:17">
      <c r="A14" s="128" t="s">
        <v>34</v>
      </c>
      <c r="B14" s="7"/>
      <c r="C14" s="7"/>
      <c r="D14" s="7"/>
      <c r="E14" s="164">
        <f>F14+J14+N14</f>
        <v>0</v>
      </c>
      <c r="F14" s="160">
        <f>SUM(G14:I14)</f>
        <v>0</v>
      </c>
      <c r="G14" s="161"/>
      <c r="H14" s="161"/>
      <c r="I14" s="163"/>
      <c r="J14" s="160">
        <f>SUM(K14:M14)</f>
        <v>0</v>
      </c>
      <c r="K14" s="161"/>
      <c r="L14" s="161"/>
      <c r="M14" s="163"/>
      <c r="N14" s="465">
        <f>SUM(O14:P14)</f>
        <v>0</v>
      </c>
      <c r="O14" s="161"/>
      <c r="P14" s="163"/>
      <c r="Q14" s="14"/>
    </row>
    <row r="15" spans="1:17">
      <c r="A15" s="129" t="s">
        <v>35</v>
      </c>
      <c r="B15" s="130"/>
      <c r="C15" s="130"/>
      <c r="D15" s="130"/>
      <c r="E15" s="466">
        <f t="shared" ref="E15:E20" si="3">F15+J15+N15</f>
        <v>0</v>
      </c>
      <c r="F15" s="160">
        <f t="shared" ref="F15:F16" si="4">SUM(G15:I15)</f>
        <v>0</v>
      </c>
      <c r="G15" s="161"/>
      <c r="H15" s="161"/>
      <c r="I15" s="163"/>
      <c r="J15" s="160">
        <f t="shared" ref="J15:J16" si="5">SUM(K15:M15)</f>
        <v>0</v>
      </c>
      <c r="K15" s="161"/>
      <c r="L15" s="161"/>
      <c r="M15" s="163"/>
      <c r="N15" s="465">
        <f t="shared" ref="N15:N16" si="6">SUM(O15:P15)</f>
        <v>0</v>
      </c>
      <c r="O15" s="161"/>
      <c r="P15" s="163"/>
      <c r="Q15" s="14"/>
    </row>
    <row r="16" spans="1:17">
      <c r="A16" s="129" t="s">
        <v>36</v>
      </c>
      <c r="B16" s="130"/>
      <c r="C16" s="130"/>
      <c r="D16" s="130"/>
      <c r="E16" s="466">
        <f t="shared" si="3"/>
        <v>0</v>
      </c>
      <c r="F16" s="160">
        <f t="shared" si="4"/>
        <v>0</v>
      </c>
      <c r="G16" s="161"/>
      <c r="H16" s="161"/>
      <c r="I16" s="163"/>
      <c r="J16" s="160">
        <f t="shared" si="5"/>
        <v>0</v>
      </c>
      <c r="K16" s="161"/>
      <c r="L16" s="161"/>
      <c r="M16" s="163"/>
      <c r="N16" s="465">
        <f t="shared" si="6"/>
        <v>0</v>
      </c>
      <c r="O16" s="161"/>
      <c r="P16" s="163"/>
      <c r="Q16" s="14"/>
    </row>
    <row r="17" spans="1:17">
      <c r="A17" s="128" t="s">
        <v>37</v>
      </c>
      <c r="B17" s="7"/>
      <c r="C17" s="7"/>
      <c r="D17" s="7"/>
      <c r="E17" s="466"/>
      <c r="F17" s="160"/>
      <c r="G17" s="161"/>
      <c r="H17" s="161"/>
      <c r="I17" s="163"/>
      <c r="J17" s="160"/>
      <c r="K17" s="161"/>
      <c r="L17" s="161"/>
      <c r="M17" s="161"/>
      <c r="N17" s="160"/>
      <c r="O17" s="161"/>
      <c r="P17" s="163"/>
      <c r="Q17" s="14"/>
    </row>
    <row r="18" spans="1:17" ht="43.5" customHeight="1">
      <c r="A18" s="454" t="s">
        <v>258</v>
      </c>
      <c r="B18" s="7"/>
      <c r="C18" s="7"/>
      <c r="D18" s="7"/>
      <c r="E18" s="466">
        <f t="shared" ref="E18" si="7">F18+J18+N18</f>
        <v>97700</v>
      </c>
      <c r="F18" s="160">
        <f>SUM(G18:I18)</f>
        <v>4000</v>
      </c>
      <c r="G18" s="161">
        <v>0</v>
      </c>
      <c r="H18" s="161">
        <v>2000</v>
      </c>
      <c r="I18" s="163">
        <v>2000</v>
      </c>
      <c r="J18" s="160">
        <f>SUM(K18:M18)</f>
        <v>61700</v>
      </c>
      <c r="K18" s="161">
        <v>30000</v>
      </c>
      <c r="L18" s="161">
        <v>29700</v>
      </c>
      <c r="M18" s="161">
        <v>2000</v>
      </c>
      <c r="N18" s="160">
        <f>SUM(O18:P18)</f>
        <v>32000</v>
      </c>
      <c r="O18" s="161">
        <v>30000</v>
      </c>
      <c r="P18" s="163">
        <v>2000</v>
      </c>
      <c r="Q18" s="14"/>
    </row>
    <row r="19" spans="1:17" ht="43.5" customHeight="1">
      <c r="A19" s="454" t="s">
        <v>259</v>
      </c>
      <c r="B19" s="130"/>
      <c r="C19" s="130"/>
      <c r="D19" s="130" t="s">
        <v>104</v>
      </c>
      <c r="E19" s="466">
        <f t="shared" ref="E19" si="8">F19+J19+N19</f>
        <v>105550</v>
      </c>
      <c r="F19" s="160">
        <f>SUM(G19:I19)</f>
        <v>32625</v>
      </c>
      <c r="G19" s="161">
        <v>10875</v>
      </c>
      <c r="H19" s="161">
        <v>10875</v>
      </c>
      <c r="I19" s="163">
        <v>10875</v>
      </c>
      <c r="J19" s="160">
        <f>SUM(K19:M19)</f>
        <v>62625</v>
      </c>
      <c r="K19" s="161">
        <v>10875</v>
      </c>
      <c r="L19" s="161">
        <v>25875</v>
      </c>
      <c r="M19" s="163">
        <v>25875</v>
      </c>
      <c r="N19" s="160">
        <f>SUM(O19:P19)</f>
        <v>10300</v>
      </c>
      <c r="O19" s="161">
        <v>8000</v>
      </c>
      <c r="P19" s="163">
        <v>2300</v>
      </c>
      <c r="Q19" s="14"/>
    </row>
    <row r="20" spans="1:17">
      <c r="A20" s="131"/>
      <c r="B20" s="132"/>
      <c r="C20" s="132"/>
      <c r="D20" s="132"/>
      <c r="E20" s="162">
        <f t="shared" si="3"/>
        <v>0</v>
      </c>
      <c r="F20" s="467">
        <f t="shared" ref="F20" si="9">SUM(G20:I20)</f>
        <v>0</v>
      </c>
      <c r="G20" s="468"/>
      <c r="H20" s="468"/>
      <c r="I20" s="469"/>
      <c r="J20" s="467">
        <f t="shared" ref="J20" si="10">SUM(K20:M20)</f>
        <v>0</v>
      </c>
      <c r="K20" s="468"/>
      <c r="L20" s="468"/>
      <c r="M20" s="469"/>
      <c r="N20" s="467">
        <f t="shared" ref="N20" si="11">SUM(O20:P20)</f>
        <v>0</v>
      </c>
      <c r="O20" s="468"/>
      <c r="P20" s="469"/>
      <c r="Q20" s="63"/>
    </row>
    <row r="21" spans="1:17">
      <c r="A21" s="399" t="s">
        <v>72</v>
      </c>
      <c r="B21" s="400"/>
      <c r="C21" s="140"/>
      <c r="D21" s="148" t="s">
        <v>106</v>
      </c>
      <c r="E21" s="455">
        <f>F21+J21+N21</f>
        <v>40000</v>
      </c>
      <c r="F21" s="456">
        <f>SUM(G21:I21)</f>
        <v>0</v>
      </c>
      <c r="G21" s="457">
        <f>G28</f>
        <v>0</v>
      </c>
      <c r="H21" s="457">
        <f t="shared" ref="H21:I21" si="12">H28</f>
        <v>0</v>
      </c>
      <c r="I21" s="458">
        <f t="shared" si="12"/>
        <v>0</v>
      </c>
      <c r="J21" s="456">
        <f>SUM(K21:M21)</f>
        <v>40000</v>
      </c>
      <c r="K21" s="457">
        <f>K28</f>
        <v>13000</v>
      </c>
      <c r="L21" s="457">
        <f t="shared" ref="L21:M21" si="13">L28</f>
        <v>13000</v>
      </c>
      <c r="M21" s="458">
        <f t="shared" si="13"/>
        <v>14000</v>
      </c>
      <c r="N21" s="456">
        <f>O21+P21</f>
        <v>0</v>
      </c>
      <c r="O21" s="457">
        <f>O28</f>
        <v>0</v>
      </c>
      <c r="P21" s="457">
        <f>P28</f>
        <v>0</v>
      </c>
      <c r="Q21" s="153"/>
    </row>
    <row r="22" spans="1:17" ht="49.5" customHeight="1">
      <c r="A22" s="115" t="s">
        <v>105</v>
      </c>
      <c r="B22" s="133"/>
      <c r="C22" s="133"/>
      <c r="D22" s="133"/>
      <c r="E22" s="164"/>
      <c r="F22" s="460"/>
      <c r="G22" s="461"/>
      <c r="H22" s="461"/>
      <c r="I22" s="462"/>
      <c r="J22" s="463"/>
      <c r="K22" s="461"/>
      <c r="L22" s="461"/>
      <c r="M22" s="462"/>
      <c r="N22" s="463"/>
      <c r="O22" s="461"/>
      <c r="P22" s="462"/>
      <c r="Q22" s="64"/>
    </row>
    <row r="23" spans="1:17">
      <c r="A23" s="116" t="s">
        <v>53</v>
      </c>
      <c r="B23" s="133"/>
      <c r="C23" s="133"/>
      <c r="D23" s="133"/>
      <c r="E23" s="464"/>
      <c r="F23" s="460"/>
      <c r="G23" s="461"/>
      <c r="H23" s="461"/>
      <c r="I23" s="462"/>
      <c r="J23" s="463"/>
      <c r="K23" s="461"/>
      <c r="L23" s="461"/>
      <c r="M23" s="462"/>
      <c r="N23" s="463"/>
      <c r="O23" s="461"/>
      <c r="P23" s="462"/>
      <c r="Q23" s="64"/>
    </row>
    <row r="24" spans="1:17">
      <c r="A24" s="128" t="s">
        <v>34</v>
      </c>
      <c r="B24" s="7"/>
      <c r="C24" s="7"/>
      <c r="D24" s="7"/>
      <c r="E24" s="164">
        <f>F24+J24+N24</f>
        <v>0</v>
      </c>
      <c r="F24" s="160">
        <f>SUM(G24:I24)</f>
        <v>0</v>
      </c>
      <c r="G24" s="161"/>
      <c r="H24" s="161"/>
      <c r="I24" s="163"/>
      <c r="J24" s="160">
        <f>SUM(K24:M24)</f>
        <v>0</v>
      </c>
      <c r="K24" s="161"/>
      <c r="L24" s="161"/>
      <c r="M24" s="163"/>
      <c r="N24" s="465">
        <f>SUM(O24:P24)</f>
        <v>0</v>
      </c>
      <c r="O24" s="161"/>
      <c r="P24" s="163"/>
      <c r="Q24" s="14"/>
    </row>
    <row r="25" spans="1:17">
      <c r="A25" s="129" t="s">
        <v>35</v>
      </c>
      <c r="B25" s="130"/>
      <c r="C25" s="130"/>
      <c r="D25" s="130"/>
      <c r="E25" s="466">
        <f t="shared" ref="E25:E29" si="14">F25+J25+N25</f>
        <v>0</v>
      </c>
      <c r="F25" s="160">
        <f t="shared" ref="F25:F26" si="15">SUM(G25:I25)</f>
        <v>0</v>
      </c>
      <c r="G25" s="161"/>
      <c r="H25" s="161"/>
      <c r="I25" s="163"/>
      <c r="J25" s="160">
        <f t="shared" ref="J25:J26" si="16">SUM(K25:M25)</f>
        <v>0</v>
      </c>
      <c r="K25" s="161"/>
      <c r="L25" s="161"/>
      <c r="M25" s="163"/>
      <c r="N25" s="465">
        <f t="shared" ref="N25:N26" si="17">SUM(O25:P25)</f>
        <v>0</v>
      </c>
      <c r="O25" s="161"/>
      <c r="P25" s="163"/>
      <c r="Q25" s="14"/>
    </row>
    <row r="26" spans="1:17">
      <c r="A26" s="129" t="s">
        <v>36</v>
      </c>
      <c r="B26" s="130"/>
      <c r="C26" s="130"/>
      <c r="D26" s="130"/>
      <c r="E26" s="466">
        <f t="shared" si="14"/>
        <v>0</v>
      </c>
      <c r="F26" s="160">
        <f t="shared" si="15"/>
        <v>0</v>
      </c>
      <c r="G26" s="161"/>
      <c r="H26" s="161"/>
      <c r="I26" s="163"/>
      <c r="J26" s="160">
        <f t="shared" si="16"/>
        <v>0</v>
      </c>
      <c r="K26" s="161"/>
      <c r="L26" s="161"/>
      <c r="M26" s="163"/>
      <c r="N26" s="465">
        <f t="shared" si="17"/>
        <v>0</v>
      </c>
      <c r="O26" s="161"/>
      <c r="P26" s="163"/>
      <c r="Q26" s="14"/>
    </row>
    <row r="27" spans="1:17">
      <c r="A27" s="128" t="s">
        <v>37</v>
      </c>
      <c r="B27" s="7"/>
      <c r="C27" s="7"/>
      <c r="D27" s="7"/>
      <c r="E27" s="466"/>
      <c r="F27" s="160"/>
      <c r="G27" s="161"/>
      <c r="H27" s="161"/>
      <c r="I27" s="163"/>
      <c r="J27" s="160"/>
      <c r="K27" s="161"/>
      <c r="L27" s="161"/>
      <c r="M27" s="163"/>
      <c r="N27" s="465">
        <f>SUM(O27:P27)</f>
        <v>0</v>
      </c>
      <c r="O27" s="161"/>
      <c r="P27" s="163"/>
      <c r="Q27" s="14"/>
    </row>
    <row r="28" spans="1:17" ht="43.5">
      <c r="A28" s="454" t="s">
        <v>260</v>
      </c>
      <c r="B28" s="130"/>
      <c r="C28" s="130"/>
      <c r="D28" s="130"/>
      <c r="E28" s="466">
        <f t="shared" ref="E28" si="18">F28+J28+N28</f>
        <v>40000</v>
      </c>
      <c r="F28" s="160">
        <f>SUM(G28:I28)</f>
        <v>0</v>
      </c>
      <c r="G28" s="161">
        <v>0</v>
      </c>
      <c r="H28" s="161">
        <v>0</v>
      </c>
      <c r="I28" s="163">
        <v>0</v>
      </c>
      <c r="J28" s="160">
        <f>SUM(K28:M28)</f>
        <v>40000</v>
      </c>
      <c r="K28" s="161">
        <v>13000</v>
      </c>
      <c r="L28" s="161">
        <v>13000</v>
      </c>
      <c r="M28" s="163">
        <v>14000</v>
      </c>
      <c r="N28" s="465">
        <f>SUM(O28:P28)</f>
        <v>0</v>
      </c>
      <c r="O28" s="161">
        <v>0</v>
      </c>
      <c r="P28" s="163">
        <v>0</v>
      </c>
      <c r="Q28" s="14"/>
    </row>
    <row r="29" spans="1:17">
      <c r="A29" s="131" t="s">
        <v>39</v>
      </c>
      <c r="B29" s="132"/>
      <c r="C29" s="132"/>
      <c r="D29" s="132"/>
      <c r="E29" s="162">
        <f t="shared" si="14"/>
        <v>0</v>
      </c>
      <c r="F29" s="467">
        <f t="shared" ref="F29:F30" si="19">SUM(G29:I29)</f>
        <v>0</v>
      </c>
      <c r="G29" s="468"/>
      <c r="H29" s="468"/>
      <c r="I29" s="469"/>
      <c r="J29" s="467">
        <f t="shared" ref="J29" si="20">SUM(K29:M29)</f>
        <v>0</v>
      </c>
      <c r="K29" s="468"/>
      <c r="L29" s="468"/>
      <c r="M29" s="469"/>
      <c r="N29" s="470">
        <f t="shared" ref="N29" si="21">SUM(O29:P29)</f>
        <v>0</v>
      </c>
      <c r="O29" s="468"/>
      <c r="P29" s="469"/>
      <c r="Q29" s="63"/>
    </row>
    <row r="30" spans="1:17">
      <c r="A30" s="140" t="s">
        <v>73</v>
      </c>
      <c r="B30" s="154"/>
      <c r="C30" s="154"/>
      <c r="D30" s="154" t="s">
        <v>117</v>
      </c>
      <c r="E30" s="455">
        <f>F30+J30+N30</f>
        <v>140350</v>
      </c>
      <c r="F30" s="471">
        <f>G30+H30+I30</f>
        <v>30900</v>
      </c>
      <c r="G30" s="457">
        <f>G38+G39+G40</f>
        <v>8300</v>
      </c>
      <c r="H30" s="457">
        <f t="shared" ref="H30:P30" si="22">H38+H39+H40</f>
        <v>8300</v>
      </c>
      <c r="I30" s="458">
        <f t="shared" si="22"/>
        <v>14300</v>
      </c>
      <c r="J30" s="480">
        <f>K30+L30+M30</f>
        <v>72020</v>
      </c>
      <c r="K30" s="457">
        <f t="shared" si="22"/>
        <v>27010</v>
      </c>
      <c r="L30" s="457">
        <f t="shared" si="22"/>
        <v>27010</v>
      </c>
      <c r="M30" s="490">
        <f t="shared" si="22"/>
        <v>18000</v>
      </c>
      <c r="N30" s="489">
        <f>O30+P30</f>
        <v>37430</v>
      </c>
      <c r="O30" s="457">
        <f t="shared" si="22"/>
        <v>18280</v>
      </c>
      <c r="P30" s="479">
        <f t="shared" si="22"/>
        <v>19150</v>
      </c>
      <c r="Q30" s="153"/>
    </row>
    <row r="31" spans="1:17" ht="21.75" customHeight="1">
      <c r="A31" s="416" t="s">
        <v>92</v>
      </c>
      <c r="B31" s="417"/>
      <c r="C31" s="417"/>
      <c r="D31" s="418"/>
      <c r="E31" s="164"/>
      <c r="F31" s="460"/>
      <c r="G31" s="461"/>
      <c r="H31" s="461"/>
      <c r="I31" s="462"/>
      <c r="J31" s="463"/>
      <c r="K31" s="461"/>
      <c r="L31" s="461"/>
      <c r="M31" s="462"/>
      <c r="N31" s="463"/>
      <c r="O31" s="461"/>
      <c r="P31" s="462"/>
      <c r="Q31" s="64"/>
    </row>
    <row r="32" spans="1:17" ht="21.75" customHeight="1">
      <c r="A32" s="419" t="s">
        <v>114</v>
      </c>
      <c r="B32" s="420"/>
      <c r="C32" s="420"/>
      <c r="D32" s="421"/>
      <c r="E32" s="164"/>
      <c r="F32" s="460"/>
      <c r="G32" s="461"/>
      <c r="H32" s="461"/>
      <c r="I32" s="462"/>
      <c r="J32" s="463"/>
      <c r="K32" s="461"/>
      <c r="L32" s="461"/>
      <c r="M32" s="462"/>
      <c r="N32" s="463"/>
      <c r="O32" s="461"/>
      <c r="P32" s="462"/>
      <c r="Q32" s="64"/>
    </row>
    <row r="33" spans="1:17" ht="21.75" customHeight="1">
      <c r="A33" s="422" t="s">
        <v>93</v>
      </c>
      <c r="B33" s="423"/>
      <c r="C33" s="423"/>
      <c r="D33" s="424"/>
      <c r="E33" s="464"/>
      <c r="F33" s="460"/>
      <c r="G33" s="461"/>
      <c r="H33" s="461"/>
      <c r="I33" s="462"/>
      <c r="J33" s="463"/>
      <c r="K33" s="461"/>
      <c r="L33" s="461"/>
      <c r="M33" s="462"/>
      <c r="N33" s="463"/>
      <c r="O33" s="461"/>
      <c r="P33" s="462"/>
      <c r="Q33" s="64"/>
    </row>
    <row r="34" spans="1:17" ht="21.75" customHeight="1">
      <c r="A34" s="128" t="s">
        <v>34</v>
      </c>
      <c r="B34" s="7"/>
      <c r="C34" s="7"/>
      <c r="D34" s="7"/>
      <c r="E34" s="164">
        <f>F34+J34+N34</f>
        <v>0</v>
      </c>
      <c r="F34" s="160">
        <f>SUM(G34:I34)</f>
        <v>0</v>
      </c>
      <c r="G34" s="161"/>
      <c r="H34" s="161"/>
      <c r="I34" s="163"/>
      <c r="J34" s="160">
        <f>SUM(K34:M34)</f>
        <v>0</v>
      </c>
      <c r="K34" s="161"/>
      <c r="L34" s="161"/>
      <c r="M34" s="163"/>
      <c r="N34" s="465">
        <f>SUM(O34:P34)</f>
        <v>0</v>
      </c>
      <c r="O34" s="161"/>
      <c r="P34" s="163"/>
      <c r="Q34" s="14"/>
    </row>
    <row r="35" spans="1:17">
      <c r="A35" s="129" t="s">
        <v>35</v>
      </c>
      <c r="B35" s="130"/>
      <c r="C35" s="130"/>
      <c r="D35" s="130"/>
      <c r="E35" s="466">
        <f t="shared" ref="E35:E39" si="23">F35+J35+N35</f>
        <v>0</v>
      </c>
      <c r="F35" s="160">
        <f t="shared" ref="F35:F36" si="24">SUM(G35:I35)</f>
        <v>0</v>
      </c>
      <c r="G35" s="161"/>
      <c r="H35" s="161"/>
      <c r="I35" s="163"/>
      <c r="J35" s="160">
        <f t="shared" ref="J35:J36" si="25">SUM(K35:M35)</f>
        <v>0</v>
      </c>
      <c r="K35" s="161"/>
      <c r="L35" s="161"/>
      <c r="M35" s="163"/>
      <c r="N35" s="465">
        <f t="shared" ref="N35:N36" si="26">SUM(O35:P35)</f>
        <v>0</v>
      </c>
      <c r="O35" s="161"/>
      <c r="P35" s="163"/>
      <c r="Q35" s="14"/>
    </row>
    <row r="36" spans="1:17">
      <c r="A36" s="129" t="s">
        <v>36</v>
      </c>
      <c r="B36" s="130"/>
      <c r="C36" s="130"/>
      <c r="D36" s="130"/>
      <c r="E36" s="466">
        <f t="shared" si="23"/>
        <v>0</v>
      </c>
      <c r="F36" s="160">
        <f t="shared" si="24"/>
        <v>0</v>
      </c>
      <c r="G36" s="161"/>
      <c r="H36" s="161"/>
      <c r="I36" s="163"/>
      <c r="J36" s="160">
        <f t="shared" si="25"/>
        <v>0</v>
      </c>
      <c r="K36" s="161"/>
      <c r="L36" s="161"/>
      <c r="M36" s="163"/>
      <c r="N36" s="465">
        <f t="shared" si="26"/>
        <v>0</v>
      </c>
      <c r="O36" s="161"/>
      <c r="P36" s="163"/>
      <c r="Q36" s="14"/>
    </row>
    <row r="37" spans="1:17">
      <c r="A37" s="128" t="s">
        <v>37</v>
      </c>
      <c r="B37" s="7"/>
      <c r="C37" s="7"/>
      <c r="D37" s="7"/>
      <c r="E37" s="466"/>
      <c r="F37" s="160"/>
      <c r="G37" s="161"/>
      <c r="H37" s="161"/>
      <c r="I37" s="161"/>
      <c r="J37" s="160"/>
      <c r="K37" s="161"/>
      <c r="L37" s="161"/>
      <c r="M37" s="161"/>
      <c r="N37" s="160"/>
      <c r="O37" s="161"/>
      <c r="P37" s="163"/>
      <c r="Q37" s="14"/>
    </row>
    <row r="38" spans="1:17" ht="43.5">
      <c r="A38" s="454" t="s">
        <v>261</v>
      </c>
      <c r="B38" s="130"/>
      <c r="C38" s="130"/>
      <c r="D38" s="130" t="s">
        <v>91</v>
      </c>
      <c r="E38" s="466">
        <f t="shared" si="23"/>
        <v>33200</v>
      </c>
      <c r="F38" s="160">
        <f t="shared" ref="F38" si="27">SUM(G38:I38)</f>
        <v>12450</v>
      </c>
      <c r="G38" s="161">
        <v>4150</v>
      </c>
      <c r="H38" s="161">
        <v>4150</v>
      </c>
      <c r="I38" s="163">
        <v>4150</v>
      </c>
      <c r="J38" s="160">
        <f t="shared" ref="J38" si="28">SUM(K38:M38)</f>
        <v>12450</v>
      </c>
      <c r="K38" s="161">
        <v>4150</v>
      </c>
      <c r="L38" s="161">
        <v>4150</v>
      </c>
      <c r="M38" s="163">
        <v>4150</v>
      </c>
      <c r="N38" s="160">
        <f t="shared" ref="N38" si="29">SUM(O38:P38)</f>
        <v>8300</v>
      </c>
      <c r="O38" s="161">
        <v>4150</v>
      </c>
      <c r="P38" s="163">
        <v>4150</v>
      </c>
      <c r="Q38" s="14"/>
    </row>
    <row r="39" spans="1:17" ht="43.5" customHeight="1">
      <c r="A39" s="454" t="s">
        <v>262</v>
      </c>
      <c r="B39" s="132"/>
      <c r="C39" s="132"/>
      <c r="D39" s="132" t="s">
        <v>91</v>
      </c>
      <c r="E39" s="162">
        <f t="shared" si="23"/>
        <v>83150</v>
      </c>
      <c r="F39" s="467">
        <f>G39+H39+I39</f>
        <v>12450</v>
      </c>
      <c r="G39" s="161">
        <v>4150</v>
      </c>
      <c r="H39" s="161">
        <v>4150</v>
      </c>
      <c r="I39" s="163">
        <v>4150</v>
      </c>
      <c r="J39" s="467">
        <f>K39+L39+M39</f>
        <v>41570</v>
      </c>
      <c r="K39" s="468">
        <v>13860</v>
      </c>
      <c r="L39" s="468">
        <v>13860</v>
      </c>
      <c r="M39" s="469">
        <v>13850</v>
      </c>
      <c r="N39" s="467">
        <f>O39+P39</f>
        <v>29130</v>
      </c>
      <c r="O39" s="468">
        <v>14130</v>
      </c>
      <c r="P39" s="469">
        <v>15000</v>
      </c>
      <c r="Q39" s="63"/>
    </row>
    <row r="40" spans="1:17" ht="43.5">
      <c r="A40" s="454" t="s">
        <v>263</v>
      </c>
      <c r="B40" s="132"/>
      <c r="C40" s="132"/>
      <c r="D40" s="132" t="s">
        <v>106</v>
      </c>
      <c r="E40" s="466">
        <f>F40+J40+N40</f>
        <v>24000</v>
      </c>
      <c r="F40" s="160">
        <f>G40+H40+I40</f>
        <v>6000</v>
      </c>
      <c r="G40" s="161">
        <v>0</v>
      </c>
      <c r="H40" s="161">
        <v>0</v>
      </c>
      <c r="I40" s="163">
        <v>6000</v>
      </c>
      <c r="J40" s="160">
        <f>K40+L40+M40</f>
        <v>18000</v>
      </c>
      <c r="K40" s="161">
        <v>9000</v>
      </c>
      <c r="L40" s="161">
        <v>9000</v>
      </c>
      <c r="M40" s="469">
        <v>0</v>
      </c>
      <c r="N40" s="472">
        <f>O40+P40</f>
        <v>0</v>
      </c>
      <c r="O40" s="468">
        <v>0</v>
      </c>
      <c r="P40" s="469">
        <v>0</v>
      </c>
      <c r="Q40" s="63"/>
    </row>
    <row r="41" spans="1:17">
      <c r="A41" s="140" t="s">
        <v>74</v>
      </c>
      <c r="B41" s="154"/>
      <c r="C41" s="154"/>
      <c r="D41" s="154"/>
      <c r="E41" s="455">
        <f>F41+J41+N41</f>
        <v>0</v>
      </c>
      <c r="F41" s="456">
        <f>SUM(G41:I41)</f>
        <v>0</v>
      </c>
      <c r="G41" s="457"/>
      <c r="H41" s="457"/>
      <c r="I41" s="459"/>
      <c r="J41" s="456">
        <f>SUM(K41:M41)</f>
        <v>0</v>
      </c>
      <c r="K41" s="457"/>
      <c r="L41" s="457"/>
      <c r="M41" s="459"/>
      <c r="N41" s="456">
        <f>SUM(O41:P41)</f>
        <v>0</v>
      </c>
      <c r="O41" s="457"/>
      <c r="P41" s="459"/>
      <c r="Q41" s="153"/>
    </row>
    <row r="42" spans="1:17">
      <c r="A42" s="115" t="s">
        <v>52</v>
      </c>
      <c r="B42" s="133"/>
      <c r="C42" s="133"/>
      <c r="D42" s="133"/>
      <c r="E42" s="164"/>
      <c r="F42" s="460"/>
      <c r="G42" s="461"/>
      <c r="H42" s="461"/>
      <c r="I42" s="462"/>
      <c r="J42" s="463"/>
      <c r="K42" s="461"/>
      <c r="L42" s="461"/>
      <c r="M42" s="462"/>
      <c r="N42" s="463"/>
      <c r="O42" s="461"/>
      <c r="P42" s="462"/>
      <c r="Q42" s="64"/>
    </row>
    <row r="43" spans="1:17">
      <c r="A43" s="116" t="s">
        <v>53</v>
      </c>
      <c r="B43" s="133"/>
      <c r="C43" s="133"/>
      <c r="D43" s="133"/>
      <c r="E43" s="464"/>
      <c r="F43" s="460"/>
      <c r="G43" s="461"/>
      <c r="H43" s="461"/>
      <c r="I43" s="462"/>
      <c r="J43" s="463"/>
      <c r="K43" s="461"/>
      <c r="L43" s="461"/>
      <c r="M43" s="462"/>
      <c r="N43" s="463"/>
      <c r="O43" s="461"/>
      <c r="P43" s="462"/>
      <c r="Q43" s="64"/>
    </row>
    <row r="44" spans="1:17">
      <c r="A44" s="128" t="s">
        <v>34</v>
      </c>
      <c r="B44" s="7"/>
      <c r="C44" s="7"/>
      <c r="D44" s="7"/>
      <c r="E44" s="164">
        <f>F44+J44+N44</f>
        <v>0</v>
      </c>
      <c r="F44" s="160">
        <f>SUM(G44:I44)</f>
        <v>0</v>
      </c>
      <c r="G44" s="161"/>
      <c r="H44" s="161"/>
      <c r="I44" s="163"/>
      <c r="J44" s="160">
        <f>SUM(K44:M44)</f>
        <v>0</v>
      </c>
      <c r="K44" s="161"/>
      <c r="L44" s="161"/>
      <c r="M44" s="163"/>
      <c r="N44" s="465">
        <f>SUM(O44:P44)</f>
        <v>0</v>
      </c>
      <c r="O44" s="161"/>
      <c r="P44" s="163"/>
      <c r="Q44" s="14"/>
    </row>
    <row r="45" spans="1:17">
      <c r="A45" s="129" t="s">
        <v>35</v>
      </c>
      <c r="B45" s="130"/>
      <c r="C45" s="130"/>
      <c r="D45" s="130"/>
      <c r="E45" s="466">
        <f t="shared" ref="E45:E49" si="30">F45+J45+N45</f>
        <v>0</v>
      </c>
      <c r="F45" s="160">
        <f t="shared" ref="F45:F46" si="31">SUM(G45:I45)</f>
        <v>0</v>
      </c>
      <c r="G45" s="161"/>
      <c r="H45" s="161"/>
      <c r="I45" s="163"/>
      <c r="J45" s="160">
        <f t="shared" ref="J45:J46" si="32">SUM(K45:M45)</f>
        <v>0</v>
      </c>
      <c r="K45" s="161"/>
      <c r="L45" s="161"/>
      <c r="M45" s="163"/>
      <c r="N45" s="465">
        <f t="shared" ref="N45:N46" si="33">SUM(O45:P45)</f>
        <v>0</v>
      </c>
      <c r="O45" s="161"/>
      <c r="P45" s="163"/>
      <c r="Q45" s="14"/>
    </row>
    <row r="46" spans="1:17">
      <c r="A46" s="129" t="s">
        <v>36</v>
      </c>
      <c r="B46" s="130"/>
      <c r="C46" s="130"/>
      <c r="D46" s="130"/>
      <c r="E46" s="466">
        <f t="shared" si="30"/>
        <v>0</v>
      </c>
      <c r="F46" s="160">
        <f t="shared" si="31"/>
        <v>0</v>
      </c>
      <c r="G46" s="161"/>
      <c r="H46" s="161"/>
      <c r="I46" s="163"/>
      <c r="J46" s="160">
        <f t="shared" si="32"/>
        <v>0</v>
      </c>
      <c r="K46" s="161"/>
      <c r="L46" s="161"/>
      <c r="M46" s="163"/>
      <c r="N46" s="465">
        <f t="shared" si="33"/>
        <v>0</v>
      </c>
      <c r="O46" s="161"/>
      <c r="P46" s="163"/>
      <c r="Q46" s="14"/>
    </row>
    <row r="47" spans="1:17">
      <c r="A47" s="128" t="s">
        <v>37</v>
      </c>
      <c r="B47" s="7"/>
      <c r="C47" s="7"/>
      <c r="D47" s="7"/>
      <c r="E47" s="466">
        <f t="shared" si="30"/>
        <v>0</v>
      </c>
      <c r="F47" s="160">
        <f>SUM(G47:I47)</f>
        <v>0</v>
      </c>
      <c r="G47" s="161"/>
      <c r="H47" s="161"/>
      <c r="I47" s="163"/>
      <c r="J47" s="160">
        <f>SUM(K47:M47)</f>
        <v>0</v>
      </c>
      <c r="K47" s="161"/>
      <c r="L47" s="161"/>
      <c r="M47" s="163"/>
      <c r="N47" s="465">
        <f>SUM(O47:P47)</f>
        <v>0</v>
      </c>
      <c r="O47" s="161"/>
      <c r="P47" s="163"/>
      <c r="Q47" s="14"/>
    </row>
    <row r="48" spans="1:17">
      <c r="A48" s="129" t="s">
        <v>38</v>
      </c>
      <c r="B48" s="130"/>
      <c r="C48" s="130"/>
      <c r="D48" s="130"/>
      <c r="E48" s="466">
        <f t="shared" si="30"/>
        <v>0</v>
      </c>
      <c r="F48" s="160">
        <f t="shared" ref="F48:F49" si="34">SUM(G48:I48)</f>
        <v>0</v>
      </c>
      <c r="G48" s="161"/>
      <c r="H48" s="161"/>
      <c r="I48" s="163"/>
      <c r="J48" s="160">
        <f t="shared" ref="J48:J49" si="35">SUM(K48:M48)</f>
        <v>0</v>
      </c>
      <c r="K48" s="161"/>
      <c r="L48" s="161"/>
      <c r="M48" s="163"/>
      <c r="N48" s="465">
        <f t="shared" ref="N48:N49" si="36">SUM(O48:P48)</f>
        <v>0</v>
      </c>
      <c r="O48" s="161"/>
      <c r="P48" s="163"/>
      <c r="Q48" s="14"/>
    </row>
    <row r="49" spans="1:17">
      <c r="A49" s="131" t="s">
        <v>39</v>
      </c>
      <c r="B49" s="132"/>
      <c r="C49" s="132"/>
      <c r="D49" s="132"/>
      <c r="E49" s="162">
        <f t="shared" si="30"/>
        <v>0</v>
      </c>
      <c r="F49" s="467">
        <f t="shared" si="34"/>
        <v>0</v>
      </c>
      <c r="G49" s="468"/>
      <c r="H49" s="468"/>
      <c r="I49" s="469"/>
      <c r="J49" s="467">
        <f t="shared" si="35"/>
        <v>0</v>
      </c>
      <c r="K49" s="468"/>
      <c r="L49" s="468"/>
      <c r="M49" s="469"/>
      <c r="N49" s="470">
        <f t="shared" si="36"/>
        <v>0</v>
      </c>
      <c r="O49" s="468"/>
      <c r="P49" s="469"/>
      <c r="Q49" s="63"/>
    </row>
    <row r="50" spans="1:17">
      <c r="A50" s="396" t="s">
        <v>75</v>
      </c>
      <c r="B50" s="397"/>
      <c r="C50" s="398"/>
      <c r="D50" s="155" t="s">
        <v>106</v>
      </c>
      <c r="E50" s="455">
        <f>F50+J50+N50</f>
        <v>322000</v>
      </c>
      <c r="F50" s="456">
        <f>SUM(G50:I50)</f>
        <v>248000</v>
      </c>
      <c r="G50" s="457">
        <v>0</v>
      </c>
      <c r="H50" s="457">
        <v>8000</v>
      </c>
      <c r="I50" s="459">
        <v>240000</v>
      </c>
      <c r="J50" s="456">
        <f>SUM(K50:M50)</f>
        <v>74000</v>
      </c>
      <c r="K50" s="457">
        <v>23000</v>
      </c>
      <c r="L50" s="457">
        <v>25000</v>
      </c>
      <c r="M50" s="459">
        <v>26000</v>
      </c>
      <c r="N50" s="473">
        <f>SUM(O50:P50)</f>
        <v>0</v>
      </c>
      <c r="O50" s="457"/>
      <c r="P50" s="459"/>
      <c r="Q50" s="153"/>
    </row>
    <row r="51" spans="1:17" ht="43.5">
      <c r="A51" s="115" t="s">
        <v>107</v>
      </c>
      <c r="B51" s="133"/>
      <c r="C51" s="133"/>
      <c r="D51" s="133"/>
      <c r="E51" s="164"/>
      <c r="F51" s="460"/>
      <c r="G51" s="461"/>
      <c r="H51" s="461"/>
      <c r="I51" s="462"/>
      <c r="J51" s="463"/>
      <c r="K51" s="461"/>
      <c r="L51" s="461"/>
      <c r="M51" s="462"/>
      <c r="N51" s="463"/>
      <c r="O51" s="461"/>
      <c r="P51" s="462"/>
      <c r="Q51" s="64"/>
    </row>
    <row r="52" spans="1:17">
      <c r="A52" s="116" t="s">
        <v>108</v>
      </c>
      <c r="B52" s="133"/>
      <c r="C52" s="133"/>
      <c r="D52" s="133"/>
      <c r="E52" s="464"/>
      <c r="F52" s="460"/>
      <c r="G52" s="461"/>
      <c r="H52" s="461"/>
      <c r="I52" s="462"/>
      <c r="J52" s="463"/>
      <c r="K52" s="461"/>
      <c r="L52" s="461"/>
      <c r="M52" s="462"/>
      <c r="N52" s="463"/>
      <c r="O52" s="461"/>
      <c r="P52" s="462"/>
      <c r="Q52" s="64"/>
    </row>
    <row r="53" spans="1:17">
      <c r="A53" s="128" t="s">
        <v>34</v>
      </c>
      <c r="B53" s="7"/>
      <c r="C53" s="7"/>
      <c r="D53" s="7"/>
      <c r="E53" s="164">
        <f>F53+J53+N53</f>
        <v>0</v>
      </c>
      <c r="F53" s="160">
        <f>SUM(G53:I53)</f>
        <v>0</v>
      </c>
      <c r="G53" s="161"/>
      <c r="H53" s="161"/>
      <c r="I53" s="163"/>
      <c r="J53" s="160">
        <f>SUM(K53:M53)</f>
        <v>0</v>
      </c>
      <c r="K53" s="161"/>
      <c r="L53" s="161"/>
      <c r="M53" s="163"/>
      <c r="N53" s="465">
        <f>SUM(O53:P53)</f>
        <v>0</v>
      </c>
      <c r="O53" s="161"/>
      <c r="P53" s="163"/>
      <c r="Q53" s="14"/>
    </row>
    <row r="54" spans="1:17">
      <c r="A54" s="129" t="s">
        <v>35</v>
      </c>
      <c r="B54" s="130"/>
      <c r="C54" s="130"/>
      <c r="D54" s="130"/>
      <c r="E54" s="466">
        <f t="shared" ref="E54:E58" si="37">F54+J54+N54</f>
        <v>0</v>
      </c>
      <c r="F54" s="160">
        <f t="shared" ref="F54:F55" si="38">SUM(G54:I54)</f>
        <v>0</v>
      </c>
      <c r="G54" s="161"/>
      <c r="H54" s="161"/>
      <c r="I54" s="163"/>
      <c r="J54" s="160">
        <f t="shared" ref="J54:J55" si="39">SUM(K54:M54)</f>
        <v>0</v>
      </c>
      <c r="K54" s="161"/>
      <c r="L54" s="161"/>
      <c r="M54" s="163"/>
      <c r="N54" s="465">
        <f t="shared" ref="N54:N56" si="40">SUM(O54:P54)</f>
        <v>0</v>
      </c>
      <c r="O54" s="161"/>
      <c r="P54" s="163"/>
      <c r="Q54" s="14"/>
    </row>
    <row r="55" spans="1:17">
      <c r="A55" s="129" t="s">
        <v>36</v>
      </c>
      <c r="B55" s="130"/>
      <c r="C55" s="130"/>
      <c r="D55" s="130"/>
      <c r="E55" s="466">
        <f t="shared" si="37"/>
        <v>0</v>
      </c>
      <c r="F55" s="160">
        <f t="shared" si="38"/>
        <v>0</v>
      </c>
      <c r="G55" s="161"/>
      <c r="H55" s="161"/>
      <c r="I55" s="163"/>
      <c r="J55" s="160">
        <f t="shared" si="39"/>
        <v>0</v>
      </c>
      <c r="K55" s="161"/>
      <c r="L55" s="161"/>
      <c r="M55" s="163"/>
      <c r="N55" s="465">
        <f t="shared" si="40"/>
        <v>0</v>
      </c>
      <c r="O55" s="161"/>
      <c r="P55" s="163"/>
      <c r="Q55" s="14"/>
    </row>
    <row r="56" spans="1:17">
      <c r="A56" s="128" t="s">
        <v>37</v>
      </c>
      <c r="B56" s="7"/>
      <c r="C56" s="7"/>
      <c r="D56" s="7"/>
      <c r="E56" s="466"/>
      <c r="F56" s="160"/>
      <c r="G56" s="161"/>
      <c r="H56" s="161"/>
      <c r="I56" s="161"/>
      <c r="J56" s="160"/>
      <c r="K56" s="161"/>
      <c r="L56" s="161"/>
      <c r="M56" s="163"/>
      <c r="N56" s="465">
        <f t="shared" si="40"/>
        <v>0</v>
      </c>
      <c r="O56" s="161"/>
      <c r="P56" s="163"/>
      <c r="Q56" s="14"/>
    </row>
    <row r="57" spans="1:17">
      <c r="A57" s="129" t="s">
        <v>116</v>
      </c>
      <c r="B57" s="130"/>
      <c r="C57" s="130"/>
      <c r="D57" s="130"/>
      <c r="E57" s="466">
        <f t="shared" si="37"/>
        <v>322000</v>
      </c>
      <c r="F57" s="160">
        <f t="shared" ref="F57:F58" si="41">SUM(G57:I57)</f>
        <v>248000</v>
      </c>
      <c r="G57" s="161">
        <v>0</v>
      </c>
      <c r="H57" s="161">
        <v>8000</v>
      </c>
      <c r="I57" s="163">
        <v>240000</v>
      </c>
      <c r="J57" s="160">
        <f t="shared" ref="J57:J58" si="42">SUM(K57:M57)</f>
        <v>74000</v>
      </c>
      <c r="K57" s="161">
        <v>23000</v>
      </c>
      <c r="L57" s="161">
        <v>25000</v>
      </c>
      <c r="M57" s="163">
        <v>26000</v>
      </c>
      <c r="N57" s="465">
        <f t="shared" ref="N57:N58" si="43">SUM(O57:P57)</f>
        <v>0</v>
      </c>
      <c r="O57" s="161"/>
      <c r="P57" s="163"/>
      <c r="Q57" s="14"/>
    </row>
    <row r="58" spans="1:17">
      <c r="A58" s="131" t="s">
        <v>39</v>
      </c>
      <c r="B58" s="132"/>
      <c r="C58" s="132"/>
      <c r="D58" s="132"/>
      <c r="E58" s="162">
        <f t="shared" si="37"/>
        <v>0</v>
      </c>
      <c r="F58" s="467">
        <f t="shared" si="41"/>
        <v>0</v>
      </c>
      <c r="G58" s="468"/>
      <c r="H58" s="468"/>
      <c r="I58" s="469"/>
      <c r="J58" s="467">
        <f t="shared" si="42"/>
        <v>0</v>
      </c>
      <c r="K58" s="468"/>
      <c r="L58" s="468"/>
      <c r="M58" s="469"/>
      <c r="N58" s="470">
        <f t="shared" si="43"/>
        <v>0</v>
      </c>
      <c r="O58" s="468"/>
      <c r="P58" s="469"/>
      <c r="Q58" s="63"/>
    </row>
    <row r="59" spans="1:17">
      <c r="A59" s="399" t="s">
        <v>76</v>
      </c>
      <c r="B59" s="400"/>
      <c r="C59" s="401"/>
      <c r="D59" s="147" t="s">
        <v>91</v>
      </c>
      <c r="E59" s="455">
        <f>F59+J59+N59</f>
        <v>112500</v>
      </c>
      <c r="F59" s="456">
        <f>SUM(G59:I59)</f>
        <v>48180</v>
      </c>
      <c r="G59" s="457">
        <f>G66</f>
        <v>0</v>
      </c>
      <c r="H59" s="457">
        <f t="shared" ref="H59:I59" si="44">H66</f>
        <v>15000</v>
      </c>
      <c r="I59" s="458">
        <f t="shared" si="44"/>
        <v>33180</v>
      </c>
      <c r="J59" s="456">
        <f>SUM(K59:M59)</f>
        <v>48180</v>
      </c>
      <c r="K59" s="457">
        <f>K66</f>
        <v>15000</v>
      </c>
      <c r="L59" s="457">
        <f t="shared" ref="L59:M59" si="45">L66</f>
        <v>15000</v>
      </c>
      <c r="M59" s="458">
        <f t="shared" si="45"/>
        <v>18180</v>
      </c>
      <c r="N59" s="456">
        <f>SUM(O59:P59)</f>
        <v>16140</v>
      </c>
      <c r="O59" s="457">
        <f>O66</f>
        <v>0</v>
      </c>
      <c r="P59" s="457">
        <f>P66</f>
        <v>16140</v>
      </c>
      <c r="Q59" s="153"/>
    </row>
    <row r="60" spans="1:17" ht="43.5">
      <c r="A60" s="115" t="s">
        <v>109</v>
      </c>
      <c r="B60" s="133"/>
      <c r="C60" s="133"/>
      <c r="D60" s="133"/>
      <c r="E60" s="164"/>
      <c r="F60" s="460"/>
      <c r="G60" s="461"/>
      <c r="H60" s="461"/>
      <c r="I60" s="462"/>
      <c r="J60" s="463"/>
      <c r="K60" s="461"/>
      <c r="L60" s="461"/>
      <c r="M60" s="462"/>
      <c r="N60" s="463"/>
      <c r="O60" s="461"/>
      <c r="P60" s="462"/>
      <c r="Q60" s="64"/>
    </row>
    <row r="61" spans="1:17" ht="43.5">
      <c r="A61" s="116" t="s">
        <v>110</v>
      </c>
      <c r="B61" s="133"/>
      <c r="C61" s="133"/>
      <c r="D61" s="133"/>
      <c r="E61" s="464"/>
      <c r="F61" s="460"/>
      <c r="G61" s="461"/>
      <c r="H61" s="461"/>
      <c r="I61" s="462"/>
      <c r="J61" s="463"/>
      <c r="K61" s="461"/>
      <c r="L61" s="461"/>
      <c r="M61" s="462"/>
      <c r="N61" s="463"/>
      <c r="O61" s="461"/>
      <c r="P61" s="462"/>
      <c r="Q61" s="64"/>
    </row>
    <row r="62" spans="1:17">
      <c r="A62" s="128" t="s">
        <v>34</v>
      </c>
      <c r="B62" s="7"/>
      <c r="C62" s="7"/>
      <c r="D62" s="7"/>
      <c r="E62" s="164">
        <f>F62+J62+N62</f>
        <v>0</v>
      </c>
      <c r="F62" s="160">
        <f>SUM(G62:I62)</f>
        <v>0</v>
      </c>
      <c r="G62" s="161"/>
      <c r="H62" s="161"/>
      <c r="I62" s="163"/>
      <c r="J62" s="160">
        <f>SUM(K62:M62)</f>
        <v>0</v>
      </c>
      <c r="K62" s="161"/>
      <c r="L62" s="161"/>
      <c r="M62" s="163"/>
      <c r="N62" s="465">
        <f>SUM(O62:P62)</f>
        <v>0</v>
      </c>
      <c r="O62" s="161"/>
      <c r="P62" s="163"/>
      <c r="Q62" s="14"/>
    </row>
    <row r="63" spans="1:17">
      <c r="A63" s="129" t="s">
        <v>35</v>
      </c>
      <c r="B63" s="130"/>
      <c r="C63" s="130"/>
      <c r="D63" s="130"/>
      <c r="E63" s="466">
        <f t="shared" ref="E63:E67" si="46">F63+J63+N63</f>
        <v>0</v>
      </c>
      <c r="F63" s="160">
        <f t="shared" ref="F63:F64" si="47">SUM(G63:I63)</f>
        <v>0</v>
      </c>
      <c r="G63" s="161"/>
      <c r="H63" s="161"/>
      <c r="I63" s="163"/>
      <c r="J63" s="160">
        <f t="shared" ref="J63:J64" si="48">SUM(K63:M63)</f>
        <v>0</v>
      </c>
      <c r="K63" s="161"/>
      <c r="L63" s="161"/>
      <c r="M63" s="163"/>
      <c r="N63" s="465">
        <f t="shared" ref="N63:N64" si="49">SUM(O63:P63)</f>
        <v>0</v>
      </c>
      <c r="O63" s="161"/>
      <c r="P63" s="163"/>
      <c r="Q63" s="14"/>
    </row>
    <row r="64" spans="1:17">
      <c r="A64" s="129" t="s">
        <v>36</v>
      </c>
      <c r="B64" s="130"/>
      <c r="C64" s="130"/>
      <c r="D64" s="130"/>
      <c r="E64" s="466">
        <f t="shared" si="46"/>
        <v>0</v>
      </c>
      <c r="F64" s="160">
        <f t="shared" si="47"/>
        <v>0</v>
      </c>
      <c r="G64" s="161"/>
      <c r="H64" s="161"/>
      <c r="I64" s="163"/>
      <c r="J64" s="160">
        <f t="shared" si="48"/>
        <v>0</v>
      </c>
      <c r="K64" s="161"/>
      <c r="L64" s="161"/>
      <c r="M64" s="163"/>
      <c r="N64" s="465">
        <f t="shared" si="49"/>
        <v>0</v>
      </c>
      <c r="O64" s="161"/>
      <c r="P64" s="163"/>
      <c r="Q64" s="14"/>
    </row>
    <row r="65" spans="1:17">
      <c r="A65" s="128" t="s">
        <v>37</v>
      </c>
      <c r="B65" s="7"/>
      <c r="C65" s="7"/>
      <c r="D65" s="7"/>
      <c r="E65" s="466"/>
      <c r="F65" s="160"/>
      <c r="G65" s="161"/>
      <c r="H65" s="161"/>
      <c r="I65" s="161"/>
      <c r="J65" s="160"/>
      <c r="K65" s="161"/>
      <c r="L65" s="161"/>
      <c r="M65" s="161"/>
      <c r="N65" s="160"/>
      <c r="O65" s="161"/>
      <c r="P65" s="161"/>
      <c r="Q65" s="14"/>
    </row>
    <row r="66" spans="1:17" ht="43.5">
      <c r="A66" s="454" t="s">
        <v>264</v>
      </c>
      <c r="B66" s="130"/>
      <c r="C66" s="130"/>
      <c r="D66" s="130"/>
      <c r="E66" s="466">
        <f t="shared" si="46"/>
        <v>112500</v>
      </c>
      <c r="F66" s="160">
        <f t="shared" ref="F66:F67" si="50">SUM(G66:I66)</f>
        <v>48180</v>
      </c>
      <c r="G66" s="161">
        <v>0</v>
      </c>
      <c r="H66" s="161">
        <v>15000</v>
      </c>
      <c r="I66" s="163">
        <v>33180</v>
      </c>
      <c r="J66" s="160">
        <f t="shared" ref="J66:J67" si="51">SUM(K66:M66)</f>
        <v>48180</v>
      </c>
      <c r="K66" s="161">
        <v>15000</v>
      </c>
      <c r="L66" s="161">
        <v>15000</v>
      </c>
      <c r="M66" s="163">
        <v>18180</v>
      </c>
      <c r="N66" s="160">
        <f t="shared" ref="N66:N67" si="52">SUM(O66:P66)</f>
        <v>16140</v>
      </c>
      <c r="O66" s="161">
        <v>0</v>
      </c>
      <c r="P66" s="163">
        <v>16140</v>
      </c>
      <c r="Q66" s="14"/>
    </row>
    <row r="67" spans="1:17">
      <c r="A67" s="131" t="s">
        <v>39</v>
      </c>
      <c r="B67" s="132"/>
      <c r="C67" s="132"/>
      <c r="D67" s="132"/>
      <c r="E67" s="162">
        <f t="shared" si="46"/>
        <v>0</v>
      </c>
      <c r="F67" s="467">
        <f t="shared" si="50"/>
        <v>0</v>
      </c>
      <c r="G67" s="468"/>
      <c r="H67" s="468"/>
      <c r="I67" s="469"/>
      <c r="J67" s="467">
        <f t="shared" si="51"/>
        <v>0</v>
      </c>
      <c r="K67" s="468"/>
      <c r="L67" s="468"/>
      <c r="M67" s="469"/>
      <c r="N67" s="470">
        <f t="shared" si="52"/>
        <v>0</v>
      </c>
      <c r="O67" s="468"/>
      <c r="P67" s="469"/>
      <c r="Q67" s="63"/>
    </row>
    <row r="68" spans="1:17">
      <c r="A68" s="396" t="s">
        <v>77</v>
      </c>
      <c r="B68" s="397"/>
      <c r="C68" s="398"/>
      <c r="D68" s="154"/>
      <c r="E68" s="455">
        <f>F68+J68+N68</f>
        <v>0</v>
      </c>
      <c r="F68" s="456">
        <f>SUM(G68:I68)</f>
        <v>0</v>
      </c>
      <c r="G68" s="457"/>
      <c r="H68" s="457"/>
      <c r="I68" s="459"/>
      <c r="J68" s="456">
        <f>SUM(K68:M68)</f>
        <v>0</v>
      </c>
      <c r="K68" s="457"/>
      <c r="L68" s="457"/>
      <c r="M68" s="459"/>
      <c r="N68" s="473">
        <f>SUM(O68:P68)</f>
        <v>0</v>
      </c>
      <c r="O68" s="457"/>
      <c r="P68" s="459"/>
      <c r="Q68" s="153"/>
    </row>
    <row r="69" spans="1:17">
      <c r="A69" s="115" t="s">
        <v>52</v>
      </c>
      <c r="B69" s="133"/>
      <c r="C69" s="133"/>
      <c r="D69" s="133"/>
      <c r="E69" s="164"/>
      <c r="F69" s="460"/>
      <c r="G69" s="461"/>
      <c r="H69" s="461"/>
      <c r="I69" s="462"/>
      <c r="J69" s="463"/>
      <c r="K69" s="461"/>
      <c r="L69" s="461"/>
      <c r="M69" s="462"/>
      <c r="N69" s="463"/>
      <c r="O69" s="461"/>
      <c r="P69" s="462"/>
      <c r="Q69" s="64"/>
    </row>
    <row r="70" spans="1:17">
      <c r="A70" s="116" t="s">
        <v>53</v>
      </c>
      <c r="B70" s="133"/>
      <c r="C70" s="133"/>
      <c r="D70" s="133"/>
      <c r="E70" s="464"/>
      <c r="F70" s="460"/>
      <c r="G70" s="461"/>
      <c r="H70" s="461"/>
      <c r="I70" s="462"/>
      <c r="J70" s="463"/>
      <c r="K70" s="461"/>
      <c r="L70" s="461"/>
      <c r="M70" s="462"/>
      <c r="N70" s="463"/>
      <c r="O70" s="461"/>
      <c r="P70" s="462"/>
      <c r="Q70" s="64"/>
    </row>
    <row r="71" spans="1:17">
      <c r="A71" s="128" t="s">
        <v>34</v>
      </c>
      <c r="B71" s="7"/>
      <c r="C71" s="7"/>
      <c r="D71" s="7"/>
      <c r="E71" s="164">
        <f>F71+J71+N71</f>
        <v>0</v>
      </c>
      <c r="F71" s="160">
        <f>SUM(G71:I71)</f>
        <v>0</v>
      </c>
      <c r="G71" s="161"/>
      <c r="H71" s="161"/>
      <c r="I71" s="163"/>
      <c r="J71" s="160">
        <f>SUM(K71:M71)</f>
        <v>0</v>
      </c>
      <c r="K71" s="161"/>
      <c r="L71" s="161"/>
      <c r="M71" s="163"/>
      <c r="N71" s="465">
        <f>SUM(O71:P71)</f>
        <v>0</v>
      </c>
      <c r="O71" s="161"/>
      <c r="P71" s="163"/>
      <c r="Q71" s="14"/>
    </row>
    <row r="72" spans="1:17">
      <c r="A72" s="129" t="s">
        <v>35</v>
      </c>
      <c r="B72" s="130"/>
      <c r="C72" s="130"/>
      <c r="D72" s="130"/>
      <c r="E72" s="466">
        <f t="shared" ref="E72:E76" si="53">F72+J72+N72</f>
        <v>0</v>
      </c>
      <c r="F72" s="160">
        <f t="shared" ref="F72:F73" si="54">SUM(G72:I72)</f>
        <v>0</v>
      </c>
      <c r="G72" s="161"/>
      <c r="H72" s="161"/>
      <c r="I72" s="163"/>
      <c r="J72" s="160">
        <f t="shared" ref="J72:J73" si="55">SUM(K72:M72)</f>
        <v>0</v>
      </c>
      <c r="K72" s="161"/>
      <c r="L72" s="161"/>
      <c r="M72" s="163"/>
      <c r="N72" s="465">
        <f t="shared" ref="N72:N73" si="56">SUM(O72:P72)</f>
        <v>0</v>
      </c>
      <c r="O72" s="161"/>
      <c r="P72" s="163"/>
      <c r="Q72" s="14"/>
    </row>
    <row r="73" spans="1:17">
      <c r="A73" s="129" t="s">
        <v>36</v>
      </c>
      <c r="B73" s="130"/>
      <c r="C73" s="130"/>
      <c r="D73" s="130"/>
      <c r="E73" s="466">
        <f t="shared" si="53"/>
        <v>0</v>
      </c>
      <c r="F73" s="160">
        <f t="shared" si="54"/>
        <v>0</v>
      </c>
      <c r="G73" s="161"/>
      <c r="H73" s="161"/>
      <c r="I73" s="163"/>
      <c r="J73" s="160">
        <f t="shared" si="55"/>
        <v>0</v>
      </c>
      <c r="K73" s="161"/>
      <c r="L73" s="161"/>
      <c r="M73" s="163"/>
      <c r="N73" s="465">
        <f t="shared" si="56"/>
        <v>0</v>
      </c>
      <c r="O73" s="161"/>
      <c r="P73" s="163"/>
      <c r="Q73" s="14"/>
    </row>
    <row r="74" spans="1:17">
      <c r="A74" s="128" t="s">
        <v>37</v>
      </c>
      <c r="B74" s="7"/>
      <c r="C74" s="7"/>
      <c r="D74" s="7"/>
      <c r="E74" s="466">
        <f t="shared" si="53"/>
        <v>0</v>
      </c>
      <c r="F74" s="160">
        <f>SUM(G74:I74)</f>
        <v>0</v>
      </c>
      <c r="G74" s="161"/>
      <c r="H74" s="161"/>
      <c r="I74" s="163"/>
      <c r="J74" s="160">
        <f>SUM(K74:M74)</f>
        <v>0</v>
      </c>
      <c r="K74" s="161"/>
      <c r="L74" s="161"/>
      <c r="M74" s="163"/>
      <c r="N74" s="465">
        <f>SUM(O74:P74)</f>
        <v>0</v>
      </c>
      <c r="O74" s="161"/>
      <c r="P74" s="163"/>
      <c r="Q74" s="14"/>
    </row>
    <row r="75" spans="1:17">
      <c r="A75" s="129" t="s">
        <v>38</v>
      </c>
      <c r="B75" s="130"/>
      <c r="C75" s="130"/>
      <c r="D75" s="130"/>
      <c r="E75" s="466">
        <f t="shared" si="53"/>
        <v>0</v>
      </c>
      <c r="F75" s="160">
        <f t="shared" ref="F75:F76" si="57">SUM(G75:I75)</f>
        <v>0</v>
      </c>
      <c r="G75" s="161"/>
      <c r="H75" s="161"/>
      <c r="I75" s="163"/>
      <c r="J75" s="160">
        <f t="shared" ref="J75:J76" si="58">SUM(K75:M75)</f>
        <v>0</v>
      </c>
      <c r="K75" s="161"/>
      <c r="L75" s="161"/>
      <c r="M75" s="163"/>
      <c r="N75" s="465">
        <f t="shared" ref="N75:N76" si="59">SUM(O75:P75)</f>
        <v>0</v>
      </c>
      <c r="O75" s="161"/>
      <c r="P75" s="163"/>
      <c r="Q75" s="14"/>
    </row>
    <row r="76" spans="1:17">
      <c r="A76" s="131" t="s">
        <v>39</v>
      </c>
      <c r="B76" s="132"/>
      <c r="C76" s="132"/>
      <c r="D76" s="132"/>
      <c r="E76" s="162">
        <f t="shared" si="53"/>
        <v>0</v>
      </c>
      <c r="F76" s="467">
        <f t="shared" si="57"/>
        <v>0</v>
      </c>
      <c r="G76" s="468"/>
      <c r="H76" s="468"/>
      <c r="I76" s="469"/>
      <c r="J76" s="467">
        <f t="shared" si="58"/>
        <v>0</v>
      </c>
      <c r="K76" s="468"/>
      <c r="L76" s="468"/>
      <c r="M76" s="469"/>
      <c r="N76" s="470">
        <f t="shared" si="59"/>
        <v>0</v>
      </c>
      <c r="O76" s="468"/>
      <c r="P76" s="469"/>
      <c r="Q76" s="63"/>
    </row>
    <row r="77" spans="1:17" ht="42.75" customHeight="1">
      <c r="A77" s="402" t="s">
        <v>78</v>
      </c>
      <c r="B77" s="403"/>
      <c r="C77" s="404"/>
      <c r="D77" s="154"/>
      <c r="E77" s="455">
        <f>F77+J77+N77</f>
        <v>0</v>
      </c>
      <c r="F77" s="456">
        <f>SUM(G77:I77)</f>
        <v>0</v>
      </c>
      <c r="G77" s="457"/>
      <c r="H77" s="457"/>
      <c r="I77" s="459"/>
      <c r="J77" s="456">
        <f>SUM(K77:M77)</f>
        <v>0</v>
      </c>
      <c r="K77" s="457"/>
      <c r="L77" s="457"/>
      <c r="M77" s="459"/>
      <c r="N77" s="473">
        <f>SUM(O77:P77)</f>
        <v>0</v>
      </c>
      <c r="O77" s="457"/>
      <c r="P77" s="459"/>
      <c r="Q77" s="153"/>
    </row>
    <row r="78" spans="1:17">
      <c r="A78" s="115" t="s">
        <v>52</v>
      </c>
      <c r="B78" s="133"/>
      <c r="C78" s="133"/>
      <c r="D78" s="133"/>
      <c r="E78" s="164"/>
      <c r="F78" s="460"/>
      <c r="G78" s="461"/>
      <c r="H78" s="461"/>
      <c r="I78" s="462"/>
      <c r="J78" s="463"/>
      <c r="K78" s="461"/>
      <c r="L78" s="461"/>
      <c r="M78" s="462"/>
      <c r="N78" s="463"/>
      <c r="O78" s="461"/>
      <c r="P78" s="462"/>
      <c r="Q78" s="64"/>
    </row>
    <row r="79" spans="1:17">
      <c r="A79" s="116" t="s">
        <v>53</v>
      </c>
      <c r="B79" s="133"/>
      <c r="C79" s="133"/>
      <c r="D79" s="133"/>
      <c r="E79" s="464"/>
      <c r="F79" s="460"/>
      <c r="G79" s="461"/>
      <c r="H79" s="461"/>
      <c r="I79" s="462"/>
      <c r="J79" s="463"/>
      <c r="K79" s="461"/>
      <c r="L79" s="461"/>
      <c r="M79" s="462"/>
      <c r="N79" s="463"/>
      <c r="O79" s="461"/>
      <c r="P79" s="462"/>
      <c r="Q79" s="64"/>
    </row>
    <row r="80" spans="1:17">
      <c r="A80" s="128" t="s">
        <v>34</v>
      </c>
      <c r="B80" s="7"/>
      <c r="C80" s="7"/>
      <c r="D80" s="7"/>
      <c r="E80" s="164">
        <f>F80+J80+N80</f>
        <v>0</v>
      </c>
      <c r="F80" s="160">
        <f>SUM(G80:I80)</f>
        <v>0</v>
      </c>
      <c r="G80" s="161"/>
      <c r="H80" s="161"/>
      <c r="I80" s="163"/>
      <c r="J80" s="160">
        <f>SUM(K80:M80)</f>
        <v>0</v>
      </c>
      <c r="K80" s="161"/>
      <c r="L80" s="161"/>
      <c r="M80" s="163"/>
      <c r="N80" s="465">
        <f>SUM(O80:P80)</f>
        <v>0</v>
      </c>
      <c r="O80" s="161"/>
      <c r="P80" s="163"/>
      <c r="Q80" s="14"/>
    </row>
    <row r="81" spans="1:17">
      <c r="A81" s="129" t="s">
        <v>35</v>
      </c>
      <c r="B81" s="130"/>
      <c r="C81" s="130"/>
      <c r="D81" s="130"/>
      <c r="E81" s="466">
        <f t="shared" ref="E81:E85" si="60">F81+J81+N81</f>
        <v>0</v>
      </c>
      <c r="F81" s="160">
        <f t="shared" ref="F81:F82" si="61">SUM(G81:I81)</f>
        <v>0</v>
      </c>
      <c r="G81" s="161"/>
      <c r="H81" s="161"/>
      <c r="I81" s="163"/>
      <c r="J81" s="160">
        <f t="shared" ref="J81:J82" si="62">SUM(K81:M81)</f>
        <v>0</v>
      </c>
      <c r="K81" s="161"/>
      <c r="L81" s="161"/>
      <c r="M81" s="163"/>
      <c r="N81" s="465">
        <f t="shared" ref="N81:N82" si="63">SUM(O81:P81)</f>
        <v>0</v>
      </c>
      <c r="O81" s="161"/>
      <c r="P81" s="163"/>
      <c r="Q81" s="14"/>
    </row>
    <row r="82" spans="1:17">
      <c r="A82" s="129" t="s">
        <v>36</v>
      </c>
      <c r="B82" s="130"/>
      <c r="C82" s="130"/>
      <c r="D82" s="130"/>
      <c r="E82" s="466">
        <f t="shared" si="60"/>
        <v>0</v>
      </c>
      <c r="F82" s="160">
        <f t="shared" si="61"/>
        <v>0</v>
      </c>
      <c r="G82" s="161"/>
      <c r="H82" s="161"/>
      <c r="I82" s="163"/>
      <c r="J82" s="160">
        <f t="shared" si="62"/>
        <v>0</v>
      </c>
      <c r="K82" s="161"/>
      <c r="L82" s="161"/>
      <c r="M82" s="163"/>
      <c r="N82" s="465">
        <f t="shared" si="63"/>
        <v>0</v>
      </c>
      <c r="O82" s="161"/>
      <c r="P82" s="163"/>
      <c r="Q82" s="14"/>
    </row>
    <row r="83" spans="1:17">
      <c r="A83" s="128" t="s">
        <v>37</v>
      </c>
      <c r="B83" s="7"/>
      <c r="C83" s="7"/>
      <c r="D83" s="7"/>
      <c r="E83" s="466">
        <f t="shared" si="60"/>
        <v>0</v>
      </c>
      <c r="F83" s="160">
        <f>SUM(G83:I83)</f>
        <v>0</v>
      </c>
      <c r="G83" s="161"/>
      <c r="H83" s="161"/>
      <c r="I83" s="163"/>
      <c r="J83" s="160">
        <f>SUM(K83:M83)</f>
        <v>0</v>
      </c>
      <c r="K83" s="161"/>
      <c r="L83" s="161"/>
      <c r="M83" s="163"/>
      <c r="N83" s="465">
        <f>SUM(O83:P83)</f>
        <v>0</v>
      </c>
      <c r="O83" s="161"/>
      <c r="P83" s="163"/>
      <c r="Q83" s="14"/>
    </row>
    <row r="84" spans="1:17">
      <c r="A84" s="129" t="s">
        <v>38</v>
      </c>
      <c r="B84" s="130"/>
      <c r="C84" s="130"/>
      <c r="D84" s="130"/>
      <c r="E84" s="466">
        <f t="shared" si="60"/>
        <v>0</v>
      </c>
      <c r="F84" s="160">
        <f t="shared" ref="F84:F85" si="64">SUM(G84:I84)</f>
        <v>0</v>
      </c>
      <c r="G84" s="161"/>
      <c r="H84" s="161"/>
      <c r="I84" s="163"/>
      <c r="J84" s="160">
        <f t="shared" ref="J84:J85" si="65">SUM(K84:M84)</f>
        <v>0</v>
      </c>
      <c r="K84" s="161"/>
      <c r="L84" s="161"/>
      <c r="M84" s="163"/>
      <c r="N84" s="465">
        <f t="shared" ref="N84:N85" si="66">SUM(O84:P84)</f>
        <v>0</v>
      </c>
      <c r="O84" s="161"/>
      <c r="P84" s="163"/>
      <c r="Q84" s="14"/>
    </row>
    <row r="85" spans="1:17">
      <c r="A85" s="131" t="s">
        <v>39</v>
      </c>
      <c r="B85" s="132"/>
      <c r="C85" s="132"/>
      <c r="D85" s="132"/>
      <c r="E85" s="162">
        <f t="shared" si="60"/>
        <v>0</v>
      </c>
      <c r="F85" s="467">
        <f t="shared" si="64"/>
        <v>0</v>
      </c>
      <c r="G85" s="468"/>
      <c r="H85" s="468"/>
      <c r="I85" s="469"/>
      <c r="J85" s="467">
        <f t="shared" si="65"/>
        <v>0</v>
      </c>
      <c r="K85" s="468"/>
      <c r="L85" s="468"/>
      <c r="M85" s="469"/>
      <c r="N85" s="470">
        <f t="shared" si="66"/>
        <v>0</v>
      </c>
      <c r="O85" s="468"/>
      <c r="P85" s="469"/>
      <c r="Q85" s="63"/>
    </row>
    <row r="86" spans="1:17" ht="42.75" customHeight="1">
      <c r="A86" s="402" t="s">
        <v>79</v>
      </c>
      <c r="B86" s="403"/>
      <c r="C86" s="404"/>
      <c r="D86" s="155" t="s">
        <v>115</v>
      </c>
      <c r="E86" s="455">
        <f>F86+J86+N86</f>
        <v>937741</v>
      </c>
      <c r="F86" s="456">
        <f>SUM(G86:I86)</f>
        <v>369742</v>
      </c>
      <c r="G86" s="457">
        <f>G93+G94+G95+G96+G97</f>
        <v>66050</v>
      </c>
      <c r="H86" s="457">
        <f t="shared" ref="H86:P86" si="67">H93+H94+H95+H96+H97</f>
        <v>233992</v>
      </c>
      <c r="I86" s="458">
        <f t="shared" si="67"/>
        <v>69700</v>
      </c>
      <c r="J86" s="480">
        <f>K86+L86+M86</f>
        <v>278169</v>
      </c>
      <c r="K86" s="457">
        <f t="shared" si="67"/>
        <v>73360</v>
      </c>
      <c r="L86" s="457">
        <f t="shared" si="67"/>
        <v>128521</v>
      </c>
      <c r="M86" s="458">
        <f t="shared" si="67"/>
        <v>76288</v>
      </c>
      <c r="N86" s="480">
        <f>O86+P86</f>
        <v>289830</v>
      </c>
      <c r="O86" s="457">
        <f t="shared" si="67"/>
        <v>130826</v>
      </c>
      <c r="P86" s="457">
        <f t="shared" si="67"/>
        <v>159004</v>
      </c>
      <c r="Q86" s="153"/>
    </row>
    <row r="87" spans="1:17">
      <c r="A87" s="115" t="s">
        <v>52</v>
      </c>
      <c r="B87" s="133"/>
      <c r="C87" s="133"/>
      <c r="D87" s="133"/>
      <c r="E87" s="164"/>
      <c r="F87" s="460"/>
      <c r="G87" s="461"/>
      <c r="H87" s="461"/>
      <c r="I87" s="462"/>
      <c r="J87" s="463"/>
      <c r="K87" s="461"/>
      <c r="L87" s="461"/>
      <c r="M87" s="462"/>
      <c r="N87" s="463"/>
      <c r="O87" s="461"/>
      <c r="P87" s="462"/>
      <c r="Q87" s="64"/>
    </row>
    <row r="88" spans="1:17">
      <c r="A88" s="116" t="s">
        <v>53</v>
      </c>
      <c r="B88" s="133"/>
      <c r="C88" s="133"/>
      <c r="D88" s="133"/>
      <c r="E88" s="464"/>
      <c r="F88" s="460"/>
      <c r="G88" s="461"/>
      <c r="H88" s="461"/>
      <c r="I88" s="462"/>
      <c r="J88" s="463"/>
      <c r="K88" s="461"/>
      <c r="L88" s="461"/>
      <c r="M88" s="462"/>
      <c r="N88" s="463"/>
      <c r="O88" s="461"/>
      <c r="P88" s="462"/>
      <c r="Q88" s="64"/>
    </row>
    <row r="89" spans="1:17">
      <c r="A89" s="128" t="s">
        <v>34</v>
      </c>
      <c r="B89" s="7"/>
      <c r="C89" s="7"/>
      <c r="D89" s="7"/>
      <c r="E89" s="164">
        <f>F89+J89+N89</f>
        <v>0</v>
      </c>
      <c r="F89" s="160">
        <f>SUM(G89:I89)</f>
        <v>0</v>
      </c>
      <c r="G89" s="161"/>
      <c r="H89" s="161"/>
      <c r="I89" s="163"/>
      <c r="J89" s="160">
        <f>SUM(K89:M89)</f>
        <v>0</v>
      </c>
      <c r="K89" s="161"/>
      <c r="L89" s="161"/>
      <c r="M89" s="163"/>
      <c r="N89" s="465">
        <f>SUM(O89:P89)</f>
        <v>0</v>
      </c>
      <c r="O89" s="161"/>
      <c r="P89" s="163"/>
      <c r="Q89" s="14"/>
    </row>
    <row r="90" spans="1:17">
      <c r="A90" s="129" t="s">
        <v>35</v>
      </c>
      <c r="B90" s="130"/>
      <c r="C90" s="130"/>
      <c r="D90" s="130"/>
      <c r="E90" s="466">
        <f t="shared" ref="E90:E100" si="68">F90+J90+N90</f>
        <v>0</v>
      </c>
      <c r="F90" s="160">
        <f t="shared" ref="F90:F91" si="69">SUM(G90:I90)</f>
        <v>0</v>
      </c>
      <c r="G90" s="161"/>
      <c r="H90" s="161"/>
      <c r="I90" s="163"/>
      <c r="J90" s="160">
        <f t="shared" ref="J90:J91" si="70">SUM(K90:M90)</f>
        <v>0</v>
      </c>
      <c r="K90" s="161"/>
      <c r="L90" s="161"/>
      <c r="M90" s="163"/>
      <c r="N90" s="465">
        <f t="shared" ref="N90:N91" si="71">SUM(O90:P90)</f>
        <v>0</v>
      </c>
      <c r="O90" s="161"/>
      <c r="P90" s="163"/>
      <c r="Q90" s="14"/>
    </row>
    <row r="91" spans="1:17">
      <c r="A91" s="129" t="s">
        <v>36</v>
      </c>
      <c r="B91" s="130"/>
      <c r="C91" s="130"/>
      <c r="D91" s="130"/>
      <c r="E91" s="466">
        <f t="shared" si="68"/>
        <v>0</v>
      </c>
      <c r="F91" s="160">
        <f t="shared" si="69"/>
        <v>0</v>
      </c>
      <c r="G91" s="161"/>
      <c r="H91" s="161"/>
      <c r="I91" s="163"/>
      <c r="J91" s="160">
        <f t="shared" si="70"/>
        <v>0</v>
      </c>
      <c r="K91" s="161"/>
      <c r="L91" s="161"/>
      <c r="M91" s="163"/>
      <c r="N91" s="465">
        <f t="shared" si="71"/>
        <v>0</v>
      </c>
      <c r="O91" s="161"/>
      <c r="P91" s="163"/>
      <c r="Q91" s="14"/>
    </row>
    <row r="92" spans="1:17">
      <c r="A92" s="128" t="s">
        <v>37</v>
      </c>
      <c r="B92" s="7"/>
      <c r="C92" s="7"/>
      <c r="D92" s="7"/>
      <c r="E92" s="466">
        <f t="shared" si="68"/>
        <v>0</v>
      </c>
      <c r="F92" s="160">
        <f>SUM(G92:I92)</f>
        <v>0</v>
      </c>
      <c r="G92" s="161"/>
      <c r="H92" s="161"/>
      <c r="I92" s="163"/>
      <c r="J92" s="160">
        <f>SUM(K92:M92)</f>
        <v>0</v>
      </c>
      <c r="K92" s="161"/>
      <c r="L92" s="161"/>
      <c r="M92" s="163"/>
      <c r="N92" s="465">
        <f>SUM(O92:P92)</f>
        <v>0</v>
      </c>
      <c r="O92" s="161"/>
      <c r="P92" s="163"/>
      <c r="Q92" s="14"/>
    </row>
    <row r="93" spans="1:17" ht="43.5">
      <c r="A93" s="454" t="s">
        <v>265</v>
      </c>
      <c r="B93" s="7"/>
      <c r="C93" s="7"/>
      <c r="D93" s="7"/>
      <c r="E93" s="466">
        <f t="shared" si="68"/>
        <v>99913</v>
      </c>
      <c r="F93" s="160">
        <f>G93+H93+I93</f>
        <v>24460</v>
      </c>
      <c r="G93" s="161">
        <v>0</v>
      </c>
      <c r="H93" s="161">
        <v>20810</v>
      </c>
      <c r="I93" s="163">
        <v>3650</v>
      </c>
      <c r="J93" s="160">
        <f>K93+L93+M93</f>
        <v>33840</v>
      </c>
      <c r="K93" s="161">
        <v>3650</v>
      </c>
      <c r="L93" s="161">
        <v>26540</v>
      </c>
      <c r="M93" s="163">
        <v>3650</v>
      </c>
      <c r="N93" s="160">
        <f>O93+P93</f>
        <v>41613</v>
      </c>
      <c r="O93" s="161">
        <v>37963</v>
      </c>
      <c r="P93" s="163">
        <v>3650</v>
      </c>
      <c r="Q93" s="14"/>
    </row>
    <row r="94" spans="1:17">
      <c r="A94" s="454" t="s">
        <v>266</v>
      </c>
      <c r="B94" s="7"/>
      <c r="C94" s="7"/>
      <c r="D94" s="7"/>
      <c r="E94" s="466">
        <f>F94+J94+N94</f>
        <v>21020</v>
      </c>
      <c r="F94" s="160">
        <f>G94+H94+I94</f>
        <v>0</v>
      </c>
      <c r="G94" s="161">
        <v>0</v>
      </c>
      <c r="H94" s="161">
        <v>0</v>
      </c>
      <c r="I94" s="163">
        <v>0</v>
      </c>
      <c r="J94" s="160">
        <f>K94+L94+M94</f>
        <v>16167</v>
      </c>
      <c r="K94" s="161">
        <v>0</v>
      </c>
      <c r="L94" s="161">
        <v>16167</v>
      </c>
      <c r="M94" s="163">
        <v>0</v>
      </c>
      <c r="N94" s="160">
        <f>O94+P94</f>
        <v>4853</v>
      </c>
      <c r="O94" s="161">
        <v>4853</v>
      </c>
      <c r="P94" s="163">
        <v>0</v>
      </c>
      <c r="Q94" s="14"/>
    </row>
    <row r="95" spans="1:17" ht="43.5">
      <c r="A95" s="454" t="s">
        <v>267</v>
      </c>
      <c r="B95" s="7"/>
      <c r="C95" s="7"/>
      <c r="D95" s="7"/>
      <c r="E95" s="466">
        <f>F95+J95+N95</f>
        <v>237900</v>
      </c>
      <c r="F95" s="160">
        <f>G95+H95+I95</f>
        <v>126636</v>
      </c>
      <c r="G95" s="161">
        <v>0</v>
      </c>
      <c r="H95" s="161">
        <v>126636</v>
      </c>
      <c r="I95" s="163">
        <v>0</v>
      </c>
      <c r="J95" s="160">
        <f>K95+L95+M95</f>
        <v>25620</v>
      </c>
      <c r="K95" s="161">
        <v>0</v>
      </c>
      <c r="L95" s="161">
        <v>19764</v>
      </c>
      <c r="M95" s="163">
        <v>5856</v>
      </c>
      <c r="N95" s="160">
        <f>O95+P95</f>
        <v>85644</v>
      </c>
      <c r="O95" s="161">
        <v>0</v>
      </c>
      <c r="P95" s="163">
        <v>85644</v>
      </c>
      <c r="Q95" s="14"/>
    </row>
    <row r="96" spans="1:17" ht="43.5">
      <c r="A96" s="454" t="s">
        <v>268</v>
      </c>
      <c r="B96" s="7"/>
      <c r="C96" s="7"/>
      <c r="D96" s="7"/>
      <c r="E96" s="466">
        <f>F96+J96+N96</f>
        <v>50508</v>
      </c>
      <c r="F96" s="160">
        <f>G96+H96+I96</f>
        <v>20496</v>
      </c>
      <c r="G96" s="161">
        <v>0</v>
      </c>
      <c r="H96" s="161">
        <v>20496</v>
      </c>
      <c r="I96" s="163">
        <v>0</v>
      </c>
      <c r="J96" s="160">
        <f>K96+L96+M96</f>
        <v>4392</v>
      </c>
      <c r="K96" s="161">
        <v>3660</v>
      </c>
      <c r="L96" s="161">
        <v>0</v>
      </c>
      <c r="M96" s="163">
        <v>732</v>
      </c>
      <c r="N96" s="160">
        <f>O96+P96</f>
        <v>25620</v>
      </c>
      <c r="O96" s="161">
        <v>21960</v>
      </c>
      <c r="P96" s="163">
        <v>3660</v>
      </c>
      <c r="Q96" s="14"/>
    </row>
    <row r="97" spans="1:17" ht="43.5">
      <c r="A97" s="454" t="s">
        <v>269</v>
      </c>
      <c r="B97" s="7"/>
      <c r="C97" s="7"/>
      <c r="D97" s="7"/>
      <c r="E97" s="466">
        <f>F97+J97+N97</f>
        <v>528400</v>
      </c>
      <c r="F97" s="160">
        <f>G97+H97+I97</f>
        <v>198150</v>
      </c>
      <c r="G97" s="161">
        <v>66050</v>
      </c>
      <c r="H97" s="161">
        <v>66050</v>
      </c>
      <c r="I97" s="163">
        <v>66050</v>
      </c>
      <c r="J97" s="160">
        <f>K97+L97+M97</f>
        <v>198150</v>
      </c>
      <c r="K97" s="161">
        <v>66050</v>
      </c>
      <c r="L97" s="161">
        <v>66050</v>
      </c>
      <c r="M97" s="163">
        <v>66050</v>
      </c>
      <c r="N97" s="160">
        <f>O97+P97</f>
        <v>132100</v>
      </c>
      <c r="O97" s="161">
        <v>66050</v>
      </c>
      <c r="P97" s="163">
        <v>66050</v>
      </c>
      <c r="Q97" s="14"/>
    </row>
    <row r="98" spans="1:17">
      <c r="A98" s="128"/>
      <c r="B98" s="7"/>
      <c r="C98" s="7"/>
      <c r="D98" s="7"/>
      <c r="E98" s="466"/>
      <c r="F98" s="160"/>
      <c r="G98" s="161"/>
      <c r="H98" s="161"/>
      <c r="I98" s="163"/>
      <c r="J98" s="160"/>
      <c r="K98" s="161"/>
      <c r="L98" s="161"/>
      <c r="M98" s="163"/>
      <c r="N98" s="465"/>
      <c r="O98" s="161"/>
      <c r="P98" s="163"/>
      <c r="Q98" s="14"/>
    </row>
    <row r="99" spans="1:17">
      <c r="A99" s="129"/>
      <c r="B99" s="130"/>
      <c r="C99" s="130"/>
      <c r="D99" s="130"/>
      <c r="E99" s="466">
        <f t="shared" si="68"/>
        <v>0</v>
      </c>
      <c r="F99" s="160">
        <f t="shared" ref="F99:F100" si="72">SUM(G99:I99)</f>
        <v>0</v>
      </c>
      <c r="G99" s="161"/>
      <c r="H99" s="161"/>
      <c r="I99" s="163"/>
      <c r="J99" s="160">
        <f t="shared" ref="J99:J100" si="73">SUM(K99:M99)</f>
        <v>0</v>
      </c>
      <c r="K99" s="161"/>
      <c r="L99" s="161"/>
      <c r="M99" s="163"/>
      <c r="N99" s="465">
        <f t="shared" ref="N99:N100" si="74">SUM(O99:P99)</f>
        <v>0</v>
      </c>
      <c r="O99" s="161"/>
      <c r="P99" s="163"/>
      <c r="Q99" s="14"/>
    </row>
    <row r="100" spans="1:17">
      <c r="A100" s="131" t="s">
        <v>39</v>
      </c>
      <c r="B100" s="132"/>
      <c r="C100" s="132"/>
      <c r="D100" s="132"/>
      <c r="E100" s="162">
        <f t="shared" si="68"/>
        <v>0</v>
      </c>
      <c r="F100" s="467">
        <f t="shared" si="72"/>
        <v>0</v>
      </c>
      <c r="G100" s="468"/>
      <c r="H100" s="468"/>
      <c r="I100" s="469"/>
      <c r="J100" s="467">
        <f t="shared" si="73"/>
        <v>0</v>
      </c>
      <c r="K100" s="468"/>
      <c r="L100" s="468"/>
      <c r="M100" s="469"/>
      <c r="N100" s="470">
        <f t="shared" si="74"/>
        <v>0</v>
      </c>
      <c r="O100" s="468"/>
      <c r="P100" s="469"/>
      <c r="Q100" s="63"/>
    </row>
    <row r="101" spans="1:17">
      <c r="A101" s="141" t="s">
        <v>80</v>
      </c>
      <c r="B101" s="134"/>
      <c r="C101" s="134"/>
      <c r="D101" s="134"/>
      <c r="E101" s="474"/>
      <c r="F101" s="475"/>
      <c r="G101" s="476"/>
      <c r="H101" s="476"/>
      <c r="I101" s="477"/>
      <c r="J101" s="478"/>
      <c r="K101" s="476"/>
      <c r="L101" s="476"/>
      <c r="M101" s="477"/>
      <c r="N101" s="478"/>
      <c r="O101" s="476"/>
      <c r="P101" s="477"/>
      <c r="Q101" s="135"/>
    </row>
    <row r="102" spans="1:17" ht="24.75" customHeight="1">
      <c r="A102" s="396" t="s">
        <v>81</v>
      </c>
      <c r="B102" s="397"/>
      <c r="C102" s="398"/>
      <c r="D102" s="147" t="s">
        <v>106</v>
      </c>
      <c r="E102" s="455">
        <f>F102+J102+N102</f>
        <v>45000</v>
      </c>
      <c r="F102" s="456">
        <f>SUM(G102:I102)</f>
        <v>13500</v>
      </c>
      <c r="G102" s="457">
        <f>G109</f>
        <v>0</v>
      </c>
      <c r="H102" s="457">
        <f t="shared" ref="H102:I102" si="75">H109</f>
        <v>0</v>
      </c>
      <c r="I102" s="458">
        <f t="shared" si="75"/>
        <v>13500</v>
      </c>
      <c r="J102" s="456">
        <f>SUM(K102:M102)</f>
        <v>31500</v>
      </c>
      <c r="K102" s="457">
        <f>K109</f>
        <v>16500</v>
      </c>
      <c r="L102" s="457">
        <f t="shared" ref="L102:M102" si="76">L109</f>
        <v>9000</v>
      </c>
      <c r="M102" s="458">
        <f t="shared" si="76"/>
        <v>6000</v>
      </c>
      <c r="N102" s="473">
        <f>SUM(O102:P102)</f>
        <v>0</v>
      </c>
      <c r="O102" s="457">
        <f>O109</f>
        <v>0</v>
      </c>
      <c r="P102" s="457">
        <f>P109</f>
        <v>0</v>
      </c>
      <c r="Q102" s="153"/>
    </row>
    <row r="103" spans="1:17" ht="43.5">
      <c r="A103" s="115" t="s">
        <v>111</v>
      </c>
      <c r="B103" s="133"/>
      <c r="C103" s="133"/>
      <c r="D103" s="133"/>
      <c r="E103" s="164"/>
      <c r="F103" s="460"/>
      <c r="G103" s="461"/>
      <c r="H103" s="461"/>
      <c r="I103" s="462"/>
      <c r="J103" s="463"/>
      <c r="K103" s="461"/>
      <c r="L103" s="461"/>
      <c r="M103" s="462"/>
      <c r="N103" s="463"/>
      <c r="O103" s="461"/>
      <c r="P103" s="462"/>
      <c r="Q103" s="64"/>
    </row>
    <row r="104" spans="1:17" ht="43.5">
      <c r="A104" s="116" t="s">
        <v>112</v>
      </c>
      <c r="B104" s="133"/>
      <c r="C104" s="133"/>
      <c r="D104" s="133"/>
      <c r="E104" s="464"/>
      <c r="F104" s="460"/>
      <c r="G104" s="461"/>
      <c r="H104" s="461"/>
      <c r="I104" s="462"/>
      <c r="J104" s="463"/>
      <c r="K104" s="461"/>
      <c r="L104" s="461"/>
      <c r="M104" s="462"/>
      <c r="N104" s="463"/>
      <c r="O104" s="461"/>
      <c r="P104" s="462"/>
      <c r="Q104" s="64"/>
    </row>
    <row r="105" spans="1:17">
      <c r="A105" s="128" t="s">
        <v>34</v>
      </c>
      <c r="B105" s="7"/>
      <c r="C105" s="7"/>
      <c r="D105" s="7"/>
      <c r="E105" s="164">
        <f>F105+J105+N105</f>
        <v>0</v>
      </c>
      <c r="F105" s="160">
        <f>SUM(G105:I105)</f>
        <v>0</v>
      </c>
      <c r="G105" s="161"/>
      <c r="H105" s="161"/>
      <c r="I105" s="163"/>
      <c r="J105" s="160">
        <f>SUM(K105:M105)</f>
        <v>0</v>
      </c>
      <c r="K105" s="161"/>
      <c r="L105" s="161"/>
      <c r="M105" s="163"/>
      <c r="N105" s="465">
        <f>SUM(O105:P105)</f>
        <v>0</v>
      </c>
      <c r="O105" s="161"/>
      <c r="P105" s="163"/>
      <c r="Q105" s="14"/>
    </row>
    <row r="106" spans="1:17">
      <c r="A106" s="129" t="s">
        <v>35</v>
      </c>
      <c r="B106" s="130"/>
      <c r="C106" s="130"/>
      <c r="D106" s="130"/>
      <c r="E106" s="466">
        <f t="shared" ref="E106:E110" si="77">F106+J106+N106</f>
        <v>0</v>
      </c>
      <c r="F106" s="160">
        <f t="shared" ref="F106:F107" si="78">SUM(G106:I106)</f>
        <v>0</v>
      </c>
      <c r="G106" s="161"/>
      <c r="H106" s="161"/>
      <c r="I106" s="163"/>
      <c r="J106" s="160">
        <f t="shared" ref="J106:J107" si="79">SUM(K106:M106)</f>
        <v>0</v>
      </c>
      <c r="K106" s="161"/>
      <c r="L106" s="161"/>
      <c r="M106" s="163"/>
      <c r="N106" s="465">
        <f t="shared" ref="N106:N107" si="80">SUM(O106:P106)</f>
        <v>0</v>
      </c>
      <c r="O106" s="161"/>
      <c r="P106" s="163"/>
      <c r="Q106" s="14"/>
    </row>
    <row r="107" spans="1:17">
      <c r="A107" s="129" t="s">
        <v>36</v>
      </c>
      <c r="B107" s="130"/>
      <c r="C107" s="130"/>
      <c r="D107" s="130"/>
      <c r="E107" s="466">
        <f t="shared" si="77"/>
        <v>0</v>
      </c>
      <c r="F107" s="160">
        <f t="shared" si="78"/>
        <v>0</v>
      </c>
      <c r="G107" s="161"/>
      <c r="H107" s="161"/>
      <c r="I107" s="163"/>
      <c r="J107" s="160">
        <f t="shared" si="79"/>
        <v>0</v>
      </c>
      <c r="K107" s="161"/>
      <c r="L107" s="161"/>
      <c r="M107" s="163"/>
      <c r="N107" s="465">
        <f t="shared" si="80"/>
        <v>0</v>
      </c>
      <c r="O107" s="161"/>
      <c r="P107" s="163"/>
      <c r="Q107" s="14"/>
    </row>
    <row r="108" spans="1:17">
      <c r="A108" s="128" t="s">
        <v>37</v>
      </c>
      <c r="B108" s="7"/>
      <c r="C108" s="7"/>
      <c r="D108" s="7"/>
      <c r="E108" s="466"/>
      <c r="F108" s="160"/>
      <c r="G108" s="161"/>
      <c r="H108" s="161"/>
      <c r="I108" s="161"/>
      <c r="J108" s="160"/>
      <c r="K108" s="161"/>
      <c r="L108" s="161"/>
      <c r="M108" s="161"/>
      <c r="N108" s="465">
        <f>SUM(O108:P108)</f>
        <v>0</v>
      </c>
      <c r="O108" s="161"/>
      <c r="P108" s="163"/>
      <c r="Q108" s="14"/>
    </row>
    <row r="109" spans="1:17">
      <c r="A109" s="129" t="s">
        <v>113</v>
      </c>
      <c r="B109" s="130"/>
      <c r="C109" s="130"/>
      <c r="D109" s="130"/>
      <c r="E109" s="466">
        <f t="shared" ref="E109" si="81">F109+J109+N109</f>
        <v>45000</v>
      </c>
      <c r="F109" s="160">
        <f>SUM(G109:I109)</f>
        <v>13500</v>
      </c>
      <c r="G109" s="161">
        <v>0</v>
      </c>
      <c r="H109" s="161">
        <v>0</v>
      </c>
      <c r="I109" s="163">
        <v>13500</v>
      </c>
      <c r="J109" s="160">
        <f>SUM(K109:M109)</f>
        <v>31500</v>
      </c>
      <c r="K109" s="161">
        <v>16500</v>
      </c>
      <c r="L109" s="161">
        <v>9000</v>
      </c>
      <c r="M109" s="163">
        <v>6000</v>
      </c>
      <c r="N109" s="465">
        <f t="shared" ref="N109:N110" si="82">SUM(O109:P109)</f>
        <v>0</v>
      </c>
      <c r="O109" s="161">
        <v>0</v>
      </c>
      <c r="P109" s="163">
        <v>0</v>
      </c>
      <c r="Q109" s="14"/>
    </row>
    <row r="110" spans="1:17">
      <c r="A110" s="131" t="s">
        <v>39</v>
      </c>
      <c r="B110" s="132"/>
      <c r="C110" s="132"/>
      <c r="D110" s="132"/>
      <c r="E110" s="162">
        <f t="shared" si="77"/>
        <v>0</v>
      </c>
      <c r="F110" s="467">
        <f t="shared" ref="F110" si="83">SUM(G110:I110)</f>
        <v>0</v>
      </c>
      <c r="G110" s="468"/>
      <c r="H110" s="468"/>
      <c r="I110" s="469"/>
      <c r="J110" s="467">
        <f t="shared" ref="J110" si="84">SUM(K110:M110)</f>
        <v>0</v>
      </c>
      <c r="K110" s="468"/>
      <c r="L110" s="468"/>
      <c r="M110" s="469"/>
      <c r="N110" s="470">
        <f t="shared" si="82"/>
        <v>0</v>
      </c>
      <c r="O110" s="468"/>
      <c r="P110" s="469"/>
      <c r="Q110" s="63"/>
    </row>
  </sheetData>
  <mergeCells count="25">
    <mergeCell ref="A31:D31"/>
    <mergeCell ref="A32:D32"/>
    <mergeCell ref="A33:D33"/>
    <mergeCell ref="A11:C11"/>
    <mergeCell ref="A21:B21"/>
    <mergeCell ref="A12:D12"/>
    <mergeCell ref="A13:D13"/>
    <mergeCell ref="M6:P6"/>
    <mergeCell ref="A1:Q1"/>
    <mergeCell ref="M2:P3"/>
    <mergeCell ref="Q8:Q9"/>
    <mergeCell ref="E8:E9"/>
    <mergeCell ref="D8:D9"/>
    <mergeCell ref="F8:I8"/>
    <mergeCell ref="J8:M8"/>
    <mergeCell ref="N8:P8"/>
    <mergeCell ref="A8:A9"/>
    <mergeCell ref="B8:B9"/>
    <mergeCell ref="C8:C9"/>
    <mergeCell ref="A102:C102"/>
    <mergeCell ref="A50:C50"/>
    <mergeCell ref="A59:C59"/>
    <mergeCell ref="A68:C68"/>
    <mergeCell ref="A77:C77"/>
    <mergeCell ref="A86:C86"/>
  </mergeCells>
  <pageMargins left="0.42" right="0.15" top="0.54" bottom="0.2" header="0.51181102362204722" footer="0.16"/>
  <pageSetup paperSize="9" scale="2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7"/>
  <sheetViews>
    <sheetView zoomScale="75" zoomScaleNormal="75" zoomScaleSheetLayoutView="80" workbookViewId="0">
      <pane xSplit="4" ySplit="9" topLeftCell="E52" activePane="bottomRight" state="frozen"/>
      <selection pane="topRight" activeCell="E1" sqref="E1"/>
      <selection pane="bottomLeft" activeCell="A10" sqref="A10"/>
      <selection pane="bottomRight" activeCell="E129" sqref="E129"/>
    </sheetView>
  </sheetViews>
  <sheetFormatPr defaultColWidth="10.42578125" defaultRowHeight="21.75"/>
  <cols>
    <col min="1" max="1" width="53.28515625" style="236" customWidth="1"/>
    <col min="2" max="2" width="12.140625" style="236" customWidth="1"/>
    <col min="3" max="3" width="12.5703125" style="236" customWidth="1"/>
    <col min="4" max="4" width="12.140625" style="236" customWidth="1"/>
    <col min="5" max="15" width="13.42578125" style="236" customWidth="1"/>
    <col min="16" max="16" width="14.140625" style="236" customWidth="1"/>
    <col min="17" max="17" width="12.42578125" style="325" bestFit="1" customWidth="1"/>
    <col min="18" max="255" width="10.42578125" style="236"/>
    <col min="256" max="256" width="55.7109375" style="236" customWidth="1"/>
    <col min="257" max="257" width="10.42578125" style="236"/>
    <col min="258" max="258" width="12.42578125" style="236" customWidth="1"/>
    <col min="259" max="260" width="11.42578125" style="236" bestFit="1" customWidth="1"/>
    <col min="261" max="261" width="10.140625" style="236" customWidth="1"/>
    <col min="262" max="262" width="10.28515625" style="236" customWidth="1"/>
    <col min="263" max="263" width="12.42578125" style="236" customWidth="1"/>
    <col min="264" max="264" width="11.140625" style="236" customWidth="1"/>
    <col min="265" max="265" width="11.42578125" style="236" bestFit="1" customWidth="1"/>
    <col min="266" max="266" width="10.42578125" style="236"/>
    <col min="267" max="267" width="10.28515625" style="236" customWidth="1"/>
    <col min="268" max="268" width="12.42578125" style="236" customWidth="1"/>
    <col min="269" max="269" width="12.28515625" style="236" customWidth="1"/>
    <col min="270" max="270" width="13.5703125" style="236" customWidth="1"/>
    <col min="271" max="271" width="11.5703125" style="236" bestFit="1" customWidth="1"/>
    <col min="272" max="272" width="14.140625" style="236" customWidth="1"/>
    <col min="273" max="273" width="12.42578125" style="236" bestFit="1" customWidth="1"/>
    <col min="274" max="511" width="10.42578125" style="236"/>
    <col min="512" max="512" width="55.7109375" style="236" customWidth="1"/>
    <col min="513" max="513" width="10.42578125" style="236"/>
    <col min="514" max="514" width="12.42578125" style="236" customWidth="1"/>
    <col min="515" max="516" width="11.42578125" style="236" bestFit="1" customWidth="1"/>
    <col min="517" max="517" width="10.140625" style="236" customWidth="1"/>
    <col min="518" max="518" width="10.28515625" style="236" customWidth="1"/>
    <col min="519" max="519" width="12.42578125" style="236" customWidth="1"/>
    <col min="520" max="520" width="11.140625" style="236" customWidth="1"/>
    <col min="521" max="521" width="11.42578125" style="236" bestFit="1" customWidth="1"/>
    <col min="522" max="522" width="10.42578125" style="236"/>
    <col min="523" max="523" width="10.28515625" style="236" customWidth="1"/>
    <col min="524" max="524" width="12.42578125" style="236" customWidth="1"/>
    <col min="525" max="525" width="12.28515625" style="236" customWidth="1"/>
    <col min="526" max="526" width="13.5703125" style="236" customWidth="1"/>
    <col min="527" max="527" width="11.5703125" style="236" bestFit="1" customWidth="1"/>
    <col min="528" max="528" width="14.140625" style="236" customWidth="1"/>
    <col min="529" max="529" width="12.42578125" style="236" bestFit="1" customWidth="1"/>
    <col min="530" max="767" width="10.42578125" style="236"/>
    <col min="768" max="768" width="55.7109375" style="236" customWidth="1"/>
    <col min="769" max="769" width="10.42578125" style="236"/>
    <col min="770" max="770" width="12.42578125" style="236" customWidth="1"/>
    <col min="771" max="772" width="11.42578125" style="236" bestFit="1" customWidth="1"/>
    <col min="773" max="773" width="10.140625" style="236" customWidth="1"/>
    <col min="774" max="774" width="10.28515625" style="236" customWidth="1"/>
    <col min="775" max="775" width="12.42578125" style="236" customWidth="1"/>
    <col min="776" max="776" width="11.140625" style="236" customWidth="1"/>
    <col min="777" max="777" width="11.42578125" style="236" bestFit="1" customWidth="1"/>
    <col min="778" max="778" width="10.42578125" style="236"/>
    <col min="779" max="779" width="10.28515625" style="236" customWidth="1"/>
    <col min="780" max="780" width="12.42578125" style="236" customWidth="1"/>
    <col min="781" max="781" width="12.28515625" style="236" customWidth="1"/>
    <col min="782" max="782" width="13.5703125" style="236" customWidth="1"/>
    <col min="783" max="783" width="11.5703125" style="236" bestFit="1" customWidth="1"/>
    <col min="784" max="784" width="14.140625" style="236" customWidth="1"/>
    <col min="785" max="785" width="12.42578125" style="236" bestFit="1" customWidth="1"/>
    <col min="786" max="1023" width="10.42578125" style="236"/>
    <col min="1024" max="1024" width="55.7109375" style="236" customWidth="1"/>
    <col min="1025" max="1025" width="10.42578125" style="236"/>
    <col min="1026" max="1026" width="12.42578125" style="236" customWidth="1"/>
    <col min="1027" max="1028" width="11.42578125" style="236" bestFit="1" customWidth="1"/>
    <col min="1029" max="1029" width="10.140625" style="236" customWidth="1"/>
    <col min="1030" max="1030" width="10.28515625" style="236" customWidth="1"/>
    <col min="1031" max="1031" width="12.42578125" style="236" customWidth="1"/>
    <col min="1032" max="1032" width="11.140625" style="236" customWidth="1"/>
    <col min="1033" max="1033" width="11.42578125" style="236" bestFit="1" customWidth="1"/>
    <col min="1034" max="1034" width="10.42578125" style="236"/>
    <col min="1035" max="1035" width="10.28515625" style="236" customWidth="1"/>
    <col min="1036" max="1036" width="12.42578125" style="236" customWidth="1"/>
    <col min="1037" max="1037" width="12.28515625" style="236" customWidth="1"/>
    <col min="1038" max="1038" width="13.5703125" style="236" customWidth="1"/>
    <col min="1039" max="1039" width="11.5703125" style="236" bestFit="1" customWidth="1"/>
    <col min="1040" max="1040" width="14.140625" style="236" customWidth="1"/>
    <col min="1041" max="1041" width="12.42578125" style="236" bestFit="1" customWidth="1"/>
    <col min="1042" max="1279" width="10.42578125" style="236"/>
    <col min="1280" max="1280" width="55.7109375" style="236" customWidth="1"/>
    <col min="1281" max="1281" width="10.42578125" style="236"/>
    <col min="1282" max="1282" width="12.42578125" style="236" customWidth="1"/>
    <col min="1283" max="1284" width="11.42578125" style="236" bestFit="1" customWidth="1"/>
    <col min="1285" max="1285" width="10.140625" style="236" customWidth="1"/>
    <col min="1286" max="1286" width="10.28515625" style="236" customWidth="1"/>
    <col min="1287" max="1287" width="12.42578125" style="236" customWidth="1"/>
    <col min="1288" max="1288" width="11.140625" style="236" customWidth="1"/>
    <col min="1289" max="1289" width="11.42578125" style="236" bestFit="1" customWidth="1"/>
    <col min="1290" max="1290" width="10.42578125" style="236"/>
    <col min="1291" max="1291" width="10.28515625" style="236" customWidth="1"/>
    <col min="1292" max="1292" width="12.42578125" style="236" customWidth="1"/>
    <col min="1293" max="1293" width="12.28515625" style="236" customWidth="1"/>
    <col min="1294" max="1294" width="13.5703125" style="236" customWidth="1"/>
    <col min="1295" max="1295" width="11.5703125" style="236" bestFit="1" customWidth="1"/>
    <col min="1296" max="1296" width="14.140625" style="236" customWidth="1"/>
    <col min="1297" max="1297" width="12.42578125" style="236" bestFit="1" customWidth="1"/>
    <col min="1298" max="1535" width="10.42578125" style="236"/>
    <col min="1536" max="1536" width="55.7109375" style="236" customWidth="1"/>
    <col min="1537" max="1537" width="10.42578125" style="236"/>
    <col min="1538" max="1538" width="12.42578125" style="236" customWidth="1"/>
    <col min="1539" max="1540" width="11.42578125" style="236" bestFit="1" customWidth="1"/>
    <col min="1541" max="1541" width="10.140625" style="236" customWidth="1"/>
    <col min="1542" max="1542" width="10.28515625" style="236" customWidth="1"/>
    <col min="1543" max="1543" width="12.42578125" style="236" customWidth="1"/>
    <col min="1544" max="1544" width="11.140625" style="236" customWidth="1"/>
    <col min="1545" max="1545" width="11.42578125" style="236" bestFit="1" customWidth="1"/>
    <col min="1546" max="1546" width="10.42578125" style="236"/>
    <col min="1547" max="1547" width="10.28515625" style="236" customWidth="1"/>
    <col min="1548" max="1548" width="12.42578125" style="236" customWidth="1"/>
    <col min="1549" max="1549" width="12.28515625" style="236" customWidth="1"/>
    <col min="1550" max="1550" width="13.5703125" style="236" customWidth="1"/>
    <col min="1551" max="1551" width="11.5703125" style="236" bestFit="1" customWidth="1"/>
    <col min="1552" max="1552" width="14.140625" style="236" customWidth="1"/>
    <col min="1553" max="1553" width="12.42578125" style="236" bestFit="1" customWidth="1"/>
    <col min="1554" max="1791" width="10.42578125" style="236"/>
    <col min="1792" max="1792" width="55.7109375" style="236" customWidth="1"/>
    <col min="1793" max="1793" width="10.42578125" style="236"/>
    <col min="1794" max="1794" width="12.42578125" style="236" customWidth="1"/>
    <col min="1795" max="1796" width="11.42578125" style="236" bestFit="1" customWidth="1"/>
    <col min="1797" max="1797" width="10.140625" style="236" customWidth="1"/>
    <col min="1798" max="1798" width="10.28515625" style="236" customWidth="1"/>
    <col min="1799" max="1799" width="12.42578125" style="236" customWidth="1"/>
    <col min="1800" max="1800" width="11.140625" style="236" customWidth="1"/>
    <col min="1801" max="1801" width="11.42578125" style="236" bestFit="1" customWidth="1"/>
    <col min="1802" max="1802" width="10.42578125" style="236"/>
    <col min="1803" max="1803" width="10.28515625" style="236" customWidth="1"/>
    <col min="1804" max="1804" width="12.42578125" style="236" customWidth="1"/>
    <col min="1805" max="1805" width="12.28515625" style="236" customWidth="1"/>
    <col min="1806" max="1806" width="13.5703125" style="236" customWidth="1"/>
    <col min="1807" max="1807" width="11.5703125" style="236" bestFit="1" customWidth="1"/>
    <col min="1808" max="1808" width="14.140625" style="236" customWidth="1"/>
    <col min="1809" max="1809" width="12.42578125" style="236" bestFit="1" customWidth="1"/>
    <col min="1810" max="2047" width="10.42578125" style="236"/>
    <col min="2048" max="2048" width="55.7109375" style="236" customWidth="1"/>
    <col min="2049" max="2049" width="10.42578125" style="236"/>
    <col min="2050" max="2050" width="12.42578125" style="236" customWidth="1"/>
    <col min="2051" max="2052" width="11.42578125" style="236" bestFit="1" customWidth="1"/>
    <col min="2053" max="2053" width="10.140625" style="236" customWidth="1"/>
    <col min="2054" max="2054" width="10.28515625" style="236" customWidth="1"/>
    <col min="2055" max="2055" width="12.42578125" style="236" customWidth="1"/>
    <col min="2056" max="2056" width="11.140625" style="236" customWidth="1"/>
    <col min="2057" max="2057" width="11.42578125" style="236" bestFit="1" customWidth="1"/>
    <col min="2058" max="2058" width="10.42578125" style="236"/>
    <col min="2059" max="2059" width="10.28515625" style="236" customWidth="1"/>
    <col min="2060" max="2060" width="12.42578125" style="236" customWidth="1"/>
    <col min="2061" max="2061" width="12.28515625" style="236" customWidth="1"/>
    <col min="2062" max="2062" width="13.5703125" style="236" customWidth="1"/>
    <col min="2063" max="2063" width="11.5703125" style="236" bestFit="1" customWidth="1"/>
    <col min="2064" max="2064" width="14.140625" style="236" customWidth="1"/>
    <col min="2065" max="2065" width="12.42578125" style="236" bestFit="1" customWidth="1"/>
    <col min="2066" max="2303" width="10.42578125" style="236"/>
    <col min="2304" max="2304" width="55.7109375" style="236" customWidth="1"/>
    <col min="2305" max="2305" width="10.42578125" style="236"/>
    <col min="2306" max="2306" width="12.42578125" style="236" customWidth="1"/>
    <col min="2307" max="2308" width="11.42578125" style="236" bestFit="1" customWidth="1"/>
    <col min="2309" max="2309" width="10.140625" style="236" customWidth="1"/>
    <col min="2310" max="2310" width="10.28515625" style="236" customWidth="1"/>
    <col min="2311" max="2311" width="12.42578125" style="236" customWidth="1"/>
    <col min="2312" max="2312" width="11.140625" style="236" customWidth="1"/>
    <col min="2313" max="2313" width="11.42578125" style="236" bestFit="1" customWidth="1"/>
    <col min="2314" max="2314" width="10.42578125" style="236"/>
    <col min="2315" max="2315" width="10.28515625" style="236" customWidth="1"/>
    <col min="2316" max="2316" width="12.42578125" style="236" customWidth="1"/>
    <col min="2317" max="2317" width="12.28515625" style="236" customWidth="1"/>
    <col min="2318" max="2318" width="13.5703125" style="236" customWidth="1"/>
    <col min="2319" max="2319" width="11.5703125" style="236" bestFit="1" customWidth="1"/>
    <col min="2320" max="2320" width="14.140625" style="236" customWidth="1"/>
    <col min="2321" max="2321" width="12.42578125" style="236" bestFit="1" customWidth="1"/>
    <col min="2322" max="2559" width="10.42578125" style="236"/>
    <col min="2560" max="2560" width="55.7109375" style="236" customWidth="1"/>
    <col min="2561" max="2561" width="10.42578125" style="236"/>
    <col min="2562" max="2562" width="12.42578125" style="236" customWidth="1"/>
    <col min="2563" max="2564" width="11.42578125" style="236" bestFit="1" customWidth="1"/>
    <col min="2565" max="2565" width="10.140625" style="236" customWidth="1"/>
    <col min="2566" max="2566" width="10.28515625" style="236" customWidth="1"/>
    <col min="2567" max="2567" width="12.42578125" style="236" customWidth="1"/>
    <col min="2568" max="2568" width="11.140625" style="236" customWidth="1"/>
    <col min="2569" max="2569" width="11.42578125" style="236" bestFit="1" customWidth="1"/>
    <col min="2570" max="2570" width="10.42578125" style="236"/>
    <col min="2571" max="2571" width="10.28515625" style="236" customWidth="1"/>
    <col min="2572" max="2572" width="12.42578125" style="236" customWidth="1"/>
    <col min="2573" max="2573" width="12.28515625" style="236" customWidth="1"/>
    <col min="2574" max="2574" width="13.5703125" style="236" customWidth="1"/>
    <col min="2575" max="2575" width="11.5703125" style="236" bestFit="1" customWidth="1"/>
    <col min="2576" max="2576" width="14.140625" style="236" customWidth="1"/>
    <col min="2577" max="2577" width="12.42578125" style="236" bestFit="1" customWidth="1"/>
    <col min="2578" max="2815" width="10.42578125" style="236"/>
    <col min="2816" max="2816" width="55.7109375" style="236" customWidth="1"/>
    <col min="2817" max="2817" width="10.42578125" style="236"/>
    <col min="2818" max="2818" width="12.42578125" style="236" customWidth="1"/>
    <col min="2819" max="2820" width="11.42578125" style="236" bestFit="1" customWidth="1"/>
    <col min="2821" max="2821" width="10.140625" style="236" customWidth="1"/>
    <col min="2822" max="2822" width="10.28515625" style="236" customWidth="1"/>
    <col min="2823" max="2823" width="12.42578125" style="236" customWidth="1"/>
    <col min="2824" max="2824" width="11.140625" style="236" customWidth="1"/>
    <col min="2825" max="2825" width="11.42578125" style="236" bestFit="1" customWidth="1"/>
    <col min="2826" max="2826" width="10.42578125" style="236"/>
    <col min="2827" max="2827" width="10.28515625" style="236" customWidth="1"/>
    <col min="2828" max="2828" width="12.42578125" style="236" customWidth="1"/>
    <col min="2829" max="2829" width="12.28515625" style="236" customWidth="1"/>
    <col min="2830" max="2830" width="13.5703125" style="236" customWidth="1"/>
    <col min="2831" max="2831" width="11.5703125" style="236" bestFit="1" customWidth="1"/>
    <col min="2832" max="2832" width="14.140625" style="236" customWidth="1"/>
    <col min="2833" max="2833" width="12.42578125" style="236" bestFit="1" customWidth="1"/>
    <col min="2834" max="3071" width="10.42578125" style="236"/>
    <col min="3072" max="3072" width="55.7109375" style="236" customWidth="1"/>
    <col min="3073" max="3073" width="10.42578125" style="236"/>
    <col min="3074" max="3074" width="12.42578125" style="236" customWidth="1"/>
    <col min="3075" max="3076" width="11.42578125" style="236" bestFit="1" customWidth="1"/>
    <col min="3077" max="3077" width="10.140625" style="236" customWidth="1"/>
    <col min="3078" max="3078" width="10.28515625" style="236" customWidth="1"/>
    <col min="3079" max="3079" width="12.42578125" style="236" customWidth="1"/>
    <col min="3080" max="3080" width="11.140625" style="236" customWidth="1"/>
    <col min="3081" max="3081" width="11.42578125" style="236" bestFit="1" customWidth="1"/>
    <col min="3082" max="3082" width="10.42578125" style="236"/>
    <col min="3083" max="3083" width="10.28515625" style="236" customWidth="1"/>
    <col min="3084" max="3084" width="12.42578125" style="236" customWidth="1"/>
    <col min="3085" max="3085" width="12.28515625" style="236" customWidth="1"/>
    <col min="3086" max="3086" width="13.5703125" style="236" customWidth="1"/>
    <col min="3087" max="3087" width="11.5703125" style="236" bestFit="1" customWidth="1"/>
    <col min="3088" max="3088" width="14.140625" style="236" customWidth="1"/>
    <col min="3089" max="3089" width="12.42578125" style="236" bestFit="1" customWidth="1"/>
    <col min="3090" max="3327" width="10.42578125" style="236"/>
    <col min="3328" max="3328" width="55.7109375" style="236" customWidth="1"/>
    <col min="3329" max="3329" width="10.42578125" style="236"/>
    <col min="3330" max="3330" width="12.42578125" style="236" customWidth="1"/>
    <col min="3331" max="3332" width="11.42578125" style="236" bestFit="1" customWidth="1"/>
    <col min="3333" max="3333" width="10.140625" style="236" customWidth="1"/>
    <col min="3334" max="3334" width="10.28515625" style="236" customWidth="1"/>
    <col min="3335" max="3335" width="12.42578125" style="236" customWidth="1"/>
    <col min="3336" max="3336" width="11.140625" style="236" customWidth="1"/>
    <col min="3337" max="3337" width="11.42578125" style="236" bestFit="1" customWidth="1"/>
    <col min="3338" max="3338" width="10.42578125" style="236"/>
    <col min="3339" max="3339" width="10.28515625" style="236" customWidth="1"/>
    <col min="3340" max="3340" width="12.42578125" style="236" customWidth="1"/>
    <col min="3341" max="3341" width="12.28515625" style="236" customWidth="1"/>
    <col min="3342" max="3342" width="13.5703125" style="236" customWidth="1"/>
    <col min="3343" max="3343" width="11.5703125" style="236" bestFit="1" customWidth="1"/>
    <col min="3344" max="3344" width="14.140625" style="236" customWidth="1"/>
    <col min="3345" max="3345" width="12.42578125" style="236" bestFit="1" customWidth="1"/>
    <col min="3346" max="3583" width="10.42578125" style="236"/>
    <col min="3584" max="3584" width="55.7109375" style="236" customWidth="1"/>
    <col min="3585" max="3585" width="10.42578125" style="236"/>
    <col min="3586" max="3586" width="12.42578125" style="236" customWidth="1"/>
    <col min="3587" max="3588" width="11.42578125" style="236" bestFit="1" customWidth="1"/>
    <col min="3589" max="3589" width="10.140625" style="236" customWidth="1"/>
    <col min="3590" max="3590" width="10.28515625" style="236" customWidth="1"/>
    <col min="3591" max="3591" width="12.42578125" style="236" customWidth="1"/>
    <col min="3592" max="3592" width="11.140625" style="236" customWidth="1"/>
    <col min="3593" max="3593" width="11.42578125" style="236" bestFit="1" customWidth="1"/>
    <col min="3594" max="3594" width="10.42578125" style="236"/>
    <col min="3595" max="3595" width="10.28515625" style="236" customWidth="1"/>
    <col min="3596" max="3596" width="12.42578125" style="236" customWidth="1"/>
    <col min="3597" max="3597" width="12.28515625" style="236" customWidth="1"/>
    <col min="3598" max="3598" width="13.5703125" style="236" customWidth="1"/>
    <col min="3599" max="3599" width="11.5703125" style="236" bestFit="1" customWidth="1"/>
    <col min="3600" max="3600" width="14.140625" style="236" customWidth="1"/>
    <col min="3601" max="3601" width="12.42578125" style="236" bestFit="1" customWidth="1"/>
    <col min="3602" max="3839" width="10.42578125" style="236"/>
    <col min="3840" max="3840" width="55.7109375" style="236" customWidth="1"/>
    <col min="3841" max="3841" width="10.42578125" style="236"/>
    <col min="3842" max="3842" width="12.42578125" style="236" customWidth="1"/>
    <col min="3843" max="3844" width="11.42578125" style="236" bestFit="1" customWidth="1"/>
    <col min="3845" max="3845" width="10.140625" style="236" customWidth="1"/>
    <col min="3846" max="3846" width="10.28515625" style="236" customWidth="1"/>
    <col min="3847" max="3847" width="12.42578125" style="236" customWidth="1"/>
    <col min="3848" max="3848" width="11.140625" style="236" customWidth="1"/>
    <col min="3849" max="3849" width="11.42578125" style="236" bestFit="1" customWidth="1"/>
    <col min="3850" max="3850" width="10.42578125" style="236"/>
    <col min="3851" max="3851" width="10.28515625" style="236" customWidth="1"/>
    <col min="3852" max="3852" width="12.42578125" style="236" customWidth="1"/>
    <col min="3853" max="3853" width="12.28515625" style="236" customWidth="1"/>
    <col min="3854" max="3854" width="13.5703125" style="236" customWidth="1"/>
    <col min="3855" max="3855" width="11.5703125" style="236" bestFit="1" customWidth="1"/>
    <col min="3856" max="3856" width="14.140625" style="236" customWidth="1"/>
    <col min="3857" max="3857" width="12.42578125" style="236" bestFit="1" customWidth="1"/>
    <col min="3858" max="4095" width="10.42578125" style="236"/>
    <col min="4096" max="4096" width="55.7109375" style="236" customWidth="1"/>
    <col min="4097" max="4097" width="10.42578125" style="236"/>
    <col min="4098" max="4098" width="12.42578125" style="236" customWidth="1"/>
    <col min="4099" max="4100" width="11.42578125" style="236" bestFit="1" customWidth="1"/>
    <col min="4101" max="4101" width="10.140625" style="236" customWidth="1"/>
    <col min="4102" max="4102" width="10.28515625" style="236" customWidth="1"/>
    <col min="4103" max="4103" width="12.42578125" style="236" customWidth="1"/>
    <col min="4104" max="4104" width="11.140625" style="236" customWidth="1"/>
    <col min="4105" max="4105" width="11.42578125" style="236" bestFit="1" customWidth="1"/>
    <col min="4106" max="4106" width="10.42578125" style="236"/>
    <col min="4107" max="4107" width="10.28515625" style="236" customWidth="1"/>
    <col min="4108" max="4108" width="12.42578125" style="236" customWidth="1"/>
    <col min="4109" max="4109" width="12.28515625" style="236" customWidth="1"/>
    <col min="4110" max="4110" width="13.5703125" style="236" customWidth="1"/>
    <col min="4111" max="4111" width="11.5703125" style="236" bestFit="1" customWidth="1"/>
    <col min="4112" max="4112" width="14.140625" style="236" customWidth="1"/>
    <col min="4113" max="4113" width="12.42578125" style="236" bestFit="1" customWidth="1"/>
    <col min="4114" max="4351" width="10.42578125" style="236"/>
    <col min="4352" max="4352" width="55.7109375" style="236" customWidth="1"/>
    <col min="4353" max="4353" width="10.42578125" style="236"/>
    <col min="4354" max="4354" width="12.42578125" style="236" customWidth="1"/>
    <col min="4355" max="4356" width="11.42578125" style="236" bestFit="1" customWidth="1"/>
    <col min="4357" max="4357" width="10.140625" style="236" customWidth="1"/>
    <col min="4358" max="4358" width="10.28515625" style="236" customWidth="1"/>
    <col min="4359" max="4359" width="12.42578125" style="236" customWidth="1"/>
    <col min="4360" max="4360" width="11.140625" style="236" customWidth="1"/>
    <col min="4361" max="4361" width="11.42578125" style="236" bestFit="1" customWidth="1"/>
    <col min="4362" max="4362" width="10.42578125" style="236"/>
    <col min="4363" max="4363" width="10.28515625" style="236" customWidth="1"/>
    <col min="4364" max="4364" width="12.42578125" style="236" customWidth="1"/>
    <col min="4365" max="4365" width="12.28515625" style="236" customWidth="1"/>
    <col min="4366" max="4366" width="13.5703125" style="236" customWidth="1"/>
    <col min="4367" max="4367" width="11.5703125" style="236" bestFit="1" customWidth="1"/>
    <col min="4368" max="4368" width="14.140625" style="236" customWidth="1"/>
    <col min="4369" max="4369" width="12.42578125" style="236" bestFit="1" customWidth="1"/>
    <col min="4370" max="4607" width="10.42578125" style="236"/>
    <col min="4608" max="4608" width="55.7109375" style="236" customWidth="1"/>
    <col min="4609" max="4609" width="10.42578125" style="236"/>
    <col min="4610" max="4610" width="12.42578125" style="236" customWidth="1"/>
    <col min="4611" max="4612" width="11.42578125" style="236" bestFit="1" customWidth="1"/>
    <col min="4613" max="4613" width="10.140625" style="236" customWidth="1"/>
    <col min="4614" max="4614" width="10.28515625" style="236" customWidth="1"/>
    <col min="4615" max="4615" width="12.42578125" style="236" customWidth="1"/>
    <col min="4616" max="4616" width="11.140625" style="236" customWidth="1"/>
    <col min="4617" max="4617" width="11.42578125" style="236" bestFit="1" customWidth="1"/>
    <col min="4618" max="4618" width="10.42578125" style="236"/>
    <col min="4619" max="4619" width="10.28515625" style="236" customWidth="1"/>
    <col min="4620" max="4620" width="12.42578125" style="236" customWidth="1"/>
    <col min="4621" max="4621" width="12.28515625" style="236" customWidth="1"/>
    <col min="4622" max="4622" width="13.5703125" style="236" customWidth="1"/>
    <col min="4623" max="4623" width="11.5703125" style="236" bestFit="1" customWidth="1"/>
    <col min="4624" max="4624" width="14.140625" style="236" customWidth="1"/>
    <col min="4625" max="4625" width="12.42578125" style="236" bestFit="1" customWidth="1"/>
    <col min="4626" max="4863" width="10.42578125" style="236"/>
    <col min="4864" max="4864" width="55.7109375" style="236" customWidth="1"/>
    <col min="4865" max="4865" width="10.42578125" style="236"/>
    <col min="4866" max="4866" width="12.42578125" style="236" customWidth="1"/>
    <col min="4867" max="4868" width="11.42578125" style="236" bestFit="1" customWidth="1"/>
    <col min="4869" max="4869" width="10.140625" style="236" customWidth="1"/>
    <col min="4870" max="4870" width="10.28515625" style="236" customWidth="1"/>
    <col min="4871" max="4871" width="12.42578125" style="236" customWidth="1"/>
    <col min="4872" max="4872" width="11.140625" style="236" customWidth="1"/>
    <col min="4873" max="4873" width="11.42578125" style="236" bestFit="1" customWidth="1"/>
    <col min="4874" max="4874" width="10.42578125" style="236"/>
    <col min="4875" max="4875" width="10.28515625" style="236" customWidth="1"/>
    <col min="4876" max="4876" width="12.42578125" style="236" customWidth="1"/>
    <col min="4877" max="4877" width="12.28515625" style="236" customWidth="1"/>
    <col min="4878" max="4878" width="13.5703125" style="236" customWidth="1"/>
    <col min="4879" max="4879" width="11.5703125" style="236" bestFit="1" customWidth="1"/>
    <col min="4880" max="4880" width="14.140625" style="236" customWidth="1"/>
    <col min="4881" max="4881" width="12.42578125" style="236" bestFit="1" customWidth="1"/>
    <col min="4882" max="5119" width="10.42578125" style="236"/>
    <col min="5120" max="5120" width="55.7109375" style="236" customWidth="1"/>
    <col min="5121" max="5121" width="10.42578125" style="236"/>
    <col min="5122" max="5122" width="12.42578125" style="236" customWidth="1"/>
    <col min="5123" max="5124" width="11.42578125" style="236" bestFit="1" customWidth="1"/>
    <col min="5125" max="5125" width="10.140625" style="236" customWidth="1"/>
    <col min="5126" max="5126" width="10.28515625" style="236" customWidth="1"/>
    <col min="5127" max="5127" width="12.42578125" style="236" customWidth="1"/>
    <col min="5128" max="5128" width="11.140625" style="236" customWidth="1"/>
    <col min="5129" max="5129" width="11.42578125" style="236" bestFit="1" customWidth="1"/>
    <col min="5130" max="5130" width="10.42578125" style="236"/>
    <col min="5131" max="5131" width="10.28515625" style="236" customWidth="1"/>
    <col min="5132" max="5132" width="12.42578125" style="236" customWidth="1"/>
    <col min="5133" max="5133" width="12.28515625" style="236" customWidth="1"/>
    <col min="5134" max="5134" width="13.5703125" style="236" customWidth="1"/>
    <col min="5135" max="5135" width="11.5703125" style="236" bestFit="1" customWidth="1"/>
    <col min="5136" max="5136" width="14.140625" style="236" customWidth="1"/>
    <col min="5137" max="5137" width="12.42578125" style="236" bestFit="1" customWidth="1"/>
    <col min="5138" max="5375" width="10.42578125" style="236"/>
    <col min="5376" max="5376" width="55.7109375" style="236" customWidth="1"/>
    <col min="5377" max="5377" width="10.42578125" style="236"/>
    <col min="5378" max="5378" width="12.42578125" style="236" customWidth="1"/>
    <col min="5379" max="5380" width="11.42578125" style="236" bestFit="1" customWidth="1"/>
    <col min="5381" max="5381" width="10.140625" style="236" customWidth="1"/>
    <col min="5382" max="5382" width="10.28515625" style="236" customWidth="1"/>
    <col min="5383" max="5383" width="12.42578125" style="236" customWidth="1"/>
    <col min="5384" max="5384" width="11.140625" style="236" customWidth="1"/>
    <col min="5385" max="5385" width="11.42578125" style="236" bestFit="1" customWidth="1"/>
    <col min="5386" max="5386" width="10.42578125" style="236"/>
    <col min="5387" max="5387" width="10.28515625" style="236" customWidth="1"/>
    <col min="5388" max="5388" width="12.42578125" style="236" customWidth="1"/>
    <col min="5389" max="5389" width="12.28515625" style="236" customWidth="1"/>
    <col min="5390" max="5390" width="13.5703125" style="236" customWidth="1"/>
    <col min="5391" max="5391" width="11.5703125" style="236" bestFit="1" customWidth="1"/>
    <col min="5392" max="5392" width="14.140625" style="236" customWidth="1"/>
    <col min="5393" max="5393" width="12.42578125" style="236" bestFit="1" customWidth="1"/>
    <col min="5394" max="5631" width="10.42578125" style="236"/>
    <col min="5632" max="5632" width="55.7109375" style="236" customWidth="1"/>
    <col min="5633" max="5633" width="10.42578125" style="236"/>
    <col min="5634" max="5634" width="12.42578125" style="236" customWidth="1"/>
    <col min="5635" max="5636" width="11.42578125" style="236" bestFit="1" customWidth="1"/>
    <col min="5637" max="5637" width="10.140625" style="236" customWidth="1"/>
    <col min="5638" max="5638" width="10.28515625" style="236" customWidth="1"/>
    <col min="5639" max="5639" width="12.42578125" style="236" customWidth="1"/>
    <col min="5640" max="5640" width="11.140625" style="236" customWidth="1"/>
    <col min="5641" max="5641" width="11.42578125" style="236" bestFit="1" customWidth="1"/>
    <col min="5642" max="5642" width="10.42578125" style="236"/>
    <col min="5643" max="5643" width="10.28515625" style="236" customWidth="1"/>
    <col min="5644" max="5644" width="12.42578125" style="236" customWidth="1"/>
    <col min="5645" max="5645" width="12.28515625" style="236" customWidth="1"/>
    <col min="5646" max="5646" width="13.5703125" style="236" customWidth="1"/>
    <col min="5647" max="5647" width="11.5703125" style="236" bestFit="1" customWidth="1"/>
    <col min="5648" max="5648" width="14.140625" style="236" customWidth="1"/>
    <col min="5649" max="5649" width="12.42578125" style="236" bestFit="1" customWidth="1"/>
    <col min="5650" max="5887" width="10.42578125" style="236"/>
    <col min="5888" max="5888" width="55.7109375" style="236" customWidth="1"/>
    <col min="5889" max="5889" width="10.42578125" style="236"/>
    <col min="5890" max="5890" width="12.42578125" style="236" customWidth="1"/>
    <col min="5891" max="5892" width="11.42578125" style="236" bestFit="1" customWidth="1"/>
    <col min="5893" max="5893" width="10.140625" style="236" customWidth="1"/>
    <col min="5894" max="5894" width="10.28515625" style="236" customWidth="1"/>
    <col min="5895" max="5895" width="12.42578125" style="236" customWidth="1"/>
    <col min="5896" max="5896" width="11.140625" style="236" customWidth="1"/>
    <col min="5897" max="5897" width="11.42578125" style="236" bestFit="1" customWidth="1"/>
    <col min="5898" max="5898" width="10.42578125" style="236"/>
    <col min="5899" max="5899" width="10.28515625" style="236" customWidth="1"/>
    <col min="5900" max="5900" width="12.42578125" style="236" customWidth="1"/>
    <col min="5901" max="5901" width="12.28515625" style="236" customWidth="1"/>
    <col min="5902" max="5902" width="13.5703125" style="236" customWidth="1"/>
    <col min="5903" max="5903" width="11.5703125" style="236" bestFit="1" customWidth="1"/>
    <col min="5904" max="5904" width="14.140625" style="236" customWidth="1"/>
    <col min="5905" max="5905" width="12.42578125" style="236" bestFit="1" customWidth="1"/>
    <col min="5906" max="6143" width="10.42578125" style="236"/>
    <col min="6144" max="6144" width="55.7109375" style="236" customWidth="1"/>
    <col min="6145" max="6145" width="10.42578125" style="236"/>
    <col min="6146" max="6146" width="12.42578125" style="236" customWidth="1"/>
    <col min="6147" max="6148" width="11.42578125" style="236" bestFit="1" customWidth="1"/>
    <col min="6149" max="6149" width="10.140625" style="236" customWidth="1"/>
    <col min="6150" max="6150" width="10.28515625" style="236" customWidth="1"/>
    <col min="6151" max="6151" width="12.42578125" style="236" customWidth="1"/>
    <col min="6152" max="6152" width="11.140625" style="236" customWidth="1"/>
    <col min="6153" max="6153" width="11.42578125" style="236" bestFit="1" customWidth="1"/>
    <col min="6154" max="6154" width="10.42578125" style="236"/>
    <col min="6155" max="6155" width="10.28515625" style="236" customWidth="1"/>
    <col min="6156" max="6156" width="12.42578125" style="236" customWidth="1"/>
    <col min="6157" max="6157" width="12.28515625" style="236" customWidth="1"/>
    <col min="6158" max="6158" width="13.5703125" style="236" customWidth="1"/>
    <col min="6159" max="6159" width="11.5703125" style="236" bestFit="1" customWidth="1"/>
    <col min="6160" max="6160" width="14.140625" style="236" customWidth="1"/>
    <col min="6161" max="6161" width="12.42578125" style="236" bestFit="1" customWidth="1"/>
    <col min="6162" max="6399" width="10.42578125" style="236"/>
    <col min="6400" max="6400" width="55.7109375" style="236" customWidth="1"/>
    <col min="6401" max="6401" width="10.42578125" style="236"/>
    <col min="6402" max="6402" width="12.42578125" style="236" customWidth="1"/>
    <col min="6403" max="6404" width="11.42578125" style="236" bestFit="1" customWidth="1"/>
    <col min="6405" max="6405" width="10.140625" style="236" customWidth="1"/>
    <col min="6406" max="6406" width="10.28515625" style="236" customWidth="1"/>
    <col min="6407" max="6407" width="12.42578125" style="236" customWidth="1"/>
    <col min="6408" max="6408" width="11.140625" style="236" customWidth="1"/>
    <col min="6409" max="6409" width="11.42578125" style="236" bestFit="1" customWidth="1"/>
    <col min="6410" max="6410" width="10.42578125" style="236"/>
    <col min="6411" max="6411" width="10.28515625" style="236" customWidth="1"/>
    <col min="6412" max="6412" width="12.42578125" style="236" customWidth="1"/>
    <col min="6413" max="6413" width="12.28515625" style="236" customWidth="1"/>
    <col min="6414" max="6414" width="13.5703125" style="236" customWidth="1"/>
    <col min="6415" max="6415" width="11.5703125" style="236" bestFit="1" customWidth="1"/>
    <col min="6416" max="6416" width="14.140625" style="236" customWidth="1"/>
    <col min="6417" max="6417" width="12.42578125" style="236" bestFit="1" customWidth="1"/>
    <col min="6418" max="6655" width="10.42578125" style="236"/>
    <col min="6656" max="6656" width="55.7109375" style="236" customWidth="1"/>
    <col min="6657" max="6657" width="10.42578125" style="236"/>
    <col min="6658" max="6658" width="12.42578125" style="236" customWidth="1"/>
    <col min="6659" max="6660" width="11.42578125" style="236" bestFit="1" customWidth="1"/>
    <col min="6661" max="6661" width="10.140625" style="236" customWidth="1"/>
    <col min="6662" max="6662" width="10.28515625" style="236" customWidth="1"/>
    <col min="6663" max="6663" width="12.42578125" style="236" customWidth="1"/>
    <col min="6664" max="6664" width="11.140625" style="236" customWidth="1"/>
    <col min="6665" max="6665" width="11.42578125" style="236" bestFit="1" customWidth="1"/>
    <col min="6666" max="6666" width="10.42578125" style="236"/>
    <col min="6667" max="6667" width="10.28515625" style="236" customWidth="1"/>
    <col min="6668" max="6668" width="12.42578125" style="236" customWidth="1"/>
    <col min="6669" max="6669" width="12.28515625" style="236" customWidth="1"/>
    <col min="6670" max="6670" width="13.5703125" style="236" customWidth="1"/>
    <col min="6671" max="6671" width="11.5703125" style="236" bestFit="1" customWidth="1"/>
    <col min="6672" max="6672" width="14.140625" style="236" customWidth="1"/>
    <col min="6673" max="6673" width="12.42578125" style="236" bestFit="1" customWidth="1"/>
    <col min="6674" max="6911" width="10.42578125" style="236"/>
    <col min="6912" max="6912" width="55.7109375" style="236" customWidth="1"/>
    <col min="6913" max="6913" width="10.42578125" style="236"/>
    <col min="6914" max="6914" width="12.42578125" style="236" customWidth="1"/>
    <col min="6915" max="6916" width="11.42578125" style="236" bestFit="1" customWidth="1"/>
    <col min="6917" max="6917" width="10.140625" style="236" customWidth="1"/>
    <col min="6918" max="6918" width="10.28515625" style="236" customWidth="1"/>
    <col min="6919" max="6919" width="12.42578125" style="236" customWidth="1"/>
    <col min="6920" max="6920" width="11.140625" style="236" customWidth="1"/>
    <col min="6921" max="6921" width="11.42578125" style="236" bestFit="1" customWidth="1"/>
    <col min="6922" max="6922" width="10.42578125" style="236"/>
    <col min="6923" max="6923" width="10.28515625" style="236" customWidth="1"/>
    <col min="6924" max="6924" width="12.42578125" style="236" customWidth="1"/>
    <col min="6925" max="6925" width="12.28515625" style="236" customWidth="1"/>
    <col min="6926" max="6926" width="13.5703125" style="236" customWidth="1"/>
    <col min="6927" max="6927" width="11.5703125" style="236" bestFit="1" customWidth="1"/>
    <col min="6928" max="6928" width="14.140625" style="236" customWidth="1"/>
    <col min="6929" max="6929" width="12.42578125" style="236" bestFit="1" customWidth="1"/>
    <col min="6930" max="7167" width="10.42578125" style="236"/>
    <col min="7168" max="7168" width="55.7109375" style="236" customWidth="1"/>
    <col min="7169" max="7169" width="10.42578125" style="236"/>
    <col min="7170" max="7170" width="12.42578125" style="236" customWidth="1"/>
    <col min="7171" max="7172" width="11.42578125" style="236" bestFit="1" customWidth="1"/>
    <col min="7173" max="7173" width="10.140625" style="236" customWidth="1"/>
    <col min="7174" max="7174" width="10.28515625" style="236" customWidth="1"/>
    <col min="7175" max="7175" width="12.42578125" style="236" customWidth="1"/>
    <col min="7176" max="7176" width="11.140625" style="236" customWidth="1"/>
    <col min="7177" max="7177" width="11.42578125" style="236" bestFit="1" customWidth="1"/>
    <col min="7178" max="7178" width="10.42578125" style="236"/>
    <col min="7179" max="7179" width="10.28515625" style="236" customWidth="1"/>
    <col min="7180" max="7180" width="12.42578125" style="236" customWidth="1"/>
    <col min="7181" max="7181" width="12.28515625" style="236" customWidth="1"/>
    <col min="7182" max="7182" width="13.5703125" style="236" customWidth="1"/>
    <col min="7183" max="7183" width="11.5703125" style="236" bestFit="1" customWidth="1"/>
    <col min="7184" max="7184" width="14.140625" style="236" customWidth="1"/>
    <col min="7185" max="7185" width="12.42578125" style="236" bestFit="1" customWidth="1"/>
    <col min="7186" max="7423" width="10.42578125" style="236"/>
    <col min="7424" max="7424" width="55.7109375" style="236" customWidth="1"/>
    <col min="7425" max="7425" width="10.42578125" style="236"/>
    <col min="7426" max="7426" width="12.42578125" style="236" customWidth="1"/>
    <col min="7427" max="7428" width="11.42578125" style="236" bestFit="1" customWidth="1"/>
    <col min="7429" max="7429" width="10.140625" style="236" customWidth="1"/>
    <col min="7430" max="7430" width="10.28515625" style="236" customWidth="1"/>
    <col min="7431" max="7431" width="12.42578125" style="236" customWidth="1"/>
    <col min="7432" max="7432" width="11.140625" style="236" customWidth="1"/>
    <col min="7433" max="7433" width="11.42578125" style="236" bestFit="1" customWidth="1"/>
    <col min="7434" max="7434" width="10.42578125" style="236"/>
    <col min="7435" max="7435" width="10.28515625" style="236" customWidth="1"/>
    <col min="7436" max="7436" width="12.42578125" style="236" customWidth="1"/>
    <col min="7437" max="7437" width="12.28515625" style="236" customWidth="1"/>
    <col min="7438" max="7438" width="13.5703125" style="236" customWidth="1"/>
    <col min="7439" max="7439" width="11.5703125" style="236" bestFit="1" customWidth="1"/>
    <col min="7440" max="7440" width="14.140625" style="236" customWidth="1"/>
    <col min="7441" max="7441" width="12.42578125" style="236" bestFit="1" customWidth="1"/>
    <col min="7442" max="7679" width="10.42578125" style="236"/>
    <col min="7680" max="7680" width="55.7109375" style="236" customWidth="1"/>
    <col min="7681" max="7681" width="10.42578125" style="236"/>
    <col min="7682" max="7682" width="12.42578125" style="236" customWidth="1"/>
    <col min="7683" max="7684" width="11.42578125" style="236" bestFit="1" customWidth="1"/>
    <col min="7685" max="7685" width="10.140625" style="236" customWidth="1"/>
    <col min="7686" max="7686" width="10.28515625" style="236" customWidth="1"/>
    <col min="7687" max="7687" width="12.42578125" style="236" customWidth="1"/>
    <col min="7688" max="7688" width="11.140625" style="236" customWidth="1"/>
    <col min="7689" max="7689" width="11.42578125" style="236" bestFit="1" customWidth="1"/>
    <col min="7690" max="7690" width="10.42578125" style="236"/>
    <col min="7691" max="7691" width="10.28515625" style="236" customWidth="1"/>
    <col min="7692" max="7692" width="12.42578125" style="236" customWidth="1"/>
    <col min="7693" max="7693" width="12.28515625" style="236" customWidth="1"/>
    <col min="7694" max="7694" width="13.5703125" style="236" customWidth="1"/>
    <col min="7695" max="7695" width="11.5703125" style="236" bestFit="1" customWidth="1"/>
    <col min="7696" max="7696" width="14.140625" style="236" customWidth="1"/>
    <col min="7697" max="7697" width="12.42578125" style="236" bestFit="1" customWidth="1"/>
    <col min="7698" max="7935" width="10.42578125" style="236"/>
    <col min="7936" max="7936" width="55.7109375" style="236" customWidth="1"/>
    <col min="7937" max="7937" width="10.42578125" style="236"/>
    <col min="7938" max="7938" width="12.42578125" style="236" customWidth="1"/>
    <col min="7939" max="7940" width="11.42578125" style="236" bestFit="1" customWidth="1"/>
    <col min="7941" max="7941" width="10.140625" style="236" customWidth="1"/>
    <col min="7942" max="7942" width="10.28515625" style="236" customWidth="1"/>
    <col min="7943" max="7943" width="12.42578125" style="236" customWidth="1"/>
    <col min="7944" max="7944" width="11.140625" style="236" customWidth="1"/>
    <col min="7945" max="7945" width="11.42578125" style="236" bestFit="1" customWidth="1"/>
    <col min="7946" max="7946" width="10.42578125" style="236"/>
    <col min="7947" max="7947" width="10.28515625" style="236" customWidth="1"/>
    <col min="7948" max="7948" width="12.42578125" style="236" customWidth="1"/>
    <col min="7949" max="7949" width="12.28515625" style="236" customWidth="1"/>
    <col min="7950" max="7950" width="13.5703125" style="236" customWidth="1"/>
    <col min="7951" max="7951" width="11.5703125" style="236" bestFit="1" customWidth="1"/>
    <col min="7952" max="7952" width="14.140625" style="236" customWidth="1"/>
    <col min="7953" max="7953" width="12.42578125" style="236" bestFit="1" customWidth="1"/>
    <col min="7954" max="8191" width="10.42578125" style="236"/>
    <col min="8192" max="8192" width="55.7109375" style="236" customWidth="1"/>
    <col min="8193" max="8193" width="10.42578125" style="236"/>
    <col min="8194" max="8194" width="12.42578125" style="236" customWidth="1"/>
    <col min="8195" max="8196" width="11.42578125" style="236" bestFit="1" customWidth="1"/>
    <col min="8197" max="8197" width="10.140625" style="236" customWidth="1"/>
    <col min="8198" max="8198" width="10.28515625" style="236" customWidth="1"/>
    <col min="8199" max="8199" width="12.42578125" style="236" customWidth="1"/>
    <col min="8200" max="8200" width="11.140625" style="236" customWidth="1"/>
    <col min="8201" max="8201" width="11.42578125" style="236" bestFit="1" customWidth="1"/>
    <col min="8202" max="8202" width="10.42578125" style="236"/>
    <col min="8203" max="8203" width="10.28515625" style="236" customWidth="1"/>
    <col min="8204" max="8204" width="12.42578125" style="236" customWidth="1"/>
    <col min="8205" max="8205" width="12.28515625" style="236" customWidth="1"/>
    <col min="8206" max="8206" width="13.5703125" style="236" customWidth="1"/>
    <col min="8207" max="8207" width="11.5703125" style="236" bestFit="1" customWidth="1"/>
    <col min="8208" max="8208" width="14.140625" style="236" customWidth="1"/>
    <col min="8209" max="8209" width="12.42578125" style="236" bestFit="1" customWidth="1"/>
    <col min="8210" max="8447" width="10.42578125" style="236"/>
    <col min="8448" max="8448" width="55.7109375" style="236" customWidth="1"/>
    <col min="8449" max="8449" width="10.42578125" style="236"/>
    <col min="8450" max="8450" width="12.42578125" style="236" customWidth="1"/>
    <col min="8451" max="8452" width="11.42578125" style="236" bestFit="1" customWidth="1"/>
    <col min="8453" max="8453" width="10.140625" style="236" customWidth="1"/>
    <col min="8454" max="8454" width="10.28515625" style="236" customWidth="1"/>
    <col min="8455" max="8455" width="12.42578125" style="236" customWidth="1"/>
    <col min="8456" max="8456" width="11.140625" style="236" customWidth="1"/>
    <col min="8457" max="8457" width="11.42578125" style="236" bestFit="1" customWidth="1"/>
    <col min="8458" max="8458" width="10.42578125" style="236"/>
    <col min="8459" max="8459" width="10.28515625" style="236" customWidth="1"/>
    <col min="8460" max="8460" width="12.42578125" style="236" customWidth="1"/>
    <col min="8461" max="8461" width="12.28515625" style="236" customWidth="1"/>
    <col min="8462" max="8462" width="13.5703125" style="236" customWidth="1"/>
    <col min="8463" max="8463" width="11.5703125" style="236" bestFit="1" customWidth="1"/>
    <col min="8464" max="8464" width="14.140625" style="236" customWidth="1"/>
    <col min="8465" max="8465" width="12.42578125" style="236" bestFit="1" customWidth="1"/>
    <col min="8466" max="8703" width="10.42578125" style="236"/>
    <col min="8704" max="8704" width="55.7109375" style="236" customWidth="1"/>
    <col min="8705" max="8705" width="10.42578125" style="236"/>
    <col min="8706" max="8706" width="12.42578125" style="236" customWidth="1"/>
    <col min="8707" max="8708" width="11.42578125" style="236" bestFit="1" customWidth="1"/>
    <col min="8709" max="8709" width="10.140625" style="236" customWidth="1"/>
    <col min="8710" max="8710" width="10.28515625" style="236" customWidth="1"/>
    <col min="8711" max="8711" width="12.42578125" style="236" customWidth="1"/>
    <col min="8712" max="8712" width="11.140625" style="236" customWidth="1"/>
    <col min="8713" max="8713" width="11.42578125" style="236" bestFit="1" customWidth="1"/>
    <col min="8714" max="8714" width="10.42578125" style="236"/>
    <col min="8715" max="8715" width="10.28515625" style="236" customWidth="1"/>
    <col min="8716" max="8716" width="12.42578125" style="236" customWidth="1"/>
    <col min="8717" max="8717" width="12.28515625" style="236" customWidth="1"/>
    <col min="8718" max="8718" width="13.5703125" style="236" customWidth="1"/>
    <col min="8719" max="8719" width="11.5703125" style="236" bestFit="1" customWidth="1"/>
    <col min="8720" max="8720" width="14.140625" style="236" customWidth="1"/>
    <col min="8721" max="8721" width="12.42578125" style="236" bestFit="1" customWidth="1"/>
    <col min="8722" max="8959" width="10.42578125" style="236"/>
    <col min="8960" max="8960" width="55.7109375" style="236" customWidth="1"/>
    <col min="8961" max="8961" width="10.42578125" style="236"/>
    <col min="8962" max="8962" width="12.42578125" style="236" customWidth="1"/>
    <col min="8963" max="8964" width="11.42578125" style="236" bestFit="1" customWidth="1"/>
    <col min="8965" max="8965" width="10.140625" style="236" customWidth="1"/>
    <col min="8966" max="8966" width="10.28515625" style="236" customWidth="1"/>
    <col min="8967" max="8967" width="12.42578125" style="236" customWidth="1"/>
    <col min="8968" max="8968" width="11.140625" style="236" customWidth="1"/>
    <col min="8969" max="8969" width="11.42578125" style="236" bestFit="1" customWidth="1"/>
    <col min="8970" max="8970" width="10.42578125" style="236"/>
    <col min="8971" max="8971" width="10.28515625" style="236" customWidth="1"/>
    <col min="8972" max="8972" width="12.42578125" style="236" customWidth="1"/>
    <col min="8973" max="8973" width="12.28515625" style="236" customWidth="1"/>
    <col min="8974" max="8974" width="13.5703125" style="236" customWidth="1"/>
    <col min="8975" max="8975" width="11.5703125" style="236" bestFit="1" customWidth="1"/>
    <col min="8976" max="8976" width="14.140625" style="236" customWidth="1"/>
    <col min="8977" max="8977" width="12.42578125" style="236" bestFit="1" customWidth="1"/>
    <col min="8978" max="9215" width="10.42578125" style="236"/>
    <col min="9216" max="9216" width="55.7109375" style="236" customWidth="1"/>
    <col min="9217" max="9217" width="10.42578125" style="236"/>
    <col min="9218" max="9218" width="12.42578125" style="236" customWidth="1"/>
    <col min="9219" max="9220" width="11.42578125" style="236" bestFit="1" customWidth="1"/>
    <col min="9221" max="9221" width="10.140625" style="236" customWidth="1"/>
    <col min="9222" max="9222" width="10.28515625" style="236" customWidth="1"/>
    <col min="9223" max="9223" width="12.42578125" style="236" customWidth="1"/>
    <col min="9224" max="9224" width="11.140625" style="236" customWidth="1"/>
    <col min="9225" max="9225" width="11.42578125" style="236" bestFit="1" customWidth="1"/>
    <col min="9226" max="9226" width="10.42578125" style="236"/>
    <col min="9227" max="9227" width="10.28515625" style="236" customWidth="1"/>
    <col min="9228" max="9228" width="12.42578125" style="236" customWidth="1"/>
    <col min="9229" max="9229" width="12.28515625" style="236" customWidth="1"/>
    <col min="9230" max="9230" width="13.5703125" style="236" customWidth="1"/>
    <col min="9231" max="9231" width="11.5703125" style="236" bestFit="1" customWidth="1"/>
    <col min="9232" max="9232" width="14.140625" style="236" customWidth="1"/>
    <col min="9233" max="9233" width="12.42578125" style="236" bestFit="1" customWidth="1"/>
    <col min="9234" max="9471" width="10.42578125" style="236"/>
    <col min="9472" max="9472" width="55.7109375" style="236" customWidth="1"/>
    <col min="9473" max="9473" width="10.42578125" style="236"/>
    <col min="9474" max="9474" width="12.42578125" style="236" customWidth="1"/>
    <col min="9475" max="9476" width="11.42578125" style="236" bestFit="1" customWidth="1"/>
    <col min="9477" max="9477" width="10.140625" style="236" customWidth="1"/>
    <col min="9478" max="9478" width="10.28515625" style="236" customWidth="1"/>
    <col min="9479" max="9479" width="12.42578125" style="236" customWidth="1"/>
    <col min="9480" max="9480" width="11.140625" style="236" customWidth="1"/>
    <col min="9481" max="9481" width="11.42578125" style="236" bestFit="1" customWidth="1"/>
    <col min="9482" max="9482" width="10.42578125" style="236"/>
    <col min="9483" max="9483" width="10.28515625" style="236" customWidth="1"/>
    <col min="9484" max="9484" width="12.42578125" style="236" customWidth="1"/>
    <col min="9485" max="9485" width="12.28515625" style="236" customWidth="1"/>
    <col min="9486" max="9486" width="13.5703125" style="236" customWidth="1"/>
    <col min="9487" max="9487" width="11.5703125" style="236" bestFit="1" customWidth="1"/>
    <col min="9488" max="9488" width="14.140625" style="236" customWidth="1"/>
    <col min="9489" max="9489" width="12.42578125" style="236" bestFit="1" customWidth="1"/>
    <col min="9490" max="9727" width="10.42578125" style="236"/>
    <col min="9728" max="9728" width="55.7109375" style="236" customWidth="1"/>
    <col min="9729" max="9729" width="10.42578125" style="236"/>
    <col min="9730" max="9730" width="12.42578125" style="236" customWidth="1"/>
    <col min="9731" max="9732" width="11.42578125" style="236" bestFit="1" customWidth="1"/>
    <col min="9733" max="9733" width="10.140625" style="236" customWidth="1"/>
    <col min="9734" max="9734" width="10.28515625" style="236" customWidth="1"/>
    <col min="9735" max="9735" width="12.42578125" style="236" customWidth="1"/>
    <col min="9736" max="9736" width="11.140625" style="236" customWidth="1"/>
    <col min="9737" max="9737" width="11.42578125" style="236" bestFit="1" customWidth="1"/>
    <col min="9738" max="9738" width="10.42578125" style="236"/>
    <col min="9739" max="9739" width="10.28515625" style="236" customWidth="1"/>
    <col min="9740" max="9740" width="12.42578125" style="236" customWidth="1"/>
    <col min="9741" max="9741" width="12.28515625" style="236" customWidth="1"/>
    <col min="9742" max="9742" width="13.5703125" style="236" customWidth="1"/>
    <col min="9743" max="9743" width="11.5703125" style="236" bestFit="1" customWidth="1"/>
    <col min="9744" max="9744" width="14.140625" style="236" customWidth="1"/>
    <col min="9745" max="9745" width="12.42578125" style="236" bestFit="1" customWidth="1"/>
    <col min="9746" max="9983" width="10.42578125" style="236"/>
    <col min="9984" max="9984" width="55.7109375" style="236" customWidth="1"/>
    <col min="9985" max="9985" width="10.42578125" style="236"/>
    <col min="9986" max="9986" width="12.42578125" style="236" customWidth="1"/>
    <col min="9987" max="9988" width="11.42578125" style="236" bestFit="1" customWidth="1"/>
    <col min="9989" max="9989" width="10.140625" style="236" customWidth="1"/>
    <col min="9990" max="9990" width="10.28515625" style="236" customWidth="1"/>
    <col min="9991" max="9991" width="12.42578125" style="236" customWidth="1"/>
    <col min="9992" max="9992" width="11.140625" style="236" customWidth="1"/>
    <col min="9993" max="9993" width="11.42578125" style="236" bestFit="1" customWidth="1"/>
    <col min="9994" max="9994" width="10.42578125" style="236"/>
    <col min="9995" max="9995" width="10.28515625" style="236" customWidth="1"/>
    <col min="9996" max="9996" width="12.42578125" style="236" customWidth="1"/>
    <col min="9997" max="9997" width="12.28515625" style="236" customWidth="1"/>
    <col min="9998" max="9998" width="13.5703125" style="236" customWidth="1"/>
    <col min="9999" max="9999" width="11.5703125" style="236" bestFit="1" customWidth="1"/>
    <col min="10000" max="10000" width="14.140625" style="236" customWidth="1"/>
    <col min="10001" max="10001" width="12.42578125" style="236" bestFit="1" customWidth="1"/>
    <col min="10002" max="10239" width="10.42578125" style="236"/>
    <col min="10240" max="10240" width="55.7109375" style="236" customWidth="1"/>
    <col min="10241" max="10241" width="10.42578125" style="236"/>
    <col min="10242" max="10242" width="12.42578125" style="236" customWidth="1"/>
    <col min="10243" max="10244" width="11.42578125" style="236" bestFit="1" customWidth="1"/>
    <col min="10245" max="10245" width="10.140625" style="236" customWidth="1"/>
    <col min="10246" max="10246" width="10.28515625" style="236" customWidth="1"/>
    <col min="10247" max="10247" width="12.42578125" style="236" customWidth="1"/>
    <col min="10248" max="10248" width="11.140625" style="236" customWidth="1"/>
    <col min="10249" max="10249" width="11.42578125" style="236" bestFit="1" customWidth="1"/>
    <col min="10250" max="10250" width="10.42578125" style="236"/>
    <col min="10251" max="10251" width="10.28515625" style="236" customWidth="1"/>
    <col min="10252" max="10252" width="12.42578125" style="236" customWidth="1"/>
    <col min="10253" max="10253" width="12.28515625" style="236" customWidth="1"/>
    <col min="10254" max="10254" width="13.5703125" style="236" customWidth="1"/>
    <col min="10255" max="10255" width="11.5703125" style="236" bestFit="1" customWidth="1"/>
    <col min="10256" max="10256" width="14.140625" style="236" customWidth="1"/>
    <col min="10257" max="10257" width="12.42578125" style="236" bestFit="1" customWidth="1"/>
    <col min="10258" max="10495" width="10.42578125" style="236"/>
    <col min="10496" max="10496" width="55.7109375" style="236" customWidth="1"/>
    <col min="10497" max="10497" width="10.42578125" style="236"/>
    <col min="10498" max="10498" width="12.42578125" style="236" customWidth="1"/>
    <col min="10499" max="10500" width="11.42578125" style="236" bestFit="1" customWidth="1"/>
    <col min="10501" max="10501" width="10.140625" style="236" customWidth="1"/>
    <col min="10502" max="10502" width="10.28515625" style="236" customWidth="1"/>
    <col min="10503" max="10503" width="12.42578125" style="236" customWidth="1"/>
    <col min="10504" max="10504" width="11.140625" style="236" customWidth="1"/>
    <col min="10505" max="10505" width="11.42578125" style="236" bestFit="1" customWidth="1"/>
    <col min="10506" max="10506" width="10.42578125" style="236"/>
    <col min="10507" max="10507" width="10.28515625" style="236" customWidth="1"/>
    <col min="10508" max="10508" width="12.42578125" style="236" customWidth="1"/>
    <col min="10509" max="10509" width="12.28515625" style="236" customWidth="1"/>
    <col min="10510" max="10510" width="13.5703125" style="236" customWidth="1"/>
    <col min="10511" max="10511" width="11.5703125" style="236" bestFit="1" customWidth="1"/>
    <col min="10512" max="10512" width="14.140625" style="236" customWidth="1"/>
    <col min="10513" max="10513" width="12.42578125" style="236" bestFit="1" customWidth="1"/>
    <col min="10514" max="10751" width="10.42578125" style="236"/>
    <col min="10752" max="10752" width="55.7109375" style="236" customWidth="1"/>
    <col min="10753" max="10753" width="10.42578125" style="236"/>
    <col min="10754" max="10754" width="12.42578125" style="236" customWidth="1"/>
    <col min="10755" max="10756" width="11.42578125" style="236" bestFit="1" customWidth="1"/>
    <col min="10757" max="10757" width="10.140625" style="236" customWidth="1"/>
    <col min="10758" max="10758" width="10.28515625" style="236" customWidth="1"/>
    <col min="10759" max="10759" width="12.42578125" style="236" customWidth="1"/>
    <col min="10760" max="10760" width="11.140625" style="236" customWidth="1"/>
    <col min="10761" max="10761" width="11.42578125" style="236" bestFit="1" customWidth="1"/>
    <col min="10762" max="10762" width="10.42578125" style="236"/>
    <col min="10763" max="10763" width="10.28515625" style="236" customWidth="1"/>
    <col min="10764" max="10764" width="12.42578125" style="236" customWidth="1"/>
    <col min="10765" max="10765" width="12.28515625" style="236" customWidth="1"/>
    <col min="10766" max="10766" width="13.5703125" style="236" customWidth="1"/>
    <col min="10767" max="10767" width="11.5703125" style="236" bestFit="1" customWidth="1"/>
    <col min="10768" max="10768" width="14.140625" style="236" customWidth="1"/>
    <col min="10769" max="10769" width="12.42578125" style="236" bestFit="1" customWidth="1"/>
    <col min="10770" max="11007" width="10.42578125" style="236"/>
    <col min="11008" max="11008" width="55.7109375" style="236" customWidth="1"/>
    <col min="11009" max="11009" width="10.42578125" style="236"/>
    <col min="11010" max="11010" width="12.42578125" style="236" customWidth="1"/>
    <col min="11011" max="11012" width="11.42578125" style="236" bestFit="1" customWidth="1"/>
    <col min="11013" max="11013" width="10.140625" style="236" customWidth="1"/>
    <col min="11014" max="11014" width="10.28515625" style="236" customWidth="1"/>
    <col min="11015" max="11015" width="12.42578125" style="236" customWidth="1"/>
    <col min="11016" max="11016" width="11.140625" style="236" customWidth="1"/>
    <col min="11017" max="11017" width="11.42578125" style="236" bestFit="1" customWidth="1"/>
    <col min="11018" max="11018" width="10.42578125" style="236"/>
    <col min="11019" max="11019" width="10.28515625" style="236" customWidth="1"/>
    <col min="11020" max="11020" width="12.42578125" style="236" customWidth="1"/>
    <col min="11021" max="11021" width="12.28515625" style="236" customWidth="1"/>
    <col min="11022" max="11022" width="13.5703125" style="236" customWidth="1"/>
    <col min="11023" max="11023" width="11.5703125" style="236" bestFit="1" customWidth="1"/>
    <col min="11024" max="11024" width="14.140625" style="236" customWidth="1"/>
    <col min="11025" max="11025" width="12.42578125" style="236" bestFit="1" customWidth="1"/>
    <col min="11026" max="11263" width="10.42578125" style="236"/>
    <col min="11264" max="11264" width="55.7109375" style="236" customWidth="1"/>
    <col min="11265" max="11265" width="10.42578125" style="236"/>
    <col min="11266" max="11266" width="12.42578125" style="236" customWidth="1"/>
    <col min="11267" max="11268" width="11.42578125" style="236" bestFit="1" customWidth="1"/>
    <col min="11269" max="11269" width="10.140625" style="236" customWidth="1"/>
    <col min="11270" max="11270" width="10.28515625" style="236" customWidth="1"/>
    <col min="11271" max="11271" width="12.42578125" style="236" customWidth="1"/>
    <col min="11272" max="11272" width="11.140625" style="236" customWidth="1"/>
    <col min="11273" max="11273" width="11.42578125" style="236" bestFit="1" customWidth="1"/>
    <col min="11274" max="11274" width="10.42578125" style="236"/>
    <col min="11275" max="11275" width="10.28515625" style="236" customWidth="1"/>
    <col min="11276" max="11276" width="12.42578125" style="236" customWidth="1"/>
    <col min="11277" max="11277" width="12.28515625" style="236" customWidth="1"/>
    <col min="11278" max="11278" width="13.5703125" style="236" customWidth="1"/>
    <col min="11279" max="11279" width="11.5703125" style="236" bestFit="1" customWidth="1"/>
    <col min="11280" max="11280" width="14.140625" style="236" customWidth="1"/>
    <col min="11281" max="11281" width="12.42578125" style="236" bestFit="1" customWidth="1"/>
    <col min="11282" max="11519" width="10.42578125" style="236"/>
    <col min="11520" max="11520" width="55.7109375" style="236" customWidth="1"/>
    <col min="11521" max="11521" width="10.42578125" style="236"/>
    <col min="11522" max="11522" width="12.42578125" style="236" customWidth="1"/>
    <col min="11523" max="11524" width="11.42578125" style="236" bestFit="1" customWidth="1"/>
    <col min="11525" max="11525" width="10.140625" style="236" customWidth="1"/>
    <col min="11526" max="11526" width="10.28515625" style="236" customWidth="1"/>
    <col min="11527" max="11527" width="12.42578125" style="236" customWidth="1"/>
    <col min="11528" max="11528" width="11.140625" style="236" customWidth="1"/>
    <col min="11529" max="11529" width="11.42578125" style="236" bestFit="1" customWidth="1"/>
    <col min="11530" max="11530" width="10.42578125" style="236"/>
    <col min="11531" max="11531" width="10.28515625" style="236" customWidth="1"/>
    <col min="11532" max="11532" width="12.42578125" style="236" customWidth="1"/>
    <col min="11533" max="11533" width="12.28515625" style="236" customWidth="1"/>
    <col min="11534" max="11534" width="13.5703125" style="236" customWidth="1"/>
    <col min="11535" max="11535" width="11.5703125" style="236" bestFit="1" customWidth="1"/>
    <col min="11536" max="11536" width="14.140625" style="236" customWidth="1"/>
    <col min="11537" max="11537" width="12.42578125" style="236" bestFit="1" customWidth="1"/>
    <col min="11538" max="11775" width="10.42578125" style="236"/>
    <col min="11776" max="11776" width="55.7109375" style="236" customWidth="1"/>
    <col min="11777" max="11777" width="10.42578125" style="236"/>
    <col min="11778" max="11778" width="12.42578125" style="236" customWidth="1"/>
    <col min="11779" max="11780" width="11.42578125" style="236" bestFit="1" customWidth="1"/>
    <col min="11781" max="11781" width="10.140625" style="236" customWidth="1"/>
    <col min="11782" max="11782" width="10.28515625" style="236" customWidth="1"/>
    <col min="11783" max="11783" width="12.42578125" style="236" customWidth="1"/>
    <col min="11784" max="11784" width="11.140625" style="236" customWidth="1"/>
    <col min="11785" max="11785" width="11.42578125" style="236" bestFit="1" customWidth="1"/>
    <col min="11786" max="11786" width="10.42578125" style="236"/>
    <col min="11787" max="11787" width="10.28515625" style="236" customWidth="1"/>
    <col min="11788" max="11788" width="12.42578125" style="236" customWidth="1"/>
    <col min="11789" max="11789" width="12.28515625" style="236" customWidth="1"/>
    <col min="11790" max="11790" width="13.5703125" style="236" customWidth="1"/>
    <col min="11791" max="11791" width="11.5703125" style="236" bestFit="1" customWidth="1"/>
    <col min="11792" max="11792" width="14.140625" style="236" customWidth="1"/>
    <col min="11793" max="11793" width="12.42578125" style="236" bestFit="1" customWidth="1"/>
    <col min="11794" max="12031" width="10.42578125" style="236"/>
    <col min="12032" max="12032" width="55.7109375" style="236" customWidth="1"/>
    <col min="12033" max="12033" width="10.42578125" style="236"/>
    <col min="12034" max="12034" width="12.42578125" style="236" customWidth="1"/>
    <col min="12035" max="12036" width="11.42578125" style="236" bestFit="1" customWidth="1"/>
    <col min="12037" max="12037" width="10.140625" style="236" customWidth="1"/>
    <col min="12038" max="12038" width="10.28515625" style="236" customWidth="1"/>
    <col min="12039" max="12039" width="12.42578125" style="236" customWidth="1"/>
    <col min="12040" max="12040" width="11.140625" style="236" customWidth="1"/>
    <col min="12041" max="12041" width="11.42578125" style="236" bestFit="1" customWidth="1"/>
    <col min="12042" max="12042" width="10.42578125" style="236"/>
    <col min="12043" max="12043" width="10.28515625" style="236" customWidth="1"/>
    <col min="12044" max="12044" width="12.42578125" style="236" customWidth="1"/>
    <col min="12045" max="12045" width="12.28515625" style="236" customWidth="1"/>
    <col min="12046" max="12046" width="13.5703125" style="236" customWidth="1"/>
    <col min="12047" max="12047" width="11.5703125" style="236" bestFit="1" customWidth="1"/>
    <col min="12048" max="12048" width="14.140625" style="236" customWidth="1"/>
    <col min="12049" max="12049" width="12.42578125" style="236" bestFit="1" customWidth="1"/>
    <col min="12050" max="12287" width="10.42578125" style="236"/>
    <col min="12288" max="12288" width="55.7109375" style="236" customWidth="1"/>
    <col min="12289" max="12289" width="10.42578125" style="236"/>
    <col min="12290" max="12290" width="12.42578125" style="236" customWidth="1"/>
    <col min="12291" max="12292" width="11.42578125" style="236" bestFit="1" customWidth="1"/>
    <col min="12293" max="12293" width="10.140625" style="236" customWidth="1"/>
    <col min="12294" max="12294" width="10.28515625" style="236" customWidth="1"/>
    <col min="12295" max="12295" width="12.42578125" style="236" customWidth="1"/>
    <col min="12296" max="12296" width="11.140625" style="236" customWidth="1"/>
    <col min="12297" max="12297" width="11.42578125" style="236" bestFit="1" customWidth="1"/>
    <col min="12298" max="12298" width="10.42578125" style="236"/>
    <col min="12299" max="12299" width="10.28515625" style="236" customWidth="1"/>
    <col min="12300" max="12300" width="12.42578125" style="236" customWidth="1"/>
    <col min="12301" max="12301" width="12.28515625" style="236" customWidth="1"/>
    <col min="12302" max="12302" width="13.5703125" style="236" customWidth="1"/>
    <col min="12303" max="12303" width="11.5703125" style="236" bestFit="1" customWidth="1"/>
    <col min="12304" max="12304" width="14.140625" style="236" customWidth="1"/>
    <col min="12305" max="12305" width="12.42578125" style="236" bestFit="1" customWidth="1"/>
    <col min="12306" max="12543" width="10.42578125" style="236"/>
    <col min="12544" max="12544" width="55.7109375" style="236" customWidth="1"/>
    <col min="12545" max="12545" width="10.42578125" style="236"/>
    <col min="12546" max="12546" width="12.42578125" style="236" customWidth="1"/>
    <col min="12547" max="12548" width="11.42578125" style="236" bestFit="1" customWidth="1"/>
    <col min="12549" max="12549" width="10.140625" style="236" customWidth="1"/>
    <col min="12550" max="12550" width="10.28515625" style="236" customWidth="1"/>
    <col min="12551" max="12551" width="12.42578125" style="236" customWidth="1"/>
    <col min="12552" max="12552" width="11.140625" style="236" customWidth="1"/>
    <col min="12553" max="12553" width="11.42578125" style="236" bestFit="1" customWidth="1"/>
    <col min="12554" max="12554" width="10.42578125" style="236"/>
    <col min="12555" max="12555" width="10.28515625" style="236" customWidth="1"/>
    <col min="12556" max="12556" width="12.42578125" style="236" customWidth="1"/>
    <col min="12557" max="12557" width="12.28515625" style="236" customWidth="1"/>
    <col min="12558" max="12558" width="13.5703125" style="236" customWidth="1"/>
    <col min="12559" max="12559" width="11.5703125" style="236" bestFit="1" customWidth="1"/>
    <col min="12560" max="12560" width="14.140625" style="236" customWidth="1"/>
    <col min="12561" max="12561" width="12.42578125" style="236" bestFit="1" customWidth="1"/>
    <col min="12562" max="12799" width="10.42578125" style="236"/>
    <col min="12800" max="12800" width="55.7109375" style="236" customWidth="1"/>
    <col min="12801" max="12801" width="10.42578125" style="236"/>
    <col min="12802" max="12802" width="12.42578125" style="236" customWidth="1"/>
    <col min="12803" max="12804" width="11.42578125" style="236" bestFit="1" customWidth="1"/>
    <col min="12805" max="12805" width="10.140625" style="236" customWidth="1"/>
    <col min="12806" max="12806" width="10.28515625" style="236" customWidth="1"/>
    <col min="12807" max="12807" width="12.42578125" style="236" customWidth="1"/>
    <col min="12808" max="12808" width="11.140625" style="236" customWidth="1"/>
    <col min="12809" max="12809" width="11.42578125" style="236" bestFit="1" customWidth="1"/>
    <col min="12810" max="12810" width="10.42578125" style="236"/>
    <col min="12811" max="12811" width="10.28515625" style="236" customWidth="1"/>
    <col min="12812" max="12812" width="12.42578125" style="236" customWidth="1"/>
    <col min="12813" max="12813" width="12.28515625" style="236" customWidth="1"/>
    <col min="12814" max="12814" width="13.5703125" style="236" customWidth="1"/>
    <col min="12815" max="12815" width="11.5703125" style="236" bestFit="1" customWidth="1"/>
    <col min="12816" max="12816" width="14.140625" style="236" customWidth="1"/>
    <col min="12817" max="12817" width="12.42578125" style="236" bestFit="1" customWidth="1"/>
    <col min="12818" max="13055" width="10.42578125" style="236"/>
    <col min="13056" max="13056" width="55.7109375" style="236" customWidth="1"/>
    <col min="13057" max="13057" width="10.42578125" style="236"/>
    <col min="13058" max="13058" width="12.42578125" style="236" customWidth="1"/>
    <col min="13059" max="13060" width="11.42578125" style="236" bestFit="1" customWidth="1"/>
    <col min="13061" max="13061" width="10.140625" style="236" customWidth="1"/>
    <col min="13062" max="13062" width="10.28515625" style="236" customWidth="1"/>
    <col min="13063" max="13063" width="12.42578125" style="236" customWidth="1"/>
    <col min="13064" max="13064" width="11.140625" style="236" customWidth="1"/>
    <col min="13065" max="13065" width="11.42578125" style="236" bestFit="1" customWidth="1"/>
    <col min="13066" max="13066" width="10.42578125" style="236"/>
    <col min="13067" max="13067" width="10.28515625" style="236" customWidth="1"/>
    <col min="13068" max="13068" width="12.42578125" style="236" customWidth="1"/>
    <col min="13069" max="13069" width="12.28515625" style="236" customWidth="1"/>
    <col min="13070" max="13070" width="13.5703125" style="236" customWidth="1"/>
    <col min="13071" max="13071" width="11.5703125" style="236" bestFit="1" customWidth="1"/>
    <col min="13072" max="13072" width="14.140625" style="236" customWidth="1"/>
    <col min="13073" max="13073" width="12.42578125" style="236" bestFit="1" customWidth="1"/>
    <col min="13074" max="13311" width="10.42578125" style="236"/>
    <col min="13312" max="13312" width="55.7109375" style="236" customWidth="1"/>
    <col min="13313" max="13313" width="10.42578125" style="236"/>
    <col min="13314" max="13314" width="12.42578125" style="236" customWidth="1"/>
    <col min="13315" max="13316" width="11.42578125" style="236" bestFit="1" customWidth="1"/>
    <col min="13317" max="13317" width="10.140625" style="236" customWidth="1"/>
    <col min="13318" max="13318" width="10.28515625" style="236" customWidth="1"/>
    <col min="13319" max="13319" width="12.42578125" style="236" customWidth="1"/>
    <col min="13320" max="13320" width="11.140625" style="236" customWidth="1"/>
    <col min="13321" max="13321" width="11.42578125" style="236" bestFit="1" customWidth="1"/>
    <col min="13322" max="13322" width="10.42578125" style="236"/>
    <col min="13323" max="13323" width="10.28515625" style="236" customWidth="1"/>
    <col min="13324" max="13324" width="12.42578125" style="236" customWidth="1"/>
    <col min="13325" max="13325" width="12.28515625" style="236" customWidth="1"/>
    <col min="13326" max="13326" width="13.5703125" style="236" customWidth="1"/>
    <col min="13327" max="13327" width="11.5703125" style="236" bestFit="1" customWidth="1"/>
    <col min="13328" max="13328" width="14.140625" style="236" customWidth="1"/>
    <col min="13329" max="13329" width="12.42578125" style="236" bestFit="1" customWidth="1"/>
    <col min="13330" max="13567" width="10.42578125" style="236"/>
    <col min="13568" max="13568" width="55.7109375" style="236" customWidth="1"/>
    <col min="13569" max="13569" width="10.42578125" style="236"/>
    <col min="13570" max="13570" width="12.42578125" style="236" customWidth="1"/>
    <col min="13571" max="13572" width="11.42578125" style="236" bestFit="1" customWidth="1"/>
    <col min="13573" max="13573" width="10.140625" style="236" customWidth="1"/>
    <col min="13574" max="13574" width="10.28515625" style="236" customWidth="1"/>
    <col min="13575" max="13575" width="12.42578125" style="236" customWidth="1"/>
    <col min="13576" max="13576" width="11.140625" style="236" customWidth="1"/>
    <col min="13577" max="13577" width="11.42578125" style="236" bestFit="1" customWidth="1"/>
    <col min="13578" max="13578" width="10.42578125" style="236"/>
    <col min="13579" max="13579" width="10.28515625" style="236" customWidth="1"/>
    <col min="13580" max="13580" width="12.42578125" style="236" customWidth="1"/>
    <col min="13581" max="13581" width="12.28515625" style="236" customWidth="1"/>
    <col min="13582" max="13582" width="13.5703125" style="236" customWidth="1"/>
    <col min="13583" max="13583" width="11.5703125" style="236" bestFit="1" customWidth="1"/>
    <col min="13584" max="13584" width="14.140625" style="236" customWidth="1"/>
    <col min="13585" max="13585" width="12.42578125" style="236" bestFit="1" customWidth="1"/>
    <col min="13586" max="13823" width="10.42578125" style="236"/>
    <col min="13824" max="13824" width="55.7109375" style="236" customWidth="1"/>
    <col min="13825" max="13825" width="10.42578125" style="236"/>
    <col min="13826" max="13826" width="12.42578125" style="236" customWidth="1"/>
    <col min="13827" max="13828" width="11.42578125" style="236" bestFit="1" customWidth="1"/>
    <col min="13829" max="13829" width="10.140625" style="236" customWidth="1"/>
    <col min="13830" max="13830" width="10.28515625" style="236" customWidth="1"/>
    <col min="13831" max="13831" width="12.42578125" style="236" customWidth="1"/>
    <col min="13832" max="13832" width="11.140625" style="236" customWidth="1"/>
    <col min="13833" max="13833" width="11.42578125" style="236" bestFit="1" customWidth="1"/>
    <col min="13834" max="13834" width="10.42578125" style="236"/>
    <col min="13835" max="13835" width="10.28515625" style="236" customWidth="1"/>
    <col min="13836" max="13836" width="12.42578125" style="236" customWidth="1"/>
    <col min="13837" max="13837" width="12.28515625" style="236" customWidth="1"/>
    <col min="13838" max="13838" width="13.5703125" style="236" customWidth="1"/>
    <col min="13839" max="13839" width="11.5703125" style="236" bestFit="1" customWidth="1"/>
    <col min="13840" max="13840" width="14.140625" style="236" customWidth="1"/>
    <col min="13841" max="13841" width="12.42578125" style="236" bestFit="1" customWidth="1"/>
    <col min="13842" max="14079" width="10.42578125" style="236"/>
    <col min="14080" max="14080" width="55.7109375" style="236" customWidth="1"/>
    <col min="14081" max="14081" width="10.42578125" style="236"/>
    <col min="14082" max="14082" width="12.42578125" style="236" customWidth="1"/>
    <col min="14083" max="14084" width="11.42578125" style="236" bestFit="1" customWidth="1"/>
    <col min="14085" max="14085" width="10.140625" style="236" customWidth="1"/>
    <col min="14086" max="14086" width="10.28515625" style="236" customWidth="1"/>
    <col min="14087" max="14087" width="12.42578125" style="236" customWidth="1"/>
    <col min="14088" max="14088" width="11.140625" style="236" customWidth="1"/>
    <col min="14089" max="14089" width="11.42578125" style="236" bestFit="1" customWidth="1"/>
    <col min="14090" max="14090" width="10.42578125" style="236"/>
    <col min="14091" max="14091" width="10.28515625" style="236" customWidth="1"/>
    <col min="14092" max="14092" width="12.42578125" style="236" customWidth="1"/>
    <col min="14093" max="14093" width="12.28515625" style="236" customWidth="1"/>
    <col min="14094" max="14094" width="13.5703125" style="236" customWidth="1"/>
    <col min="14095" max="14095" width="11.5703125" style="236" bestFit="1" customWidth="1"/>
    <col min="14096" max="14096" width="14.140625" style="236" customWidth="1"/>
    <col min="14097" max="14097" width="12.42578125" style="236" bestFit="1" customWidth="1"/>
    <col min="14098" max="14335" width="10.42578125" style="236"/>
    <col min="14336" max="14336" width="55.7109375" style="236" customWidth="1"/>
    <col min="14337" max="14337" width="10.42578125" style="236"/>
    <col min="14338" max="14338" width="12.42578125" style="236" customWidth="1"/>
    <col min="14339" max="14340" width="11.42578125" style="236" bestFit="1" customWidth="1"/>
    <col min="14341" max="14341" width="10.140625" style="236" customWidth="1"/>
    <col min="14342" max="14342" width="10.28515625" style="236" customWidth="1"/>
    <col min="14343" max="14343" width="12.42578125" style="236" customWidth="1"/>
    <col min="14344" max="14344" width="11.140625" style="236" customWidth="1"/>
    <col min="14345" max="14345" width="11.42578125" style="236" bestFit="1" customWidth="1"/>
    <col min="14346" max="14346" width="10.42578125" style="236"/>
    <col min="14347" max="14347" width="10.28515625" style="236" customWidth="1"/>
    <col min="14348" max="14348" width="12.42578125" style="236" customWidth="1"/>
    <col min="14349" max="14349" width="12.28515625" style="236" customWidth="1"/>
    <col min="14350" max="14350" width="13.5703125" style="236" customWidth="1"/>
    <col min="14351" max="14351" width="11.5703125" style="236" bestFit="1" customWidth="1"/>
    <col min="14352" max="14352" width="14.140625" style="236" customWidth="1"/>
    <col min="14353" max="14353" width="12.42578125" style="236" bestFit="1" customWidth="1"/>
    <col min="14354" max="14591" width="10.42578125" style="236"/>
    <col min="14592" max="14592" width="55.7109375" style="236" customWidth="1"/>
    <col min="14593" max="14593" width="10.42578125" style="236"/>
    <col min="14594" max="14594" width="12.42578125" style="236" customWidth="1"/>
    <col min="14595" max="14596" width="11.42578125" style="236" bestFit="1" customWidth="1"/>
    <col min="14597" max="14597" width="10.140625" style="236" customWidth="1"/>
    <col min="14598" max="14598" width="10.28515625" style="236" customWidth="1"/>
    <col min="14599" max="14599" width="12.42578125" style="236" customWidth="1"/>
    <col min="14600" max="14600" width="11.140625" style="236" customWidth="1"/>
    <col min="14601" max="14601" width="11.42578125" style="236" bestFit="1" customWidth="1"/>
    <col min="14602" max="14602" width="10.42578125" style="236"/>
    <col min="14603" max="14603" width="10.28515625" style="236" customWidth="1"/>
    <col min="14604" max="14604" width="12.42578125" style="236" customWidth="1"/>
    <col min="14605" max="14605" width="12.28515625" style="236" customWidth="1"/>
    <col min="14606" max="14606" width="13.5703125" style="236" customWidth="1"/>
    <col min="14607" max="14607" width="11.5703125" style="236" bestFit="1" customWidth="1"/>
    <col min="14608" max="14608" width="14.140625" style="236" customWidth="1"/>
    <col min="14609" max="14609" width="12.42578125" style="236" bestFit="1" customWidth="1"/>
    <col min="14610" max="14847" width="10.42578125" style="236"/>
    <col min="14848" max="14848" width="55.7109375" style="236" customWidth="1"/>
    <col min="14849" max="14849" width="10.42578125" style="236"/>
    <col min="14850" max="14850" width="12.42578125" style="236" customWidth="1"/>
    <col min="14851" max="14852" width="11.42578125" style="236" bestFit="1" customWidth="1"/>
    <col min="14853" max="14853" width="10.140625" style="236" customWidth="1"/>
    <col min="14854" max="14854" width="10.28515625" style="236" customWidth="1"/>
    <col min="14855" max="14855" width="12.42578125" style="236" customWidth="1"/>
    <col min="14856" max="14856" width="11.140625" style="236" customWidth="1"/>
    <col min="14857" max="14857" width="11.42578125" style="236" bestFit="1" customWidth="1"/>
    <col min="14858" max="14858" width="10.42578125" style="236"/>
    <col min="14859" max="14859" width="10.28515625" style="236" customWidth="1"/>
    <col min="14860" max="14860" width="12.42578125" style="236" customWidth="1"/>
    <col min="14861" max="14861" width="12.28515625" style="236" customWidth="1"/>
    <col min="14862" max="14862" width="13.5703125" style="236" customWidth="1"/>
    <col min="14863" max="14863" width="11.5703125" style="236" bestFit="1" customWidth="1"/>
    <col min="14864" max="14864" width="14.140625" style="236" customWidth="1"/>
    <col min="14865" max="14865" width="12.42578125" style="236" bestFit="1" customWidth="1"/>
    <col min="14866" max="15103" width="10.42578125" style="236"/>
    <col min="15104" max="15104" width="55.7109375" style="236" customWidth="1"/>
    <col min="15105" max="15105" width="10.42578125" style="236"/>
    <col min="15106" max="15106" width="12.42578125" style="236" customWidth="1"/>
    <col min="15107" max="15108" width="11.42578125" style="236" bestFit="1" customWidth="1"/>
    <col min="15109" max="15109" width="10.140625" style="236" customWidth="1"/>
    <col min="15110" max="15110" width="10.28515625" style="236" customWidth="1"/>
    <col min="15111" max="15111" width="12.42578125" style="236" customWidth="1"/>
    <col min="15112" max="15112" width="11.140625" style="236" customWidth="1"/>
    <col min="15113" max="15113" width="11.42578125" style="236" bestFit="1" customWidth="1"/>
    <col min="15114" max="15114" width="10.42578125" style="236"/>
    <col min="15115" max="15115" width="10.28515625" style="236" customWidth="1"/>
    <col min="15116" max="15116" width="12.42578125" style="236" customWidth="1"/>
    <col min="15117" max="15117" width="12.28515625" style="236" customWidth="1"/>
    <col min="15118" max="15118" width="13.5703125" style="236" customWidth="1"/>
    <col min="15119" max="15119" width="11.5703125" style="236" bestFit="1" customWidth="1"/>
    <col min="15120" max="15120" width="14.140625" style="236" customWidth="1"/>
    <col min="15121" max="15121" width="12.42578125" style="236" bestFit="1" customWidth="1"/>
    <col min="15122" max="15359" width="10.42578125" style="236"/>
    <col min="15360" max="15360" width="55.7109375" style="236" customWidth="1"/>
    <col min="15361" max="15361" width="10.42578125" style="236"/>
    <col min="15362" max="15362" width="12.42578125" style="236" customWidth="1"/>
    <col min="15363" max="15364" width="11.42578125" style="236" bestFit="1" customWidth="1"/>
    <col min="15365" max="15365" width="10.140625" style="236" customWidth="1"/>
    <col min="15366" max="15366" width="10.28515625" style="236" customWidth="1"/>
    <col min="15367" max="15367" width="12.42578125" style="236" customWidth="1"/>
    <col min="15368" max="15368" width="11.140625" style="236" customWidth="1"/>
    <col min="15369" max="15369" width="11.42578125" style="236" bestFit="1" customWidth="1"/>
    <col min="15370" max="15370" width="10.42578125" style="236"/>
    <col min="15371" max="15371" width="10.28515625" style="236" customWidth="1"/>
    <col min="15372" max="15372" width="12.42578125" style="236" customWidth="1"/>
    <col min="15373" max="15373" width="12.28515625" style="236" customWidth="1"/>
    <col min="15374" max="15374" width="13.5703125" style="236" customWidth="1"/>
    <col min="15375" max="15375" width="11.5703125" style="236" bestFit="1" customWidth="1"/>
    <col min="15376" max="15376" width="14.140625" style="236" customWidth="1"/>
    <col min="15377" max="15377" width="12.42578125" style="236" bestFit="1" customWidth="1"/>
    <col min="15378" max="15615" width="10.42578125" style="236"/>
    <col min="15616" max="15616" width="55.7109375" style="236" customWidth="1"/>
    <col min="15617" max="15617" width="10.42578125" style="236"/>
    <col min="15618" max="15618" width="12.42578125" style="236" customWidth="1"/>
    <col min="15619" max="15620" width="11.42578125" style="236" bestFit="1" customWidth="1"/>
    <col min="15621" max="15621" width="10.140625" style="236" customWidth="1"/>
    <col min="15622" max="15622" width="10.28515625" style="236" customWidth="1"/>
    <col min="15623" max="15623" width="12.42578125" style="236" customWidth="1"/>
    <col min="15624" max="15624" width="11.140625" style="236" customWidth="1"/>
    <col min="15625" max="15625" width="11.42578125" style="236" bestFit="1" customWidth="1"/>
    <col min="15626" max="15626" width="10.42578125" style="236"/>
    <col min="15627" max="15627" width="10.28515625" style="236" customWidth="1"/>
    <col min="15628" max="15628" width="12.42578125" style="236" customWidth="1"/>
    <col min="15629" max="15629" width="12.28515625" style="236" customWidth="1"/>
    <col min="15630" max="15630" width="13.5703125" style="236" customWidth="1"/>
    <col min="15631" max="15631" width="11.5703125" style="236" bestFit="1" customWidth="1"/>
    <col min="15632" max="15632" width="14.140625" style="236" customWidth="1"/>
    <col min="15633" max="15633" width="12.42578125" style="236" bestFit="1" customWidth="1"/>
    <col min="15634" max="15871" width="10.42578125" style="236"/>
    <col min="15872" max="15872" width="55.7109375" style="236" customWidth="1"/>
    <col min="15873" max="15873" width="10.42578125" style="236"/>
    <col min="15874" max="15874" width="12.42578125" style="236" customWidth="1"/>
    <col min="15875" max="15876" width="11.42578125" style="236" bestFit="1" customWidth="1"/>
    <col min="15877" max="15877" width="10.140625" style="236" customWidth="1"/>
    <col min="15878" max="15878" width="10.28515625" style="236" customWidth="1"/>
    <col min="15879" max="15879" width="12.42578125" style="236" customWidth="1"/>
    <col min="15880" max="15880" width="11.140625" style="236" customWidth="1"/>
    <col min="15881" max="15881" width="11.42578125" style="236" bestFit="1" customWidth="1"/>
    <col min="15882" max="15882" width="10.42578125" style="236"/>
    <col min="15883" max="15883" width="10.28515625" style="236" customWidth="1"/>
    <col min="15884" max="15884" width="12.42578125" style="236" customWidth="1"/>
    <col min="15885" max="15885" width="12.28515625" style="236" customWidth="1"/>
    <col min="15886" max="15886" width="13.5703125" style="236" customWidth="1"/>
    <col min="15887" max="15887" width="11.5703125" style="236" bestFit="1" customWidth="1"/>
    <col min="15888" max="15888" width="14.140625" style="236" customWidth="1"/>
    <col min="15889" max="15889" width="12.42578125" style="236" bestFit="1" customWidth="1"/>
    <col min="15890" max="16127" width="10.42578125" style="236"/>
    <col min="16128" max="16128" width="55.7109375" style="236" customWidth="1"/>
    <col min="16129" max="16129" width="10.42578125" style="236"/>
    <col min="16130" max="16130" width="12.42578125" style="236" customWidth="1"/>
    <col min="16131" max="16132" width="11.42578125" style="236" bestFit="1" customWidth="1"/>
    <col min="16133" max="16133" width="10.140625" style="236" customWidth="1"/>
    <col min="16134" max="16134" width="10.28515625" style="236" customWidth="1"/>
    <col min="16135" max="16135" width="12.42578125" style="236" customWidth="1"/>
    <col min="16136" max="16136" width="11.140625" style="236" customWidth="1"/>
    <col min="16137" max="16137" width="11.42578125" style="236" bestFit="1" customWidth="1"/>
    <col min="16138" max="16138" width="10.42578125" style="236"/>
    <col min="16139" max="16139" width="10.28515625" style="236" customWidth="1"/>
    <col min="16140" max="16140" width="12.42578125" style="236" customWidth="1"/>
    <col min="16141" max="16141" width="12.28515625" style="236" customWidth="1"/>
    <col min="16142" max="16142" width="13.5703125" style="236" customWidth="1"/>
    <col min="16143" max="16143" width="11.5703125" style="236" bestFit="1" customWidth="1"/>
    <col min="16144" max="16144" width="14.140625" style="236" customWidth="1"/>
    <col min="16145" max="16145" width="12.42578125" style="236" bestFit="1" customWidth="1"/>
    <col min="16146" max="16384" width="10.42578125" style="236"/>
  </cols>
  <sheetData>
    <row r="1" spans="1:17" s="282" customFormat="1">
      <c r="A1" s="431" t="s">
        <v>56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343"/>
    </row>
    <row r="2" spans="1:17" s="51" customFormat="1" ht="24" customHeight="1">
      <c r="A2" s="283"/>
      <c r="B2" s="284"/>
      <c r="C2" s="284"/>
      <c r="D2" s="284"/>
      <c r="E2" s="284"/>
      <c r="F2" s="284"/>
      <c r="G2" s="285"/>
      <c r="H2" s="285"/>
      <c r="I2" s="285"/>
      <c r="J2" s="285"/>
      <c r="K2" s="406" t="s">
        <v>61</v>
      </c>
      <c r="L2" s="407"/>
      <c r="M2" s="407"/>
      <c r="N2" s="407"/>
      <c r="O2" s="432"/>
      <c r="Q2" s="344"/>
    </row>
    <row r="3" spans="1:17" s="281" customFormat="1">
      <c r="A3" s="286" t="s">
        <v>255</v>
      </c>
      <c r="B3" s="283"/>
      <c r="C3" s="283"/>
      <c r="D3" s="287"/>
      <c r="E3" s="287"/>
      <c r="F3" s="283"/>
      <c r="G3" s="288"/>
      <c r="H3" s="288"/>
      <c r="I3" s="288"/>
      <c r="J3" s="288"/>
      <c r="K3" s="433"/>
      <c r="L3" s="434"/>
      <c r="M3" s="434"/>
      <c r="N3" s="434"/>
      <c r="O3" s="435"/>
      <c r="Q3" s="287"/>
    </row>
    <row r="4" spans="1:17" s="281" customFormat="1">
      <c r="A4" s="289" t="s">
        <v>29</v>
      </c>
      <c r="B4" s="283"/>
      <c r="C4" s="283"/>
      <c r="D4" s="287">
        <f>D13+D32+D43+D70+D82+D93+D101+D113+D125</f>
        <v>1755841</v>
      </c>
      <c r="E4" s="287">
        <f>E11+I11+M11</f>
        <v>1755841</v>
      </c>
      <c r="F4" s="287">
        <f>D4-E4</f>
        <v>0</v>
      </c>
      <c r="G4" s="288"/>
      <c r="H4" s="288"/>
      <c r="I4" s="288"/>
      <c r="J4" s="288"/>
      <c r="K4" s="288"/>
      <c r="L4" s="288"/>
      <c r="M4" s="288"/>
      <c r="N4" s="288"/>
      <c r="O4" s="288"/>
      <c r="P4" s="283"/>
      <c r="Q4" s="287"/>
    </row>
    <row r="5" spans="1:17" s="281" customFormat="1">
      <c r="A5" s="255" t="s">
        <v>150</v>
      </c>
      <c r="B5" s="283"/>
      <c r="C5" s="283"/>
      <c r="D5" s="287"/>
      <c r="E5" s="283"/>
      <c r="F5" s="283"/>
      <c r="G5" s="288"/>
      <c r="H5" s="288"/>
      <c r="I5" s="288"/>
      <c r="J5" s="288"/>
      <c r="K5" s="288"/>
      <c r="L5" s="288"/>
      <c r="M5" s="288"/>
      <c r="N5" s="288"/>
      <c r="O5" s="288"/>
      <c r="P5" s="283"/>
      <c r="Q5" s="287"/>
    </row>
    <row r="6" spans="1:17" s="281" customFormat="1">
      <c r="A6" s="289" t="s">
        <v>65</v>
      </c>
      <c r="B6" s="283"/>
      <c r="C6" s="283"/>
      <c r="D6" s="283"/>
      <c r="E6" s="283"/>
      <c r="F6" s="290"/>
      <c r="G6" s="288"/>
      <c r="H6" s="288"/>
      <c r="I6" s="288"/>
      <c r="J6" s="288"/>
      <c r="K6" s="5" t="s">
        <v>103</v>
      </c>
      <c r="L6" s="288"/>
      <c r="M6" s="288"/>
      <c r="N6" s="291"/>
      <c r="O6" s="288"/>
      <c r="P6" s="283"/>
      <c r="Q6" s="287"/>
    </row>
    <row r="8" spans="1:17" ht="24" customHeight="1">
      <c r="A8" s="436" t="s">
        <v>11</v>
      </c>
      <c r="B8" s="415" t="s">
        <v>12</v>
      </c>
      <c r="C8" s="413" t="s">
        <v>13</v>
      </c>
      <c r="D8" s="374" t="s">
        <v>55</v>
      </c>
      <c r="E8" s="438" t="s">
        <v>49</v>
      </c>
      <c r="F8" s="439"/>
      <c r="G8" s="439"/>
      <c r="H8" s="440"/>
      <c r="I8" s="438" t="s">
        <v>50</v>
      </c>
      <c r="J8" s="439"/>
      <c r="K8" s="439"/>
      <c r="L8" s="440"/>
      <c r="M8" s="438" t="s">
        <v>51</v>
      </c>
      <c r="N8" s="439"/>
      <c r="O8" s="440"/>
      <c r="P8" s="441" t="s">
        <v>5</v>
      </c>
    </row>
    <row r="9" spans="1:17">
      <c r="A9" s="437"/>
      <c r="B9" s="415"/>
      <c r="C9" s="414"/>
      <c r="D9" s="375"/>
      <c r="E9" s="256" t="s">
        <v>1</v>
      </c>
      <c r="F9" s="293" t="s">
        <v>14</v>
      </c>
      <c r="G9" s="293" t="s">
        <v>15</v>
      </c>
      <c r="H9" s="294" t="s">
        <v>16</v>
      </c>
      <c r="I9" s="256" t="s">
        <v>1</v>
      </c>
      <c r="J9" s="293" t="s">
        <v>17</v>
      </c>
      <c r="K9" s="293" t="s">
        <v>18</v>
      </c>
      <c r="L9" s="295" t="s">
        <v>19</v>
      </c>
      <c r="M9" s="256" t="s">
        <v>1</v>
      </c>
      <c r="N9" s="293" t="s">
        <v>20</v>
      </c>
      <c r="O9" s="296" t="s">
        <v>21</v>
      </c>
      <c r="P9" s="441"/>
    </row>
    <row r="10" spans="1:17" s="51" customFormat="1">
      <c r="A10" s="179" t="s">
        <v>22</v>
      </c>
      <c r="B10" s="367"/>
      <c r="C10" s="182" t="s">
        <v>140</v>
      </c>
      <c r="D10" s="180">
        <f>E10+I10+M10</f>
        <v>1800841</v>
      </c>
      <c r="E10" s="329">
        <f>F10+G10+H10</f>
        <v>746947</v>
      </c>
      <c r="F10" s="329">
        <f>F11+F12</f>
        <v>85225</v>
      </c>
      <c r="G10" s="329">
        <f t="shared" ref="G10:H10" si="0">G11+G12</f>
        <v>278167</v>
      </c>
      <c r="H10" s="329">
        <f t="shared" si="0"/>
        <v>383555</v>
      </c>
      <c r="I10" s="329">
        <f>J10+K10+L10</f>
        <v>668194</v>
      </c>
      <c r="J10" s="329">
        <f>J11+J12</f>
        <v>208745</v>
      </c>
      <c r="K10" s="329">
        <f t="shared" ref="K10:L10" si="1">K11+K12</f>
        <v>273106</v>
      </c>
      <c r="L10" s="329">
        <f t="shared" si="1"/>
        <v>186343</v>
      </c>
      <c r="M10" s="329">
        <f>N10+O10</f>
        <v>385700</v>
      </c>
      <c r="N10" s="329">
        <f>N11+N12</f>
        <v>187106</v>
      </c>
      <c r="O10" s="329">
        <f>O11+O12</f>
        <v>198594</v>
      </c>
      <c r="P10" s="181"/>
      <c r="Q10" s="50"/>
    </row>
    <row r="11" spans="1:17" s="51" customFormat="1">
      <c r="A11" s="326" t="s">
        <v>257</v>
      </c>
      <c r="B11" s="179"/>
      <c r="C11" s="352"/>
      <c r="D11" s="328">
        <f>E11+I11+M11</f>
        <v>1755841</v>
      </c>
      <c r="E11" s="329">
        <f>F11+G11+H11</f>
        <v>733447</v>
      </c>
      <c r="F11" s="329">
        <f>F13+F32+F43+F70+F82+F93+F101+F113+F125</f>
        <v>85225</v>
      </c>
      <c r="G11" s="329">
        <f t="shared" ref="G11:H11" si="2">G13+G32+G43+G70+G82+G93+G101+G113+G125</f>
        <v>278167</v>
      </c>
      <c r="H11" s="329">
        <f t="shared" si="2"/>
        <v>370055</v>
      </c>
      <c r="I11" s="329">
        <f>J11+K11+L11</f>
        <v>636694</v>
      </c>
      <c r="J11" s="329">
        <f>J13+J32+J43+J70+J82+J93+J101+J113+J125</f>
        <v>192245</v>
      </c>
      <c r="K11" s="329">
        <f t="shared" ref="K11:L11" si="3">K13+K32+K43+K70+K82+K93+K101+K113+K125</f>
        <v>264106</v>
      </c>
      <c r="L11" s="329">
        <f t="shared" si="3"/>
        <v>180343</v>
      </c>
      <c r="M11" s="329">
        <f>N11+O11</f>
        <v>385700</v>
      </c>
      <c r="N11" s="329">
        <f>N13+N32+N43+N70+N82+N93+N101+N113+N125</f>
        <v>187106</v>
      </c>
      <c r="O11" s="329">
        <f>O13+O32+O43+O70+O82+O93+O101+O113+O125</f>
        <v>198594</v>
      </c>
      <c r="P11" s="181"/>
      <c r="Q11" s="327">
        <f>E11+I11+M11</f>
        <v>1755841</v>
      </c>
    </row>
    <row r="12" spans="1:17" s="51" customFormat="1">
      <c r="A12" s="326" t="s">
        <v>256</v>
      </c>
      <c r="B12" s="179"/>
      <c r="C12" s="182"/>
      <c r="D12" s="328">
        <f>E12+I12+M12</f>
        <v>45000</v>
      </c>
      <c r="E12" s="329">
        <f>F12+G12+H12</f>
        <v>13500</v>
      </c>
      <c r="F12" s="329">
        <f>F159</f>
        <v>0</v>
      </c>
      <c r="G12" s="329">
        <f t="shared" ref="G12:O12" si="4">G159</f>
        <v>0</v>
      </c>
      <c r="H12" s="329">
        <f t="shared" si="4"/>
        <v>13500</v>
      </c>
      <c r="I12" s="329">
        <f>J12+K12+L12</f>
        <v>31500</v>
      </c>
      <c r="J12" s="329">
        <f t="shared" si="4"/>
        <v>16500</v>
      </c>
      <c r="K12" s="329">
        <f t="shared" si="4"/>
        <v>9000</v>
      </c>
      <c r="L12" s="329">
        <f t="shared" si="4"/>
        <v>6000</v>
      </c>
      <c r="M12" s="329">
        <f>N12+O12</f>
        <v>0</v>
      </c>
      <c r="N12" s="329">
        <f t="shared" si="4"/>
        <v>0</v>
      </c>
      <c r="O12" s="329">
        <f t="shared" si="4"/>
        <v>0</v>
      </c>
      <c r="P12" s="181"/>
      <c r="Q12" s="327"/>
    </row>
    <row r="13" spans="1:17" s="35" customFormat="1" ht="27" customHeight="1">
      <c r="A13" s="396" t="s">
        <v>71</v>
      </c>
      <c r="B13" s="397"/>
      <c r="C13" s="398"/>
      <c r="D13" s="183">
        <f>D16+D24</f>
        <v>203250</v>
      </c>
      <c r="E13" s="341">
        <f t="shared" ref="E13:N13" si="5">E16+E24</f>
        <v>36625</v>
      </c>
      <c r="F13" s="341">
        <f>F16+F24</f>
        <v>10875</v>
      </c>
      <c r="G13" s="341">
        <f t="shared" si="5"/>
        <v>12875</v>
      </c>
      <c r="H13" s="341">
        <f t="shared" si="5"/>
        <v>12875</v>
      </c>
      <c r="I13" s="341">
        <f>I16+I24</f>
        <v>124325</v>
      </c>
      <c r="J13" s="341">
        <f t="shared" si="5"/>
        <v>40875</v>
      </c>
      <c r="K13" s="191">
        <f t="shared" si="5"/>
        <v>55575</v>
      </c>
      <c r="L13" s="191">
        <f t="shared" si="5"/>
        <v>27875</v>
      </c>
      <c r="M13" s="191">
        <f t="shared" si="5"/>
        <v>42300</v>
      </c>
      <c r="N13" s="191">
        <f t="shared" si="5"/>
        <v>38000</v>
      </c>
      <c r="O13" s="191">
        <f>O16+O24</f>
        <v>4300</v>
      </c>
      <c r="P13" s="188"/>
      <c r="Q13" s="34">
        <f>E13+I13+M13</f>
        <v>203250</v>
      </c>
    </row>
    <row r="14" spans="1:17" s="35" customFormat="1" ht="27" customHeight="1">
      <c r="A14" s="442" t="s">
        <v>82</v>
      </c>
      <c r="B14" s="443"/>
      <c r="C14" s="443"/>
      <c r="D14" s="354"/>
      <c r="E14" s="354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3"/>
      <c r="Q14" s="34"/>
    </row>
    <row r="15" spans="1:17" s="35" customFormat="1" ht="27.75" customHeight="1">
      <c r="A15" s="444" t="s">
        <v>83</v>
      </c>
      <c r="B15" s="445"/>
      <c r="C15" s="445"/>
      <c r="D15" s="356"/>
      <c r="E15" s="356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3"/>
      <c r="Q15" s="34"/>
    </row>
    <row r="16" spans="1:17" s="41" customFormat="1" ht="47.25" customHeight="1">
      <c r="A16" s="36" t="s">
        <v>196</v>
      </c>
      <c r="B16" s="37"/>
      <c r="C16" s="65" t="s">
        <v>115</v>
      </c>
      <c r="D16" s="158">
        <f>+SUM(D17:D23)</f>
        <v>97700</v>
      </c>
      <c r="E16" s="342">
        <f>+SUM(F16:H16)</f>
        <v>4000</v>
      </c>
      <c r="F16" s="342">
        <f>F18+F19+F20+F21+F22+F23</f>
        <v>0</v>
      </c>
      <c r="G16" s="342">
        <f t="shared" ref="G16:H16" si="6">G18+G19+G20+G21+G22+G23</f>
        <v>2000</v>
      </c>
      <c r="H16" s="342">
        <f t="shared" si="6"/>
        <v>2000</v>
      </c>
      <c r="I16" s="342">
        <f>+SUM(J16:L16)</f>
        <v>61700</v>
      </c>
      <c r="J16" s="342">
        <f>J18+J19+J20+J21+J22+J23</f>
        <v>30000</v>
      </c>
      <c r="K16" s="342">
        <f t="shared" ref="K16:L16" si="7">K18+K19+K20+K21+K22+K23</f>
        <v>29700</v>
      </c>
      <c r="L16" s="342">
        <f t="shared" si="7"/>
        <v>2000</v>
      </c>
      <c r="M16" s="342">
        <f>N16+O16</f>
        <v>32000</v>
      </c>
      <c r="N16" s="342">
        <f>N18+N19+N20+N21+N22+N23</f>
        <v>30000</v>
      </c>
      <c r="O16" s="342">
        <f>O18+O19+O20+O21+O22+O23</f>
        <v>2000</v>
      </c>
      <c r="P16" s="39"/>
      <c r="Q16" s="345">
        <f>E16+I16+M16</f>
        <v>97700</v>
      </c>
    </row>
    <row r="17" spans="1:17" s="1" customFormat="1">
      <c r="A17" s="446" t="s">
        <v>195</v>
      </c>
      <c r="B17" s="447"/>
      <c r="C17" s="144" t="s">
        <v>115</v>
      </c>
      <c r="D17" s="159"/>
      <c r="E17" s="162"/>
      <c r="F17" s="350"/>
      <c r="G17" s="350"/>
      <c r="H17" s="350"/>
      <c r="I17" s="162"/>
      <c r="J17" s="350"/>
      <c r="K17" s="350"/>
      <c r="L17" s="350"/>
      <c r="M17" s="162"/>
      <c r="N17" s="350"/>
      <c r="O17" s="350"/>
      <c r="P17" s="14"/>
      <c r="Q17" s="346">
        <f t="shared" ref="Q17:Q32" si="8">E17+I17+M17</f>
        <v>0</v>
      </c>
    </row>
    <row r="18" spans="1:17" s="1" customFormat="1">
      <c r="A18" s="299" t="s">
        <v>197</v>
      </c>
      <c r="B18" s="130" t="s">
        <v>203</v>
      </c>
      <c r="C18" s="130"/>
      <c r="D18" s="162">
        <f>E18+I18+M18</f>
        <v>24000</v>
      </c>
      <c r="E18" s="162">
        <f>F18+G18+H18</f>
        <v>0</v>
      </c>
      <c r="F18" s="350"/>
      <c r="G18" s="350"/>
      <c r="H18" s="350"/>
      <c r="I18" s="162">
        <f>J18+K18+L18</f>
        <v>12000</v>
      </c>
      <c r="J18" s="350">
        <v>12000</v>
      </c>
      <c r="K18" s="350"/>
      <c r="L18" s="350"/>
      <c r="M18" s="162">
        <f>N18+O18</f>
        <v>12000</v>
      </c>
      <c r="N18" s="350">
        <v>12000</v>
      </c>
      <c r="O18" s="350">
        <v>0</v>
      </c>
      <c r="P18" s="63"/>
      <c r="Q18" s="346">
        <f t="shared" si="8"/>
        <v>24000</v>
      </c>
    </row>
    <row r="19" spans="1:17" s="1" customFormat="1">
      <c r="A19" s="299" t="s">
        <v>198</v>
      </c>
      <c r="B19" s="130" t="s">
        <v>204</v>
      </c>
      <c r="C19" s="130"/>
      <c r="D19" s="162">
        <f t="shared" ref="D19:D23" si="9">E19+I19+M19</f>
        <v>12000</v>
      </c>
      <c r="E19" s="162">
        <f t="shared" ref="E19:E22" si="10">F19+G19+H19</f>
        <v>0</v>
      </c>
      <c r="F19" s="350"/>
      <c r="G19" s="350"/>
      <c r="H19" s="350"/>
      <c r="I19" s="162">
        <f t="shared" ref="I19:I23" si="11">J19+K19+L19</f>
        <v>6000</v>
      </c>
      <c r="J19" s="350">
        <v>6000</v>
      </c>
      <c r="K19" s="350"/>
      <c r="L19" s="350"/>
      <c r="M19" s="162">
        <f t="shared" ref="M19:M23" si="12">N19+O19</f>
        <v>6000</v>
      </c>
      <c r="N19" s="350">
        <v>6000</v>
      </c>
      <c r="O19" s="350">
        <v>0</v>
      </c>
      <c r="P19" s="63"/>
      <c r="Q19" s="346">
        <f t="shared" si="8"/>
        <v>12000</v>
      </c>
    </row>
    <row r="20" spans="1:17" s="1" customFormat="1" ht="43.5">
      <c r="A20" s="300" t="s">
        <v>199</v>
      </c>
      <c r="B20" s="301" t="s">
        <v>205</v>
      </c>
      <c r="C20" s="7"/>
      <c r="D20" s="162">
        <f t="shared" si="9"/>
        <v>27700</v>
      </c>
      <c r="E20" s="162">
        <f t="shared" si="10"/>
        <v>0</v>
      </c>
      <c r="F20" s="350"/>
      <c r="G20" s="350"/>
      <c r="H20" s="350"/>
      <c r="I20" s="162">
        <f t="shared" si="11"/>
        <v>27700</v>
      </c>
      <c r="J20" s="350"/>
      <c r="K20" s="350">
        <v>27700</v>
      </c>
      <c r="L20" s="350"/>
      <c r="M20" s="162">
        <f t="shared" si="12"/>
        <v>0</v>
      </c>
      <c r="N20" s="350">
        <v>0</v>
      </c>
      <c r="O20" s="350">
        <v>0</v>
      </c>
      <c r="P20" s="63"/>
      <c r="Q20" s="346">
        <f t="shared" si="8"/>
        <v>27700</v>
      </c>
    </row>
    <row r="21" spans="1:17" s="1" customFormat="1">
      <c r="A21" s="299" t="s">
        <v>200</v>
      </c>
      <c r="B21" s="301" t="s">
        <v>205</v>
      </c>
      <c r="C21" s="7"/>
      <c r="D21" s="162">
        <f t="shared" si="9"/>
        <v>0</v>
      </c>
      <c r="E21" s="162">
        <f t="shared" si="10"/>
        <v>0</v>
      </c>
      <c r="F21" s="350"/>
      <c r="G21" s="350"/>
      <c r="H21" s="350"/>
      <c r="I21" s="162">
        <f t="shared" si="11"/>
        <v>0</v>
      </c>
      <c r="J21" s="350">
        <v>0</v>
      </c>
      <c r="K21" s="350">
        <v>0</v>
      </c>
      <c r="L21" s="350">
        <v>0</v>
      </c>
      <c r="M21" s="162">
        <f t="shared" si="12"/>
        <v>0</v>
      </c>
      <c r="N21" s="350">
        <v>0</v>
      </c>
      <c r="O21" s="350">
        <v>0</v>
      </c>
      <c r="P21" s="63"/>
      <c r="Q21" s="346">
        <f t="shared" si="8"/>
        <v>0</v>
      </c>
    </row>
    <row r="22" spans="1:17" s="1" customFormat="1">
      <c r="A22" s="299" t="s">
        <v>201</v>
      </c>
      <c r="B22" s="130"/>
      <c r="C22" s="130"/>
      <c r="D22" s="162">
        <f t="shared" si="9"/>
        <v>20000</v>
      </c>
      <c r="E22" s="162">
        <f t="shared" si="10"/>
        <v>0</v>
      </c>
      <c r="F22" s="351"/>
      <c r="G22" s="351"/>
      <c r="H22" s="351"/>
      <c r="I22" s="162">
        <f t="shared" si="11"/>
        <v>10000</v>
      </c>
      <c r="J22" s="350">
        <v>10000</v>
      </c>
      <c r="K22" s="351"/>
      <c r="L22" s="351"/>
      <c r="M22" s="162">
        <f t="shared" si="12"/>
        <v>10000</v>
      </c>
      <c r="N22" s="350">
        <v>10000</v>
      </c>
      <c r="O22" s="351"/>
      <c r="P22" s="63"/>
      <c r="Q22" s="346">
        <f t="shared" si="8"/>
        <v>20000</v>
      </c>
    </row>
    <row r="23" spans="1:17" s="1" customFormat="1">
      <c r="A23" s="299" t="s">
        <v>202</v>
      </c>
      <c r="B23" s="132"/>
      <c r="C23" s="132"/>
      <c r="D23" s="162">
        <f t="shared" si="9"/>
        <v>14000</v>
      </c>
      <c r="E23" s="162">
        <f>F23+G23+H23</f>
        <v>4000</v>
      </c>
      <c r="F23" s="351"/>
      <c r="G23" s="350">
        <v>2000</v>
      </c>
      <c r="H23" s="350">
        <v>2000</v>
      </c>
      <c r="I23" s="162">
        <f t="shared" si="11"/>
        <v>6000</v>
      </c>
      <c r="J23" s="350">
        <v>2000</v>
      </c>
      <c r="K23" s="350">
        <v>2000</v>
      </c>
      <c r="L23" s="350">
        <v>2000</v>
      </c>
      <c r="M23" s="162">
        <f t="shared" si="12"/>
        <v>4000</v>
      </c>
      <c r="N23" s="350">
        <v>2000</v>
      </c>
      <c r="O23" s="350">
        <v>2000</v>
      </c>
      <c r="P23" s="63"/>
      <c r="Q23" s="346">
        <f t="shared" si="8"/>
        <v>14000</v>
      </c>
    </row>
    <row r="24" spans="1:17" s="41" customFormat="1" ht="47.25" customHeight="1">
      <c r="A24" s="36" t="s">
        <v>194</v>
      </c>
      <c r="B24" s="114"/>
      <c r="C24" s="340" t="s">
        <v>91</v>
      </c>
      <c r="D24" s="336">
        <f>D26+D27+D28+D29+D30</f>
        <v>105550</v>
      </c>
      <c r="E24" s="337">
        <f>H24+G24+F24</f>
        <v>32625</v>
      </c>
      <c r="F24" s="338">
        <f>F26+F27+F28+F29+F30</f>
        <v>10875</v>
      </c>
      <c r="G24" s="338">
        <f t="shared" ref="G24:H24" si="13">G26+G27+G28+G29+G30</f>
        <v>10875</v>
      </c>
      <c r="H24" s="339">
        <f t="shared" si="13"/>
        <v>10875</v>
      </c>
      <c r="I24" s="337">
        <f>J24+K24+L24</f>
        <v>62625</v>
      </c>
      <c r="J24" s="338">
        <f>J26+J27+J28+J29+J30</f>
        <v>10875</v>
      </c>
      <c r="K24" s="338">
        <f t="shared" ref="K24:L24" si="14">K26+K27+K28+K29+K30</f>
        <v>25875</v>
      </c>
      <c r="L24" s="339">
        <f t="shared" si="14"/>
        <v>25875</v>
      </c>
      <c r="M24" s="337">
        <f>N24+O24</f>
        <v>10300</v>
      </c>
      <c r="N24" s="338">
        <f>N26+N27+N28+N29+N30</f>
        <v>8000</v>
      </c>
      <c r="O24" s="338">
        <f>O26+O27+O28+O29+O30</f>
        <v>2300</v>
      </c>
      <c r="P24" s="39"/>
      <c r="Q24" s="345">
        <f t="shared" si="8"/>
        <v>105550</v>
      </c>
    </row>
    <row r="25" spans="1:17" s="1" customFormat="1">
      <c r="A25" s="446" t="s">
        <v>84</v>
      </c>
      <c r="B25" s="447"/>
      <c r="C25" s="144" t="s">
        <v>85</v>
      </c>
      <c r="D25" s="159"/>
      <c r="E25" s="160"/>
      <c r="F25" s="161"/>
      <c r="G25" s="161"/>
      <c r="H25" s="161"/>
      <c r="I25" s="160"/>
      <c r="J25" s="161"/>
      <c r="K25" s="161"/>
      <c r="L25" s="161"/>
      <c r="M25" s="160"/>
      <c r="N25" s="161"/>
      <c r="O25" s="161"/>
      <c r="P25" s="14"/>
      <c r="Q25" s="346">
        <f t="shared" si="8"/>
        <v>0</v>
      </c>
    </row>
    <row r="26" spans="1:17" s="1" customFormat="1">
      <c r="A26" s="129" t="s">
        <v>86</v>
      </c>
      <c r="B26" s="130"/>
      <c r="C26" s="130"/>
      <c r="D26" s="162">
        <f t="shared" ref="D26:D30" si="15">E26+I26+M26</f>
        <v>65250</v>
      </c>
      <c r="E26" s="160">
        <f>SUM(F26:H26)</f>
        <v>32625</v>
      </c>
      <c r="F26" s="161">
        <v>10875</v>
      </c>
      <c r="G26" s="161">
        <v>10875</v>
      </c>
      <c r="H26" s="163">
        <v>10875</v>
      </c>
      <c r="I26" s="160">
        <f t="shared" ref="I26:I27" si="16">SUM(J26:L26)</f>
        <v>32625</v>
      </c>
      <c r="J26" s="161">
        <v>10875</v>
      </c>
      <c r="K26" s="161">
        <v>10875</v>
      </c>
      <c r="L26" s="163">
        <v>10875</v>
      </c>
      <c r="M26" s="160">
        <f t="shared" ref="M26:M27" si="17">SUM(N26:O26)</f>
        <v>0</v>
      </c>
      <c r="N26" s="161"/>
      <c r="O26" s="163"/>
      <c r="P26" s="14"/>
      <c r="Q26" s="346">
        <f t="shared" si="8"/>
        <v>65250</v>
      </c>
    </row>
    <row r="27" spans="1:17" s="1" customFormat="1">
      <c r="A27" s="129" t="s">
        <v>87</v>
      </c>
      <c r="B27" s="130"/>
      <c r="C27" s="130"/>
      <c r="D27" s="164">
        <f t="shared" si="15"/>
        <v>10300</v>
      </c>
      <c r="E27" s="160">
        <f t="shared" ref="E27" si="18">SUM(F27:H27)</f>
        <v>0</v>
      </c>
      <c r="F27" s="161"/>
      <c r="G27" s="161"/>
      <c r="H27" s="163"/>
      <c r="I27" s="160">
        <f t="shared" si="16"/>
        <v>0</v>
      </c>
      <c r="J27" s="161"/>
      <c r="K27" s="161"/>
      <c r="L27" s="163"/>
      <c r="M27" s="160">
        <f t="shared" si="17"/>
        <v>10300</v>
      </c>
      <c r="N27" s="161">
        <v>8000</v>
      </c>
      <c r="O27" s="163">
        <v>2300</v>
      </c>
      <c r="P27" s="14"/>
      <c r="Q27" s="346">
        <f t="shared" si="8"/>
        <v>10300</v>
      </c>
    </row>
    <row r="28" spans="1:17" s="1" customFormat="1">
      <c r="A28" s="129" t="s">
        <v>88</v>
      </c>
      <c r="B28" s="7"/>
      <c r="C28" s="7"/>
      <c r="D28" s="162">
        <f t="shared" si="15"/>
        <v>30000</v>
      </c>
      <c r="E28" s="160">
        <f>SUM(F28:H28)</f>
        <v>0</v>
      </c>
      <c r="F28" s="161"/>
      <c r="G28" s="161"/>
      <c r="H28" s="163"/>
      <c r="I28" s="160">
        <f>SUM(J28:L28)</f>
        <v>30000</v>
      </c>
      <c r="J28" s="161"/>
      <c r="K28" s="161">
        <v>15000</v>
      </c>
      <c r="L28" s="163">
        <v>15000</v>
      </c>
      <c r="M28" s="160">
        <f>SUM(N28:O28)</f>
        <v>0</v>
      </c>
      <c r="N28" s="161"/>
      <c r="O28" s="163"/>
      <c r="P28" s="14"/>
      <c r="Q28" s="346">
        <f t="shared" si="8"/>
        <v>30000</v>
      </c>
    </row>
    <row r="29" spans="1:17" s="1" customFormat="1">
      <c r="A29" s="129" t="s">
        <v>89</v>
      </c>
      <c r="B29" s="130"/>
      <c r="C29" s="130"/>
      <c r="D29" s="62">
        <f t="shared" si="15"/>
        <v>0</v>
      </c>
      <c r="E29" s="71">
        <f t="shared" ref="E29:E30" si="19">SUM(F29:H29)</f>
        <v>0</v>
      </c>
      <c r="F29" s="79"/>
      <c r="G29" s="79"/>
      <c r="H29" s="74"/>
      <c r="I29" s="71">
        <f t="shared" ref="I29:I30" si="20">SUM(J29:L29)</f>
        <v>0</v>
      </c>
      <c r="J29" s="79"/>
      <c r="K29" s="79"/>
      <c r="L29" s="74"/>
      <c r="M29" s="71">
        <f t="shared" ref="M29:M30" si="21">SUM(N29:O29)</f>
        <v>0</v>
      </c>
      <c r="N29" s="79"/>
      <c r="O29" s="74"/>
      <c r="P29" s="14"/>
      <c r="Q29" s="346">
        <f t="shared" si="8"/>
        <v>0</v>
      </c>
    </row>
    <row r="30" spans="1:17" s="1" customFormat="1">
      <c r="A30" s="131" t="s">
        <v>90</v>
      </c>
      <c r="B30" s="132"/>
      <c r="C30" s="132"/>
      <c r="D30" s="61">
        <f t="shared" si="15"/>
        <v>0</v>
      </c>
      <c r="E30" s="88">
        <f t="shared" si="19"/>
        <v>0</v>
      </c>
      <c r="F30" s="90"/>
      <c r="G30" s="90"/>
      <c r="H30" s="89"/>
      <c r="I30" s="88">
        <f t="shared" si="20"/>
        <v>0</v>
      </c>
      <c r="J30" s="90"/>
      <c r="K30" s="90"/>
      <c r="L30" s="89"/>
      <c r="M30" s="88">
        <f t="shared" si="21"/>
        <v>0</v>
      </c>
      <c r="N30" s="90"/>
      <c r="O30" s="89"/>
      <c r="P30" s="63"/>
      <c r="Q30" s="346">
        <f t="shared" si="8"/>
        <v>0</v>
      </c>
    </row>
    <row r="31" spans="1:17" s="41" customFormat="1">
      <c r="A31" s="56"/>
      <c r="B31" s="57"/>
      <c r="C31" s="91"/>
      <c r="D31" s="112"/>
      <c r="E31" s="112"/>
      <c r="F31" s="58"/>
      <c r="G31" s="58"/>
      <c r="H31" s="59"/>
      <c r="I31" s="112"/>
      <c r="J31" s="58"/>
      <c r="K31" s="58"/>
      <c r="L31" s="59"/>
      <c r="M31" s="112"/>
      <c r="N31" s="58"/>
      <c r="O31" s="113"/>
      <c r="P31" s="60"/>
      <c r="Q31" s="346">
        <f t="shared" si="8"/>
        <v>0</v>
      </c>
    </row>
    <row r="32" spans="1:17" s="35" customFormat="1" ht="27" customHeight="1">
      <c r="A32" s="396" t="s">
        <v>72</v>
      </c>
      <c r="B32" s="398"/>
      <c r="C32" s="148" t="s">
        <v>106</v>
      </c>
      <c r="D32" s="189">
        <f>D35</f>
        <v>40000</v>
      </c>
      <c r="E32" s="189">
        <f>F32+G32+H32</f>
        <v>0</v>
      </c>
      <c r="F32" s="184">
        <f>F35</f>
        <v>0</v>
      </c>
      <c r="G32" s="184">
        <f t="shared" ref="G32:H32" si="22">G35</f>
        <v>0</v>
      </c>
      <c r="H32" s="190">
        <f t="shared" si="22"/>
        <v>0</v>
      </c>
      <c r="I32" s="186">
        <f>J32+K32+L32</f>
        <v>40000</v>
      </c>
      <c r="J32" s="184">
        <f>J35</f>
        <v>13000</v>
      </c>
      <c r="K32" s="184">
        <f t="shared" ref="K32:L32" si="23">K35</f>
        <v>13000</v>
      </c>
      <c r="L32" s="190">
        <f t="shared" si="23"/>
        <v>14000</v>
      </c>
      <c r="M32" s="186">
        <f>N32+O32</f>
        <v>0</v>
      </c>
      <c r="N32" s="184">
        <f>N35</f>
        <v>0</v>
      </c>
      <c r="O32" s="187">
        <f>O35</f>
        <v>0</v>
      </c>
      <c r="P32" s="188"/>
      <c r="Q32" s="345">
        <f t="shared" si="8"/>
        <v>40000</v>
      </c>
    </row>
    <row r="33" spans="1:17" s="35" customFormat="1" ht="42.75" customHeight="1">
      <c r="A33" s="297" t="s">
        <v>105</v>
      </c>
      <c r="B33" s="358"/>
      <c r="C33" s="358"/>
      <c r="D33" s="358"/>
      <c r="E33" s="358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3"/>
      <c r="Q33" s="34"/>
    </row>
    <row r="34" spans="1:17" s="35" customFormat="1" ht="27.75" customHeight="1">
      <c r="A34" s="298" t="s">
        <v>53</v>
      </c>
      <c r="B34" s="359"/>
      <c r="C34" s="359"/>
      <c r="D34" s="359"/>
      <c r="E34" s="359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3"/>
      <c r="Q34" s="34"/>
    </row>
    <row r="35" spans="1:17" s="41" customFormat="1" ht="23.25" customHeight="1">
      <c r="A35" s="36" t="s">
        <v>102</v>
      </c>
      <c r="B35" s="37"/>
      <c r="C35" s="65"/>
      <c r="D35" s="114">
        <f>E35+I35+M35</f>
        <v>40000</v>
      </c>
      <c r="E35" s="68">
        <f>F35+G35+H35</f>
        <v>0</v>
      </c>
      <c r="F35" s="38">
        <f>F36</f>
        <v>0</v>
      </c>
      <c r="G35" s="38">
        <f>G36</f>
        <v>0</v>
      </c>
      <c r="H35" s="92">
        <f>H36</f>
        <v>0</v>
      </c>
      <c r="I35" s="68">
        <f>J35+K35+L35</f>
        <v>40000</v>
      </c>
      <c r="J35" s="38">
        <f>J36</f>
        <v>13000</v>
      </c>
      <c r="K35" s="38">
        <f t="shared" ref="K35:L35" si="24">K36</f>
        <v>13000</v>
      </c>
      <c r="L35" s="167">
        <f t="shared" si="24"/>
        <v>14000</v>
      </c>
      <c r="M35" s="68">
        <f>N35+O35</f>
        <v>0</v>
      </c>
      <c r="N35" s="38">
        <f>N36</f>
        <v>0</v>
      </c>
      <c r="O35" s="93">
        <f>O36</f>
        <v>0</v>
      </c>
      <c r="P35" s="39"/>
      <c r="Q35" s="346">
        <f>E35+I35+M35</f>
        <v>40000</v>
      </c>
    </row>
    <row r="36" spans="1:17" s="41" customFormat="1">
      <c r="A36" s="45" t="s">
        <v>24</v>
      </c>
      <c r="B36" s="46"/>
      <c r="C36" s="67"/>
      <c r="D36" s="111">
        <f>E36+I36+M36</f>
        <v>40000</v>
      </c>
      <c r="E36" s="106">
        <f>E38+E40</f>
        <v>0</v>
      </c>
      <c r="F36" s="108">
        <f>F38+F40</f>
        <v>0</v>
      </c>
      <c r="G36" s="108">
        <f t="shared" ref="G36:H36" si="25">G38+G40</f>
        <v>0</v>
      </c>
      <c r="H36" s="109">
        <f t="shared" si="25"/>
        <v>0</v>
      </c>
      <c r="I36" s="106">
        <f>J36+K36+L36</f>
        <v>40000</v>
      </c>
      <c r="J36" s="108">
        <v>13000</v>
      </c>
      <c r="K36" s="108">
        <v>13000</v>
      </c>
      <c r="L36" s="109">
        <v>14000</v>
      </c>
      <c r="M36" s="106">
        <f>M38+M40</f>
        <v>0</v>
      </c>
      <c r="N36" s="108">
        <f>N38+N40</f>
        <v>0</v>
      </c>
      <c r="O36" s="109">
        <f t="shared" ref="O36" si="26">O38+O40</f>
        <v>0</v>
      </c>
      <c r="P36" s="48"/>
      <c r="Q36" s="346">
        <f t="shared" ref="Q36:Q99" si="27">E36+I36+M36</f>
        <v>40000</v>
      </c>
    </row>
    <row r="37" spans="1:17" s="41" customFormat="1">
      <c r="A37" s="45" t="s">
        <v>119</v>
      </c>
      <c r="B37" s="46"/>
      <c r="C37" s="67"/>
      <c r="D37" s="111"/>
      <c r="E37" s="106"/>
      <c r="F37" s="108"/>
      <c r="G37" s="108"/>
      <c r="H37" s="109"/>
      <c r="I37" s="106"/>
      <c r="J37" s="108"/>
      <c r="K37" s="108"/>
      <c r="L37" s="109"/>
      <c r="M37" s="106"/>
      <c r="N37" s="108"/>
      <c r="O37" s="109"/>
      <c r="P37" s="48"/>
      <c r="Q37" s="346">
        <f t="shared" si="27"/>
        <v>0</v>
      </c>
    </row>
    <row r="38" spans="1:17" s="41" customFormat="1">
      <c r="A38" s="45" t="s">
        <v>120</v>
      </c>
      <c r="B38" s="46"/>
      <c r="C38" s="67"/>
      <c r="D38" s="111"/>
      <c r="E38" s="106"/>
      <c r="F38" s="47"/>
      <c r="G38" s="47"/>
      <c r="H38" s="49"/>
      <c r="I38" s="106"/>
      <c r="J38" s="47"/>
      <c r="K38" s="47"/>
      <c r="L38" s="49"/>
      <c r="M38" s="106"/>
      <c r="N38" s="47"/>
      <c r="O38" s="110"/>
      <c r="P38" s="48"/>
      <c r="Q38" s="346">
        <f t="shared" si="27"/>
        <v>0</v>
      </c>
    </row>
    <row r="39" spans="1:17" s="41" customFormat="1">
      <c r="A39" s="45" t="s">
        <v>121</v>
      </c>
      <c r="B39" s="46"/>
      <c r="C39" s="67"/>
      <c r="D39" s="106"/>
      <c r="E39" s="106"/>
      <c r="F39" s="47"/>
      <c r="G39" s="47"/>
      <c r="H39" s="49"/>
      <c r="I39" s="106"/>
      <c r="J39" s="47"/>
      <c r="K39" s="47"/>
      <c r="L39" s="49"/>
      <c r="M39" s="106"/>
      <c r="N39" s="47"/>
      <c r="O39" s="110"/>
      <c r="P39" s="48"/>
      <c r="Q39" s="346">
        <f t="shared" si="27"/>
        <v>0</v>
      </c>
    </row>
    <row r="40" spans="1:17" s="41" customFormat="1">
      <c r="A40" s="45" t="s">
        <v>122</v>
      </c>
      <c r="B40" s="46"/>
      <c r="C40" s="67"/>
      <c r="D40" s="106"/>
      <c r="E40" s="106"/>
      <c r="F40" s="47"/>
      <c r="G40" s="47"/>
      <c r="H40" s="49"/>
      <c r="I40" s="106"/>
      <c r="J40" s="47"/>
      <c r="K40" s="47"/>
      <c r="L40" s="49"/>
      <c r="M40" s="106"/>
      <c r="N40" s="47"/>
      <c r="O40" s="110"/>
      <c r="P40" s="48"/>
      <c r="Q40" s="346">
        <f t="shared" si="27"/>
        <v>0</v>
      </c>
    </row>
    <row r="41" spans="1:17" s="41" customFormat="1">
      <c r="A41" s="45"/>
      <c r="B41" s="46"/>
      <c r="C41" s="67"/>
      <c r="D41" s="111"/>
      <c r="E41" s="149"/>
      <c r="F41" s="47"/>
      <c r="G41" s="47"/>
      <c r="H41" s="165"/>
      <c r="I41" s="149"/>
      <c r="J41" s="47"/>
      <c r="K41" s="47"/>
      <c r="L41" s="165"/>
      <c r="M41" s="149"/>
      <c r="N41" s="47"/>
      <c r="O41" s="103"/>
      <c r="P41" s="48"/>
      <c r="Q41" s="346">
        <f t="shared" si="27"/>
        <v>0</v>
      </c>
    </row>
    <row r="42" spans="1:17" s="41" customFormat="1">
      <c r="A42" s="45"/>
      <c r="B42" s="46"/>
      <c r="C42" s="67"/>
      <c r="D42" s="166"/>
      <c r="E42" s="138"/>
      <c r="F42" s="58"/>
      <c r="G42" s="58"/>
      <c r="H42" s="137"/>
      <c r="I42" s="138"/>
      <c r="J42" s="58"/>
      <c r="K42" s="58"/>
      <c r="L42" s="137"/>
      <c r="M42" s="138"/>
      <c r="N42" s="58"/>
      <c r="O42" s="139"/>
      <c r="P42" s="48"/>
      <c r="Q42" s="346">
        <f t="shared" si="27"/>
        <v>0</v>
      </c>
    </row>
    <row r="43" spans="1:17" s="35" customFormat="1" ht="27" customHeight="1">
      <c r="A43" s="154" t="s">
        <v>73</v>
      </c>
      <c r="B43" s="140"/>
      <c r="C43" s="156"/>
      <c r="D43" s="189">
        <f>D47+D53+D62</f>
        <v>140350</v>
      </c>
      <c r="E43" s="189">
        <f>F43+G43+H43</f>
        <v>30900</v>
      </c>
      <c r="F43" s="184">
        <f>F47+F53+F62</f>
        <v>8300</v>
      </c>
      <c r="G43" s="184">
        <f t="shared" ref="G43:H43" si="28">G47+G53+G62</f>
        <v>8300</v>
      </c>
      <c r="H43" s="190">
        <f t="shared" si="28"/>
        <v>14300</v>
      </c>
      <c r="I43" s="186">
        <f>J43+K43+L43</f>
        <v>72020</v>
      </c>
      <c r="J43" s="184">
        <f>J47+J53+J62</f>
        <v>27010</v>
      </c>
      <c r="K43" s="184">
        <f t="shared" ref="K43:L43" si="29">K47+K53+K62</f>
        <v>27010</v>
      </c>
      <c r="L43" s="190">
        <f t="shared" si="29"/>
        <v>18000</v>
      </c>
      <c r="M43" s="186">
        <f>N43+O43</f>
        <v>37430</v>
      </c>
      <c r="N43" s="184">
        <f>N47+N53+N62</f>
        <v>18280</v>
      </c>
      <c r="O43" s="184">
        <f>O47+O53+O62</f>
        <v>19150</v>
      </c>
      <c r="P43" s="188"/>
      <c r="Q43" s="346">
        <f t="shared" si="27"/>
        <v>140350</v>
      </c>
    </row>
    <row r="44" spans="1:17" s="1" customFormat="1" ht="19.5" customHeight="1">
      <c r="A44" s="448" t="s">
        <v>92</v>
      </c>
      <c r="B44" s="449"/>
      <c r="C44" s="449"/>
      <c r="D44" s="361"/>
      <c r="E44" s="361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0"/>
      <c r="Q44" s="346">
        <f t="shared" si="27"/>
        <v>0</v>
      </c>
    </row>
    <row r="45" spans="1:17" s="1" customFormat="1" ht="19.5" customHeight="1">
      <c r="A45" s="450" t="s">
        <v>94</v>
      </c>
      <c r="B45" s="451"/>
      <c r="C45" s="451"/>
      <c r="D45" s="145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360"/>
      <c r="Q45" s="346">
        <f t="shared" si="27"/>
        <v>0</v>
      </c>
    </row>
    <row r="46" spans="1:17" s="1" customFormat="1" ht="19.5" customHeight="1">
      <c r="A46" s="452" t="s">
        <v>93</v>
      </c>
      <c r="B46" s="453"/>
      <c r="C46" s="453"/>
      <c r="D46" s="363"/>
      <c r="E46" s="363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0"/>
      <c r="Q46" s="346">
        <f t="shared" si="27"/>
        <v>0</v>
      </c>
    </row>
    <row r="47" spans="1:17" s="41" customFormat="1" ht="23.25" customHeight="1">
      <c r="A47" s="36" t="s">
        <v>123</v>
      </c>
      <c r="B47" s="37"/>
      <c r="C47" s="65" t="s">
        <v>91</v>
      </c>
      <c r="D47" s="114">
        <f>D51</f>
        <v>33200</v>
      </c>
      <c r="E47" s="68">
        <f>F47+G47+H47</f>
        <v>12450</v>
      </c>
      <c r="F47" s="38">
        <f>F51</f>
        <v>4150</v>
      </c>
      <c r="G47" s="38">
        <f>G51</f>
        <v>4150</v>
      </c>
      <c r="H47" s="92">
        <f>H51</f>
        <v>4150</v>
      </c>
      <c r="I47" s="68">
        <f>J47+K47+L47</f>
        <v>12450</v>
      </c>
      <c r="J47" s="38">
        <f>J51</f>
        <v>4150</v>
      </c>
      <c r="K47" s="38">
        <f>K51</f>
        <v>4150</v>
      </c>
      <c r="L47" s="92">
        <f>L51</f>
        <v>4150</v>
      </c>
      <c r="M47" s="68">
        <f>N47+O47</f>
        <v>8300</v>
      </c>
      <c r="N47" s="38">
        <f>N51</f>
        <v>4150</v>
      </c>
      <c r="O47" s="93">
        <f>O51</f>
        <v>4150</v>
      </c>
      <c r="P47" s="39"/>
      <c r="Q47" s="346">
        <f t="shared" si="27"/>
        <v>33200</v>
      </c>
    </row>
    <row r="48" spans="1:17" s="41" customFormat="1" ht="23.25" customHeight="1">
      <c r="A48" s="115" t="s">
        <v>52</v>
      </c>
      <c r="B48" s="42"/>
      <c r="C48" s="66"/>
      <c r="D48" s="66"/>
      <c r="E48" s="66"/>
      <c r="F48" s="43"/>
      <c r="G48" s="43"/>
      <c r="H48" s="94"/>
      <c r="I48" s="95"/>
      <c r="J48" s="43"/>
      <c r="K48" s="43"/>
      <c r="L48" s="94"/>
      <c r="M48" s="95"/>
      <c r="N48" s="43"/>
      <c r="O48" s="96"/>
      <c r="P48" s="44"/>
      <c r="Q48" s="346">
        <f t="shared" si="27"/>
        <v>0</v>
      </c>
    </row>
    <row r="49" spans="1:17" s="41" customFormat="1" ht="23.25" customHeight="1">
      <c r="A49" s="115" t="s">
        <v>53</v>
      </c>
      <c r="B49" s="46"/>
      <c r="C49" s="67"/>
      <c r="D49" s="67"/>
      <c r="E49" s="67"/>
      <c r="F49" s="47"/>
      <c r="G49" s="47"/>
      <c r="H49" s="103"/>
      <c r="I49" s="104"/>
      <c r="J49" s="47"/>
      <c r="K49" s="47"/>
      <c r="L49" s="103"/>
      <c r="M49" s="104"/>
      <c r="N49" s="47"/>
      <c r="O49" s="105"/>
      <c r="P49" s="48"/>
      <c r="Q49" s="346">
        <f t="shared" si="27"/>
        <v>0</v>
      </c>
    </row>
    <row r="50" spans="1:17" s="41" customFormat="1">
      <c r="A50" s="45" t="s">
        <v>24</v>
      </c>
      <c r="B50" s="46"/>
      <c r="C50" s="67"/>
      <c r="D50" s="111"/>
      <c r="E50" s="106"/>
      <c r="F50" s="108"/>
      <c r="G50" s="108"/>
      <c r="H50" s="109"/>
      <c r="I50" s="106"/>
      <c r="J50" s="108"/>
      <c r="K50" s="108"/>
      <c r="L50" s="109"/>
      <c r="M50" s="106"/>
      <c r="N50" s="108"/>
      <c r="O50" s="109"/>
      <c r="P50" s="48"/>
      <c r="Q50" s="346">
        <f t="shared" si="27"/>
        <v>0</v>
      </c>
    </row>
    <row r="51" spans="1:17" s="41" customFormat="1">
      <c r="A51" s="55" t="s">
        <v>124</v>
      </c>
      <c r="B51" s="46"/>
      <c r="C51" s="67"/>
      <c r="D51" s="111">
        <f>E51+I51+M51</f>
        <v>33200</v>
      </c>
      <c r="E51" s="106">
        <f>F51+G51+H51</f>
        <v>12450</v>
      </c>
      <c r="F51" s="47">
        <v>4150</v>
      </c>
      <c r="G51" s="47">
        <v>4150</v>
      </c>
      <c r="H51" s="49">
        <v>4150</v>
      </c>
      <c r="I51" s="106">
        <f>J51+K51+L51</f>
        <v>12450</v>
      </c>
      <c r="J51" s="47">
        <v>4150</v>
      </c>
      <c r="K51" s="47">
        <v>4150</v>
      </c>
      <c r="L51" s="49">
        <v>4150</v>
      </c>
      <c r="M51" s="106">
        <f>N51+O51</f>
        <v>8300</v>
      </c>
      <c r="N51" s="47">
        <v>4150</v>
      </c>
      <c r="O51" s="110">
        <v>4150</v>
      </c>
      <c r="P51" s="48"/>
      <c r="Q51" s="346">
        <f t="shared" si="27"/>
        <v>33200</v>
      </c>
    </row>
    <row r="52" spans="1:17" s="41" customFormat="1">
      <c r="A52" s="55"/>
      <c r="B52" s="46"/>
      <c r="C52" s="67"/>
      <c r="D52" s="112"/>
      <c r="E52" s="112"/>
      <c r="F52" s="58"/>
      <c r="G52" s="58"/>
      <c r="H52" s="59"/>
      <c r="I52" s="112"/>
      <c r="J52" s="58"/>
      <c r="K52" s="58"/>
      <c r="L52" s="59"/>
      <c r="M52" s="112"/>
      <c r="N52" s="58"/>
      <c r="O52" s="113"/>
      <c r="P52" s="48"/>
      <c r="Q52" s="346">
        <f t="shared" si="27"/>
        <v>0</v>
      </c>
    </row>
    <row r="53" spans="1:17" s="41" customFormat="1" ht="45.75" customHeight="1">
      <c r="A53" s="36" t="s">
        <v>253</v>
      </c>
      <c r="B53" s="37"/>
      <c r="C53" s="340" t="s">
        <v>91</v>
      </c>
      <c r="D53" s="233">
        <f>E53+I53+M53</f>
        <v>83150</v>
      </c>
      <c r="E53" s="347">
        <f>F53+G53+H53</f>
        <v>12450</v>
      </c>
      <c r="F53" s="348">
        <f>F58+F59+F60+F61</f>
        <v>4150</v>
      </c>
      <c r="G53" s="348">
        <f t="shared" ref="G53:H53" si="30">G58+G59+G60+G61</f>
        <v>4150</v>
      </c>
      <c r="H53" s="349">
        <f t="shared" si="30"/>
        <v>4150</v>
      </c>
      <c r="I53" s="347">
        <f>J53+K53+L53</f>
        <v>41570</v>
      </c>
      <c r="J53" s="348">
        <f>J58+J59+J60+J61</f>
        <v>13860</v>
      </c>
      <c r="K53" s="348">
        <f t="shared" ref="K53:L53" si="31">K58+K59+K60+K61</f>
        <v>13860</v>
      </c>
      <c r="L53" s="349">
        <f t="shared" si="31"/>
        <v>13850</v>
      </c>
      <c r="M53" s="347">
        <f>N53+O53</f>
        <v>29130</v>
      </c>
      <c r="N53" s="348">
        <f>N58+N59+N60+N61</f>
        <v>14130</v>
      </c>
      <c r="O53" s="348">
        <f>O58+O59+O60+O61</f>
        <v>15000</v>
      </c>
      <c r="P53" s="235"/>
      <c r="Q53" s="346">
        <f t="shared" si="27"/>
        <v>83150</v>
      </c>
    </row>
    <row r="54" spans="1:17" s="41" customFormat="1" ht="23.25" customHeight="1">
      <c r="A54" s="115" t="s">
        <v>52</v>
      </c>
      <c r="B54" s="42"/>
      <c r="C54" s="66"/>
      <c r="D54" s="66"/>
      <c r="E54" s="66"/>
      <c r="F54" s="43"/>
      <c r="G54" s="43"/>
      <c r="H54" s="94"/>
      <c r="I54" s="95"/>
      <c r="J54" s="43"/>
      <c r="K54" s="43"/>
      <c r="L54" s="94"/>
      <c r="M54" s="95"/>
      <c r="N54" s="43"/>
      <c r="O54" s="96"/>
      <c r="P54" s="44"/>
      <c r="Q54" s="346">
        <f t="shared" si="27"/>
        <v>0</v>
      </c>
    </row>
    <row r="55" spans="1:17" s="41" customFormat="1" ht="23.25" customHeight="1">
      <c r="A55" s="115" t="s">
        <v>53</v>
      </c>
      <c r="B55" s="46"/>
      <c r="C55" s="106"/>
      <c r="D55" s="106"/>
      <c r="E55" s="67"/>
      <c r="F55" s="47"/>
      <c r="G55" s="47"/>
      <c r="H55" s="103"/>
      <c r="I55" s="104"/>
      <c r="J55" s="47"/>
      <c r="K55" s="47"/>
      <c r="L55" s="103"/>
      <c r="M55" s="104"/>
      <c r="N55" s="47"/>
      <c r="O55" s="105"/>
      <c r="P55" s="48"/>
      <c r="Q55" s="346">
        <f t="shared" si="27"/>
        <v>0</v>
      </c>
    </row>
    <row r="56" spans="1:17" s="41" customFormat="1">
      <c r="A56" s="45" t="s">
        <v>24</v>
      </c>
      <c r="B56" s="46"/>
      <c r="C56" s="67"/>
      <c r="D56" s="111"/>
      <c r="E56" s="106"/>
      <c r="F56" s="108"/>
      <c r="G56" s="108"/>
      <c r="H56" s="109"/>
      <c r="I56" s="106"/>
      <c r="J56" s="108"/>
      <c r="K56" s="108"/>
      <c r="L56" s="109"/>
      <c r="M56" s="106"/>
      <c r="N56" s="108"/>
      <c r="O56" s="109"/>
      <c r="P56" s="48"/>
      <c r="Q56" s="346">
        <f t="shared" si="27"/>
        <v>0</v>
      </c>
    </row>
    <row r="57" spans="1:17" s="41" customFormat="1">
      <c r="A57" s="55" t="s">
        <v>125</v>
      </c>
      <c r="B57" s="46"/>
      <c r="C57" s="67"/>
      <c r="D57" s="111"/>
      <c r="E57" s="106"/>
      <c r="F57" s="47"/>
      <c r="G57" s="47"/>
      <c r="H57" s="49"/>
      <c r="I57" s="106"/>
      <c r="J57" s="47"/>
      <c r="K57" s="47"/>
      <c r="L57" s="49"/>
      <c r="M57" s="106"/>
      <c r="N57" s="47"/>
      <c r="O57" s="110"/>
      <c r="P57" s="48"/>
      <c r="Q57" s="346">
        <f t="shared" si="27"/>
        <v>0</v>
      </c>
    </row>
    <row r="58" spans="1:17" s="41" customFormat="1">
      <c r="A58" s="55" t="s">
        <v>126</v>
      </c>
      <c r="B58" s="46"/>
      <c r="C58" s="67"/>
      <c r="D58" s="111">
        <f>E58+I58+M58</f>
        <v>54020</v>
      </c>
      <c r="E58" s="106">
        <f t="shared" ref="E58:E61" si="32">SUM(F58:H58)</f>
        <v>12450</v>
      </c>
      <c r="F58" s="47">
        <v>4150</v>
      </c>
      <c r="G58" s="47">
        <v>4150</v>
      </c>
      <c r="H58" s="49">
        <v>4150</v>
      </c>
      <c r="I58" s="106">
        <f t="shared" ref="I58:I61" si="33">SUM(J58:L58)</f>
        <v>41570</v>
      </c>
      <c r="J58" s="47">
        <v>13860</v>
      </c>
      <c r="K58" s="47">
        <v>13860</v>
      </c>
      <c r="L58" s="49">
        <v>13850</v>
      </c>
      <c r="M58" s="106">
        <f t="shared" ref="M58:M61" si="34">SUM(N58:O58)</f>
        <v>0</v>
      </c>
      <c r="N58" s="47">
        <v>0</v>
      </c>
      <c r="O58" s="110">
        <v>0</v>
      </c>
      <c r="P58" s="48"/>
      <c r="Q58" s="346">
        <f t="shared" si="27"/>
        <v>54020</v>
      </c>
    </row>
    <row r="59" spans="1:17" s="41" customFormat="1">
      <c r="A59" s="55" t="s">
        <v>127</v>
      </c>
      <c r="B59" s="46"/>
      <c r="C59" s="67"/>
      <c r="D59" s="111">
        <f t="shared" ref="D59:D61" si="35">E59+I59+M59</f>
        <v>14130</v>
      </c>
      <c r="E59" s="106">
        <f t="shared" si="32"/>
        <v>0</v>
      </c>
      <c r="F59" s="47">
        <v>0</v>
      </c>
      <c r="G59" s="47">
        <v>0</v>
      </c>
      <c r="H59" s="168">
        <v>0</v>
      </c>
      <c r="I59" s="106">
        <f t="shared" si="33"/>
        <v>0</v>
      </c>
      <c r="J59" s="47">
        <v>0</v>
      </c>
      <c r="K59" s="47">
        <v>0</v>
      </c>
      <c r="L59" s="168">
        <v>0</v>
      </c>
      <c r="M59" s="106">
        <f t="shared" si="34"/>
        <v>14130</v>
      </c>
      <c r="N59" s="47">
        <v>14130</v>
      </c>
      <c r="O59" s="110">
        <v>0</v>
      </c>
      <c r="P59" s="48"/>
      <c r="Q59" s="346">
        <f t="shared" si="27"/>
        <v>14130</v>
      </c>
    </row>
    <row r="60" spans="1:17" s="41" customFormat="1">
      <c r="A60" s="55" t="s">
        <v>128</v>
      </c>
      <c r="B60" s="46"/>
      <c r="C60" s="67"/>
      <c r="D60" s="111">
        <f t="shared" si="35"/>
        <v>15000</v>
      </c>
      <c r="E60" s="106">
        <f t="shared" si="32"/>
        <v>0</v>
      </c>
      <c r="F60" s="47">
        <v>0</v>
      </c>
      <c r="G60" s="47">
        <v>0</v>
      </c>
      <c r="H60" s="168">
        <v>0</v>
      </c>
      <c r="I60" s="106">
        <f t="shared" si="33"/>
        <v>0</v>
      </c>
      <c r="J60" s="47">
        <v>0</v>
      </c>
      <c r="K60" s="47">
        <v>0</v>
      </c>
      <c r="L60" s="168">
        <v>0</v>
      </c>
      <c r="M60" s="106">
        <f t="shared" si="34"/>
        <v>15000</v>
      </c>
      <c r="N60" s="47">
        <v>0</v>
      </c>
      <c r="O60" s="110">
        <v>15000</v>
      </c>
      <c r="P60" s="48"/>
      <c r="Q60" s="346">
        <f t="shared" si="27"/>
        <v>15000</v>
      </c>
    </row>
    <row r="61" spans="1:17" s="41" customFormat="1">
      <c r="A61" s="55" t="s">
        <v>129</v>
      </c>
      <c r="B61" s="46"/>
      <c r="C61" s="67"/>
      <c r="D61" s="111">
        <f t="shared" si="35"/>
        <v>0</v>
      </c>
      <c r="E61" s="106">
        <f t="shared" si="32"/>
        <v>0</v>
      </c>
      <c r="F61" s="47">
        <v>0</v>
      </c>
      <c r="G61" s="47">
        <v>0</v>
      </c>
      <c r="H61" s="168">
        <v>0</v>
      </c>
      <c r="I61" s="106">
        <f t="shared" si="33"/>
        <v>0</v>
      </c>
      <c r="J61" s="47">
        <v>0</v>
      </c>
      <c r="K61" s="47">
        <v>0</v>
      </c>
      <c r="L61" s="168">
        <v>0</v>
      </c>
      <c r="M61" s="106">
        <f t="shared" si="34"/>
        <v>0</v>
      </c>
      <c r="N61" s="47">
        <v>0</v>
      </c>
      <c r="O61" s="110">
        <v>0</v>
      </c>
      <c r="P61" s="48"/>
      <c r="Q61" s="346">
        <f t="shared" si="27"/>
        <v>0</v>
      </c>
    </row>
    <row r="62" spans="1:17" s="41" customFormat="1" ht="23.25" customHeight="1">
      <c r="A62" s="36" t="s">
        <v>130</v>
      </c>
      <c r="B62" s="37"/>
      <c r="C62" s="65" t="s">
        <v>106</v>
      </c>
      <c r="D62" s="114">
        <f>E62+I62+M62</f>
        <v>24000</v>
      </c>
      <c r="E62" s="68">
        <f>F62+G62+H62</f>
        <v>6000</v>
      </c>
      <c r="F62" s="38">
        <f>F65</f>
        <v>0</v>
      </c>
      <c r="G62" s="38">
        <f>G65</f>
        <v>0</v>
      </c>
      <c r="H62" s="92">
        <f>H65</f>
        <v>6000</v>
      </c>
      <c r="I62" s="68">
        <f>J62+K62+L62</f>
        <v>18000</v>
      </c>
      <c r="J62" s="38">
        <f>J65</f>
        <v>9000</v>
      </c>
      <c r="K62" s="38">
        <f>K65</f>
        <v>9000</v>
      </c>
      <c r="L62" s="92">
        <f>L65</f>
        <v>0</v>
      </c>
      <c r="M62" s="68">
        <f>N62+O62</f>
        <v>0</v>
      </c>
      <c r="N62" s="38">
        <f>N65</f>
        <v>0</v>
      </c>
      <c r="O62" s="93">
        <f>O65</f>
        <v>0</v>
      </c>
      <c r="P62" s="39"/>
      <c r="Q62" s="346">
        <f t="shared" si="27"/>
        <v>24000</v>
      </c>
    </row>
    <row r="63" spans="1:17" s="41" customFormat="1" ht="23.25" customHeight="1">
      <c r="A63" s="115" t="s">
        <v>52</v>
      </c>
      <c r="B63" s="42"/>
      <c r="C63" s="66"/>
      <c r="D63" s="66"/>
      <c r="E63" s="66"/>
      <c r="F63" s="43"/>
      <c r="G63" s="43"/>
      <c r="H63" s="94"/>
      <c r="I63" s="95"/>
      <c r="J63" s="43"/>
      <c r="K63" s="43"/>
      <c r="L63" s="94"/>
      <c r="M63" s="95"/>
      <c r="N63" s="43"/>
      <c r="O63" s="96"/>
      <c r="P63" s="44"/>
      <c r="Q63" s="346">
        <f t="shared" si="27"/>
        <v>0</v>
      </c>
    </row>
    <row r="64" spans="1:17" s="41" customFormat="1" ht="23.25" customHeight="1">
      <c r="A64" s="115" t="s">
        <v>53</v>
      </c>
      <c r="B64" s="46"/>
      <c r="C64" s="67"/>
      <c r="D64" s="67"/>
      <c r="E64" s="67"/>
      <c r="F64" s="47"/>
      <c r="G64" s="47"/>
      <c r="H64" s="103"/>
      <c r="I64" s="104"/>
      <c r="J64" s="47"/>
      <c r="K64" s="47"/>
      <c r="L64" s="103"/>
      <c r="M64" s="104"/>
      <c r="N64" s="47"/>
      <c r="O64" s="105"/>
      <c r="P64" s="48"/>
      <c r="Q64" s="346">
        <f t="shared" si="27"/>
        <v>0</v>
      </c>
    </row>
    <row r="65" spans="1:17" s="41" customFormat="1">
      <c r="A65" s="45" t="s">
        <v>24</v>
      </c>
      <c r="B65" s="46"/>
      <c r="C65" s="67"/>
      <c r="D65" s="111">
        <f t="shared" ref="D65" si="36">E65+I65+M65</f>
        <v>24000</v>
      </c>
      <c r="E65" s="106">
        <f>F65+G65+H65</f>
        <v>6000</v>
      </c>
      <c r="F65" s="108">
        <f>F66+F69</f>
        <v>0</v>
      </c>
      <c r="G65" s="108">
        <f t="shared" ref="G65" si="37">G66+G69</f>
        <v>0</v>
      </c>
      <c r="H65" s="109">
        <v>6000</v>
      </c>
      <c r="I65" s="106">
        <f>J65+K65</f>
        <v>18000</v>
      </c>
      <c r="J65" s="108">
        <v>9000</v>
      </c>
      <c r="K65" s="108">
        <v>9000</v>
      </c>
      <c r="L65" s="109">
        <f t="shared" ref="L65" si="38">L66+L69</f>
        <v>0</v>
      </c>
      <c r="M65" s="106">
        <f>N65+O65</f>
        <v>0</v>
      </c>
      <c r="N65" s="108">
        <v>0</v>
      </c>
      <c r="O65" s="109">
        <v>0</v>
      </c>
      <c r="P65" s="48"/>
      <c r="Q65" s="346">
        <f t="shared" si="27"/>
        <v>24000</v>
      </c>
    </row>
    <row r="66" spans="1:17" s="41" customFormat="1">
      <c r="A66" s="55" t="s">
        <v>131</v>
      </c>
      <c r="B66" s="46"/>
      <c r="C66" s="67"/>
      <c r="D66" s="111"/>
      <c r="E66" s="106"/>
      <c r="F66" s="47"/>
      <c r="G66" s="47"/>
      <c r="H66" s="49"/>
      <c r="I66" s="106">
        <f t="shared" ref="I66" si="39">SUM(J66:L66)</f>
        <v>0</v>
      </c>
      <c r="J66" s="47"/>
      <c r="K66" s="47"/>
      <c r="L66" s="49"/>
      <c r="M66" s="106"/>
      <c r="N66" s="47"/>
      <c r="O66" s="110"/>
      <c r="P66" s="48"/>
      <c r="Q66" s="346">
        <f t="shared" si="27"/>
        <v>0</v>
      </c>
    </row>
    <row r="67" spans="1:17" s="41" customFormat="1">
      <c r="A67" s="55" t="s">
        <v>132</v>
      </c>
      <c r="B67" s="46"/>
      <c r="C67" s="67"/>
      <c r="D67" s="106"/>
      <c r="E67" s="106"/>
      <c r="F67" s="47"/>
      <c r="G67" s="47"/>
      <c r="H67" s="49"/>
      <c r="I67" s="106"/>
      <c r="J67" s="47"/>
      <c r="K67" s="47"/>
      <c r="L67" s="49"/>
      <c r="M67" s="106"/>
      <c r="N67" s="47"/>
      <c r="O67" s="110"/>
      <c r="P67" s="48"/>
      <c r="Q67" s="346">
        <f t="shared" si="27"/>
        <v>0</v>
      </c>
    </row>
    <row r="68" spans="1:17" s="41" customFormat="1">
      <c r="A68" s="55" t="s">
        <v>133</v>
      </c>
      <c r="B68" s="46"/>
      <c r="C68" s="67"/>
      <c r="D68" s="106"/>
      <c r="E68" s="106"/>
      <c r="F68" s="47"/>
      <c r="G68" s="47"/>
      <c r="H68" s="49"/>
      <c r="I68" s="106"/>
      <c r="J68" s="47"/>
      <c r="K68" s="47"/>
      <c r="L68" s="49"/>
      <c r="M68" s="106"/>
      <c r="N68" s="47"/>
      <c r="O68" s="110"/>
      <c r="P68" s="48"/>
      <c r="Q68" s="346">
        <f t="shared" si="27"/>
        <v>0</v>
      </c>
    </row>
    <row r="69" spans="1:17" s="41" customFormat="1">
      <c r="A69" s="56" t="s">
        <v>134</v>
      </c>
      <c r="B69" s="57"/>
      <c r="C69" s="91"/>
      <c r="D69" s="112"/>
      <c r="E69" s="112"/>
      <c r="F69" s="58"/>
      <c r="G69" s="58"/>
      <c r="H69" s="59"/>
      <c r="I69" s="112"/>
      <c r="J69" s="58"/>
      <c r="K69" s="58"/>
      <c r="L69" s="59"/>
      <c r="M69" s="112"/>
      <c r="N69" s="58"/>
      <c r="O69" s="113"/>
      <c r="P69" s="60"/>
      <c r="Q69" s="346">
        <f t="shared" si="27"/>
        <v>0</v>
      </c>
    </row>
    <row r="70" spans="1:17" s="35" customFormat="1" ht="27" customHeight="1">
      <c r="A70" s="140" t="s">
        <v>74</v>
      </c>
      <c r="B70" s="140"/>
      <c r="C70" s="156"/>
      <c r="D70" s="189"/>
      <c r="E70" s="189"/>
      <c r="F70" s="184"/>
      <c r="G70" s="184"/>
      <c r="H70" s="185"/>
      <c r="I70" s="186"/>
      <c r="J70" s="184"/>
      <c r="K70" s="184"/>
      <c r="L70" s="185"/>
      <c r="M70" s="186"/>
      <c r="N70" s="184"/>
      <c r="O70" s="187"/>
      <c r="P70" s="188"/>
      <c r="Q70" s="346">
        <f t="shared" si="27"/>
        <v>0</v>
      </c>
    </row>
    <row r="71" spans="1:17" s="35" customFormat="1" ht="27" customHeight="1">
      <c r="A71" s="117" t="s">
        <v>52</v>
      </c>
      <c r="B71" s="102"/>
      <c r="C71" s="98"/>
      <c r="D71" s="98"/>
      <c r="E71" s="98"/>
      <c r="F71" s="99"/>
      <c r="G71" s="99"/>
      <c r="H71" s="33"/>
      <c r="I71" s="100"/>
      <c r="J71" s="99"/>
      <c r="K71" s="99"/>
      <c r="L71" s="33"/>
      <c r="M71" s="100"/>
      <c r="N71" s="99"/>
      <c r="O71" s="101"/>
      <c r="P71" s="102"/>
      <c r="Q71" s="346">
        <f t="shared" si="27"/>
        <v>0</v>
      </c>
    </row>
    <row r="72" spans="1:17" s="35" customFormat="1" ht="27.75" customHeight="1">
      <c r="A72" s="118" t="s">
        <v>53</v>
      </c>
      <c r="B72" s="97"/>
      <c r="C72" s="98"/>
      <c r="D72" s="98"/>
      <c r="E72" s="98"/>
      <c r="F72" s="99"/>
      <c r="G72" s="99"/>
      <c r="H72" s="33"/>
      <c r="I72" s="100"/>
      <c r="J72" s="99"/>
      <c r="K72" s="99"/>
      <c r="L72" s="33"/>
      <c r="M72" s="100"/>
      <c r="N72" s="99"/>
      <c r="O72" s="101"/>
      <c r="P72" s="102"/>
      <c r="Q72" s="346">
        <f t="shared" si="27"/>
        <v>0</v>
      </c>
    </row>
    <row r="73" spans="1:17" s="41" customFormat="1" ht="23.25" customHeight="1">
      <c r="A73" s="36" t="s">
        <v>40</v>
      </c>
      <c r="B73" s="37"/>
      <c r="C73" s="65"/>
      <c r="D73" s="114"/>
      <c r="E73" s="68"/>
      <c r="F73" s="38"/>
      <c r="G73" s="38"/>
      <c r="H73" s="92"/>
      <c r="I73" s="68"/>
      <c r="J73" s="38"/>
      <c r="K73" s="38"/>
      <c r="L73" s="92"/>
      <c r="M73" s="68"/>
      <c r="N73" s="38"/>
      <c r="O73" s="93"/>
      <c r="P73" s="39"/>
      <c r="Q73" s="346">
        <f t="shared" si="27"/>
        <v>0</v>
      </c>
    </row>
    <row r="74" spans="1:17" s="41" customFormat="1" ht="23.25" customHeight="1">
      <c r="A74" s="115" t="s">
        <v>52</v>
      </c>
      <c r="B74" s="42"/>
      <c r="C74" s="66"/>
      <c r="D74" s="66"/>
      <c r="E74" s="66"/>
      <c r="F74" s="43"/>
      <c r="G74" s="43"/>
      <c r="H74" s="94"/>
      <c r="I74" s="95"/>
      <c r="J74" s="43"/>
      <c r="K74" s="43"/>
      <c r="L74" s="94"/>
      <c r="M74" s="95"/>
      <c r="N74" s="43"/>
      <c r="O74" s="96"/>
      <c r="P74" s="44"/>
      <c r="Q74" s="346">
        <f t="shared" si="27"/>
        <v>0</v>
      </c>
    </row>
    <row r="75" spans="1:17" s="41" customFormat="1" ht="23.25" customHeight="1">
      <c r="A75" s="115" t="s">
        <v>53</v>
      </c>
      <c r="B75" s="46"/>
      <c r="C75" s="67"/>
      <c r="D75" s="67"/>
      <c r="E75" s="67"/>
      <c r="F75" s="47"/>
      <c r="G75" s="47"/>
      <c r="H75" s="103"/>
      <c r="I75" s="104"/>
      <c r="J75" s="47"/>
      <c r="K75" s="47"/>
      <c r="L75" s="103"/>
      <c r="M75" s="104"/>
      <c r="N75" s="47"/>
      <c r="O75" s="105"/>
      <c r="P75" s="48"/>
      <c r="Q75" s="346">
        <f t="shared" si="27"/>
        <v>0</v>
      </c>
    </row>
    <row r="76" spans="1:17" s="41" customFormat="1">
      <c r="A76" s="45" t="s">
        <v>23</v>
      </c>
      <c r="B76" s="46"/>
      <c r="C76" s="67"/>
      <c r="D76" s="111"/>
      <c r="E76" s="106"/>
      <c r="F76" s="108"/>
      <c r="G76" s="108"/>
      <c r="H76" s="109"/>
      <c r="I76" s="106"/>
      <c r="J76" s="108"/>
      <c r="K76" s="108"/>
      <c r="L76" s="109"/>
      <c r="M76" s="106"/>
      <c r="N76" s="108"/>
      <c r="O76" s="109"/>
      <c r="P76" s="48"/>
      <c r="Q76" s="346">
        <f t="shared" si="27"/>
        <v>0</v>
      </c>
    </row>
    <row r="77" spans="1:17" s="41" customFormat="1">
      <c r="A77" s="55" t="s">
        <v>62</v>
      </c>
      <c r="B77" s="46"/>
      <c r="C77" s="67"/>
      <c r="D77" s="111"/>
      <c r="E77" s="106"/>
      <c r="F77" s="47"/>
      <c r="G77" s="47"/>
      <c r="H77" s="49"/>
      <c r="I77" s="106"/>
      <c r="J77" s="47"/>
      <c r="K77" s="47"/>
      <c r="L77" s="49"/>
      <c r="M77" s="106"/>
      <c r="N77" s="47"/>
      <c r="O77" s="110"/>
      <c r="P77" s="48"/>
      <c r="Q77" s="346">
        <f t="shared" si="27"/>
        <v>0</v>
      </c>
    </row>
    <row r="78" spans="1:17" s="41" customFormat="1">
      <c r="A78" s="55" t="s">
        <v>62</v>
      </c>
      <c r="B78" s="46"/>
      <c r="C78" s="67"/>
      <c r="D78" s="111"/>
      <c r="E78" s="106"/>
      <c r="F78" s="47"/>
      <c r="G78" s="47"/>
      <c r="H78" s="49"/>
      <c r="I78" s="106"/>
      <c r="J78" s="47"/>
      <c r="K78" s="47"/>
      <c r="L78" s="49"/>
      <c r="M78" s="106"/>
      <c r="N78" s="47"/>
      <c r="O78" s="110"/>
      <c r="P78" s="48"/>
      <c r="Q78" s="346">
        <f t="shared" si="27"/>
        <v>0</v>
      </c>
    </row>
    <row r="79" spans="1:17" s="41" customFormat="1">
      <c r="A79" s="45" t="s">
        <v>24</v>
      </c>
      <c r="B79" s="46"/>
      <c r="C79" s="67"/>
      <c r="D79" s="111"/>
      <c r="E79" s="106"/>
      <c r="F79" s="108"/>
      <c r="G79" s="108"/>
      <c r="H79" s="109"/>
      <c r="I79" s="106"/>
      <c r="J79" s="108"/>
      <c r="K79" s="108"/>
      <c r="L79" s="109"/>
      <c r="M79" s="106"/>
      <c r="N79" s="108"/>
      <c r="O79" s="109"/>
      <c r="P79" s="48"/>
      <c r="Q79" s="346">
        <f t="shared" si="27"/>
        <v>0</v>
      </c>
    </row>
    <row r="80" spans="1:17" s="41" customFormat="1">
      <c r="A80" s="55" t="s">
        <v>62</v>
      </c>
      <c r="B80" s="46"/>
      <c r="C80" s="67"/>
      <c r="D80" s="111"/>
      <c r="E80" s="106"/>
      <c r="F80" s="47"/>
      <c r="G80" s="47"/>
      <c r="H80" s="49"/>
      <c r="I80" s="106"/>
      <c r="J80" s="47"/>
      <c r="K80" s="47"/>
      <c r="L80" s="49"/>
      <c r="M80" s="106"/>
      <c r="N80" s="47"/>
      <c r="O80" s="110"/>
      <c r="P80" s="48"/>
      <c r="Q80" s="346">
        <f t="shared" si="27"/>
        <v>0</v>
      </c>
    </row>
    <row r="81" spans="1:17" s="41" customFormat="1">
      <c r="A81" s="55" t="s">
        <v>62</v>
      </c>
      <c r="B81" s="46"/>
      <c r="C81" s="67"/>
      <c r="D81" s="112"/>
      <c r="E81" s="112"/>
      <c r="F81" s="58"/>
      <c r="G81" s="58"/>
      <c r="H81" s="59"/>
      <c r="I81" s="112"/>
      <c r="J81" s="58"/>
      <c r="K81" s="58"/>
      <c r="L81" s="59"/>
      <c r="M81" s="112"/>
      <c r="N81" s="58"/>
      <c r="O81" s="113"/>
      <c r="P81" s="48"/>
      <c r="Q81" s="346">
        <f t="shared" si="27"/>
        <v>0</v>
      </c>
    </row>
    <row r="82" spans="1:17" s="35" customFormat="1" ht="27" customHeight="1">
      <c r="A82" s="154" t="s">
        <v>75</v>
      </c>
      <c r="B82" s="140"/>
      <c r="C82" s="156"/>
      <c r="D82" s="191">
        <f>+E82+I82+M82</f>
        <v>322000</v>
      </c>
      <c r="E82" s="186">
        <f>F82+G82+H82</f>
        <v>248000</v>
      </c>
      <c r="F82" s="184">
        <f>F85</f>
        <v>0</v>
      </c>
      <c r="G82" s="184">
        <f>G85</f>
        <v>8000</v>
      </c>
      <c r="H82" s="185">
        <f>H85</f>
        <v>240000</v>
      </c>
      <c r="I82" s="186">
        <f>J82+K82+L82</f>
        <v>74000</v>
      </c>
      <c r="J82" s="184">
        <f>J85</f>
        <v>23000</v>
      </c>
      <c r="K82" s="184">
        <f>K85</f>
        <v>25000</v>
      </c>
      <c r="L82" s="185">
        <f>L85</f>
        <v>26000</v>
      </c>
      <c r="M82" s="186">
        <f>N82+O82</f>
        <v>0</v>
      </c>
      <c r="N82" s="184">
        <f>N85</f>
        <v>0</v>
      </c>
      <c r="O82" s="187">
        <f>O85</f>
        <v>0</v>
      </c>
      <c r="P82" s="188"/>
      <c r="Q82" s="346">
        <f t="shared" si="27"/>
        <v>322000</v>
      </c>
    </row>
    <row r="83" spans="1:17" s="35" customFormat="1" ht="27" customHeight="1">
      <c r="A83" s="297" t="s">
        <v>107</v>
      </c>
      <c r="B83" s="358"/>
      <c r="C83" s="358"/>
      <c r="D83" s="358"/>
      <c r="E83" s="358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3"/>
      <c r="Q83" s="346">
        <f t="shared" si="27"/>
        <v>0</v>
      </c>
    </row>
    <row r="84" spans="1:17" s="35" customFormat="1" ht="27.75" customHeight="1">
      <c r="A84" s="298" t="s">
        <v>108</v>
      </c>
      <c r="B84" s="359"/>
      <c r="C84" s="359"/>
      <c r="D84" s="359"/>
      <c r="E84" s="359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3"/>
      <c r="Q84" s="346">
        <f t="shared" si="27"/>
        <v>0</v>
      </c>
    </row>
    <row r="85" spans="1:17" s="41" customFormat="1" ht="23.25" customHeight="1">
      <c r="A85" s="169" t="s">
        <v>135</v>
      </c>
      <c r="B85" s="170"/>
      <c r="C85" s="171"/>
      <c r="D85" s="172">
        <f>E85+I85</f>
        <v>322000</v>
      </c>
      <c r="E85" s="172">
        <f>F85+G85+H85</f>
        <v>248000</v>
      </c>
      <c r="F85" s="173">
        <f>F86</f>
        <v>0</v>
      </c>
      <c r="G85" s="173">
        <f>G86</f>
        <v>8000</v>
      </c>
      <c r="H85" s="174">
        <f>H86</f>
        <v>240000</v>
      </c>
      <c r="I85" s="175">
        <f>J85+K85+L85</f>
        <v>74000</v>
      </c>
      <c r="J85" s="173">
        <f>J86</f>
        <v>23000</v>
      </c>
      <c r="K85" s="173">
        <f>K86</f>
        <v>25000</v>
      </c>
      <c r="L85" s="174">
        <f>L86</f>
        <v>26000</v>
      </c>
      <c r="M85" s="176">
        <f>N85+O85</f>
        <v>0</v>
      </c>
      <c r="N85" s="38">
        <f>N86</f>
        <v>0</v>
      </c>
      <c r="O85" s="93">
        <f>O86</f>
        <v>0</v>
      </c>
      <c r="P85" s="39"/>
      <c r="Q85" s="346">
        <f t="shared" si="27"/>
        <v>322000</v>
      </c>
    </row>
    <row r="86" spans="1:17" s="41" customFormat="1">
      <c r="A86" s="45" t="s">
        <v>24</v>
      </c>
      <c r="B86" s="46"/>
      <c r="C86" s="42"/>
      <c r="D86" s="150">
        <f>E86+I86</f>
        <v>322000</v>
      </c>
      <c r="E86" s="151">
        <f>F86+G86+H86</f>
        <v>248000</v>
      </c>
      <c r="F86" s="178">
        <v>0</v>
      </c>
      <c r="G86" s="100">
        <v>8000</v>
      </c>
      <c r="H86" s="177">
        <v>240000</v>
      </c>
      <c r="I86" s="100">
        <f>J86+K86+L86</f>
        <v>74000</v>
      </c>
      <c r="J86" s="178">
        <v>23000</v>
      </c>
      <c r="K86" s="178">
        <v>25000</v>
      </c>
      <c r="L86" s="177">
        <v>26000</v>
      </c>
      <c r="M86" s="149">
        <f>M87+M92</f>
        <v>0</v>
      </c>
      <c r="N86" s="108">
        <f>N87+N92</f>
        <v>0</v>
      </c>
      <c r="O86" s="109">
        <f t="shared" ref="O86" si="40">O87+O92</f>
        <v>0</v>
      </c>
      <c r="P86" s="48"/>
      <c r="Q86" s="346">
        <f t="shared" si="27"/>
        <v>322000</v>
      </c>
    </row>
    <row r="87" spans="1:17" s="41" customFormat="1">
      <c r="A87" s="55" t="s">
        <v>95</v>
      </c>
      <c r="B87" s="46"/>
      <c r="C87" s="67"/>
      <c r="D87" s="111"/>
      <c r="E87" s="106"/>
      <c r="F87" s="47"/>
      <c r="G87" s="47"/>
      <c r="H87" s="49"/>
      <c r="I87" s="106"/>
      <c r="J87" s="47"/>
      <c r="K87" s="47"/>
      <c r="L87" s="49"/>
      <c r="M87" s="106"/>
      <c r="N87" s="47"/>
      <c r="O87" s="110"/>
      <c r="P87" s="48"/>
      <c r="Q87" s="346">
        <f t="shared" si="27"/>
        <v>0</v>
      </c>
    </row>
    <row r="88" spans="1:17" s="41" customFormat="1">
      <c r="A88" s="55" t="s">
        <v>96</v>
      </c>
      <c r="B88" s="46"/>
      <c r="C88" s="67"/>
      <c r="D88" s="106"/>
      <c r="E88" s="106"/>
      <c r="F88" s="47"/>
      <c r="G88" s="47"/>
      <c r="H88" s="49"/>
      <c r="I88" s="106"/>
      <c r="J88" s="47"/>
      <c r="K88" s="47"/>
      <c r="L88" s="49"/>
      <c r="M88" s="106"/>
      <c r="N88" s="47"/>
      <c r="O88" s="110"/>
      <c r="P88" s="48"/>
      <c r="Q88" s="346">
        <f t="shared" si="27"/>
        <v>0</v>
      </c>
    </row>
    <row r="89" spans="1:17" s="41" customFormat="1">
      <c r="A89" s="55" t="s">
        <v>97</v>
      </c>
      <c r="B89" s="46"/>
      <c r="C89" s="67"/>
      <c r="D89" s="106"/>
      <c r="E89" s="106"/>
      <c r="F89" s="47"/>
      <c r="G89" s="47"/>
      <c r="H89" s="49"/>
      <c r="I89" s="106"/>
      <c r="J89" s="47"/>
      <c r="K89" s="47"/>
      <c r="L89" s="49"/>
      <c r="M89" s="106"/>
      <c r="N89" s="47"/>
      <c r="O89" s="110"/>
      <c r="P89" s="48"/>
      <c r="Q89" s="346">
        <f t="shared" si="27"/>
        <v>0</v>
      </c>
    </row>
    <row r="90" spans="1:17" s="41" customFormat="1">
      <c r="A90" s="55" t="s">
        <v>98</v>
      </c>
      <c r="B90" s="46"/>
      <c r="C90" s="67"/>
      <c r="D90" s="106"/>
      <c r="E90" s="106"/>
      <c r="F90" s="47"/>
      <c r="G90" s="47"/>
      <c r="H90" s="49"/>
      <c r="I90" s="106"/>
      <c r="J90" s="47"/>
      <c r="K90" s="47"/>
      <c r="L90" s="49"/>
      <c r="M90" s="106"/>
      <c r="N90" s="47"/>
      <c r="O90" s="110"/>
      <c r="P90" s="48"/>
      <c r="Q90" s="346">
        <f t="shared" si="27"/>
        <v>0</v>
      </c>
    </row>
    <row r="91" spans="1:17" s="41" customFormat="1">
      <c r="A91" s="55" t="s">
        <v>99</v>
      </c>
      <c r="B91" s="46"/>
      <c r="C91" s="67"/>
      <c r="D91" s="106"/>
      <c r="E91" s="106"/>
      <c r="F91" s="47"/>
      <c r="G91" s="47"/>
      <c r="H91" s="49"/>
      <c r="I91" s="106"/>
      <c r="J91" s="47"/>
      <c r="K91" s="47"/>
      <c r="L91" s="49"/>
      <c r="M91" s="106"/>
      <c r="N91" s="47"/>
      <c r="O91" s="110"/>
      <c r="P91" s="48"/>
      <c r="Q91" s="346">
        <f t="shared" si="27"/>
        <v>0</v>
      </c>
    </row>
    <row r="92" spans="1:17" s="41" customFormat="1">
      <c r="A92" s="56" t="s">
        <v>100</v>
      </c>
      <c r="B92" s="57"/>
      <c r="C92" s="91"/>
      <c r="D92" s="112">
        <f t="shared" ref="D92" si="41">E92+I92+M92</f>
        <v>0</v>
      </c>
      <c r="E92" s="112">
        <f t="shared" ref="E92" si="42">SUM(F92:H92)</f>
        <v>0</v>
      </c>
      <c r="F92" s="58"/>
      <c r="G92" s="58"/>
      <c r="H92" s="59"/>
      <c r="I92" s="112">
        <f t="shared" ref="I92" si="43">SUM(J92:L92)</f>
        <v>0</v>
      </c>
      <c r="J92" s="58"/>
      <c r="K92" s="58"/>
      <c r="L92" s="59"/>
      <c r="M92" s="112">
        <f>SUM(N92:O92)</f>
        <v>0</v>
      </c>
      <c r="N92" s="58"/>
      <c r="O92" s="113"/>
      <c r="P92" s="60"/>
      <c r="Q92" s="346">
        <f t="shared" si="27"/>
        <v>0</v>
      </c>
    </row>
    <row r="93" spans="1:17" s="35" customFormat="1" ht="27" customHeight="1">
      <c r="A93" s="154" t="s">
        <v>76</v>
      </c>
      <c r="B93" s="140"/>
      <c r="C93" s="148" t="s">
        <v>91</v>
      </c>
      <c r="D93" s="189">
        <f>E93+I93+M93</f>
        <v>112500</v>
      </c>
      <c r="E93" s="189">
        <f>F93+G93+H93</f>
        <v>48180</v>
      </c>
      <c r="F93" s="184">
        <f>F96</f>
        <v>0</v>
      </c>
      <c r="G93" s="184">
        <f t="shared" ref="G93:O93" si="44">G96</f>
        <v>15000</v>
      </c>
      <c r="H93" s="190">
        <f t="shared" si="44"/>
        <v>33180</v>
      </c>
      <c r="I93" s="187">
        <f>J93+K93+L93</f>
        <v>48180</v>
      </c>
      <c r="J93" s="184">
        <f t="shared" si="44"/>
        <v>15000</v>
      </c>
      <c r="K93" s="184">
        <f>K96</f>
        <v>15000</v>
      </c>
      <c r="L93" s="190">
        <f t="shared" si="44"/>
        <v>18180</v>
      </c>
      <c r="M93" s="187">
        <f>N93+O93</f>
        <v>16140</v>
      </c>
      <c r="N93" s="184">
        <f t="shared" si="44"/>
        <v>0</v>
      </c>
      <c r="O93" s="184">
        <f t="shared" si="44"/>
        <v>16140</v>
      </c>
      <c r="P93" s="188"/>
      <c r="Q93" s="346">
        <f t="shared" si="27"/>
        <v>112500</v>
      </c>
    </row>
    <row r="94" spans="1:17" s="35" customFormat="1" ht="27" customHeight="1">
      <c r="A94" s="297" t="s">
        <v>109</v>
      </c>
      <c r="B94" s="358"/>
      <c r="C94" s="358"/>
      <c r="D94" s="358"/>
      <c r="E94" s="358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3"/>
      <c r="Q94" s="346">
        <f t="shared" si="27"/>
        <v>0</v>
      </c>
    </row>
    <row r="95" spans="1:17" s="35" customFormat="1" ht="50.25" customHeight="1">
      <c r="A95" s="298" t="s">
        <v>110</v>
      </c>
      <c r="B95" s="359"/>
      <c r="C95" s="359"/>
      <c r="D95" s="359"/>
      <c r="E95" s="359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3"/>
      <c r="Q95" s="346">
        <f t="shared" si="27"/>
        <v>0</v>
      </c>
    </row>
    <row r="96" spans="1:17" s="41" customFormat="1" ht="23.25" customHeight="1">
      <c r="A96" s="36" t="s">
        <v>136</v>
      </c>
      <c r="B96" s="37"/>
      <c r="C96" s="65"/>
      <c r="D96" s="114">
        <f>D98+D99</f>
        <v>112500</v>
      </c>
      <c r="E96" s="68">
        <f>F96+G96+H96</f>
        <v>48180</v>
      </c>
      <c r="F96" s="38">
        <f>F98+F99+F100</f>
        <v>0</v>
      </c>
      <c r="G96" s="38">
        <f t="shared" ref="G96" si="45">G98+G99+G100</f>
        <v>15000</v>
      </c>
      <c r="H96" s="167">
        <f>H98+H99+H100</f>
        <v>33180</v>
      </c>
      <c r="I96" s="68">
        <f>J96+K96+L96</f>
        <v>48180</v>
      </c>
      <c r="J96" s="38">
        <f>J98+J99+J100</f>
        <v>15000</v>
      </c>
      <c r="K96" s="38">
        <f>K98+K99+K100</f>
        <v>15000</v>
      </c>
      <c r="L96" s="92">
        <f>L98+L99+L100</f>
        <v>18180</v>
      </c>
      <c r="M96" s="68">
        <f>N96+O96</f>
        <v>16140</v>
      </c>
      <c r="N96" s="38">
        <f>N98+N99+N100</f>
        <v>0</v>
      </c>
      <c r="O96" s="93">
        <f>O98+O99+O100</f>
        <v>16140</v>
      </c>
      <c r="P96" s="39"/>
      <c r="Q96" s="346">
        <f t="shared" si="27"/>
        <v>112500</v>
      </c>
    </row>
    <row r="97" spans="1:17" s="41" customFormat="1">
      <c r="A97" s="45" t="s">
        <v>24</v>
      </c>
      <c r="B97" s="46"/>
      <c r="C97" s="67"/>
      <c r="D97" s="111"/>
      <c r="E97" s="106"/>
      <c r="F97" s="108"/>
      <c r="G97" s="108"/>
      <c r="H97" s="109"/>
      <c r="I97" s="106"/>
      <c r="J97" s="108"/>
      <c r="K97" s="108"/>
      <c r="L97" s="109"/>
      <c r="M97" s="106"/>
      <c r="N97" s="108"/>
      <c r="O97" s="109"/>
      <c r="P97" s="48"/>
      <c r="Q97" s="346">
        <f t="shared" si="27"/>
        <v>0</v>
      </c>
    </row>
    <row r="98" spans="1:17" s="41" customFormat="1">
      <c r="A98" s="55" t="s">
        <v>137</v>
      </c>
      <c r="B98" s="46"/>
      <c r="C98" s="67"/>
      <c r="D98" s="111">
        <f t="shared" ref="D98:D99" si="46">E98+I98+M98</f>
        <v>52500</v>
      </c>
      <c r="E98" s="106">
        <f>SUM(F98:H98)</f>
        <v>18180</v>
      </c>
      <c r="F98" s="47"/>
      <c r="G98" s="47"/>
      <c r="H98" s="49">
        <v>18180</v>
      </c>
      <c r="I98" s="106">
        <f t="shared" ref="I98:I99" si="47">SUM(J98:L98)</f>
        <v>18180</v>
      </c>
      <c r="J98" s="47"/>
      <c r="K98" s="47"/>
      <c r="L98" s="49">
        <v>18180</v>
      </c>
      <c r="M98" s="106">
        <f>SUM(N98:O98)</f>
        <v>16140</v>
      </c>
      <c r="N98" s="47"/>
      <c r="O98" s="110">
        <v>16140</v>
      </c>
      <c r="P98" s="48"/>
      <c r="Q98" s="346">
        <f t="shared" si="27"/>
        <v>52500</v>
      </c>
    </row>
    <row r="99" spans="1:17" s="41" customFormat="1">
      <c r="A99" s="55" t="s">
        <v>138</v>
      </c>
      <c r="B99" s="46"/>
      <c r="C99" s="67"/>
      <c r="D99" s="111">
        <f t="shared" si="46"/>
        <v>60000</v>
      </c>
      <c r="E99" s="106">
        <f t="shared" ref="E99" si="48">SUM(F99:H99)</f>
        <v>30000</v>
      </c>
      <c r="F99" s="47"/>
      <c r="G99" s="47">
        <v>15000</v>
      </c>
      <c r="H99" s="49">
        <v>15000</v>
      </c>
      <c r="I99" s="106">
        <f t="shared" si="47"/>
        <v>30000</v>
      </c>
      <c r="J99" s="47">
        <v>15000</v>
      </c>
      <c r="K99" s="47">
        <v>15000</v>
      </c>
      <c r="L99" s="168">
        <v>0</v>
      </c>
      <c r="M99" s="106">
        <f>SUM(N99:O99)</f>
        <v>0</v>
      </c>
      <c r="N99" s="47"/>
      <c r="O99" s="110"/>
      <c r="P99" s="48"/>
      <c r="Q99" s="346">
        <f t="shared" si="27"/>
        <v>60000</v>
      </c>
    </row>
    <row r="100" spans="1:17" s="41" customFormat="1">
      <c r="A100" s="55" t="s">
        <v>139</v>
      </c>
      <c r="B100" s="46"/>
      <c r="C100" s="67"/>
      <c r="D100" s="166"/>
      <c r="E100" s="138"/>
      <c r="F100" s="58"/>
      <c r="G100" s="58"/>
      <c r="H100" s="137"/>
      <c r="I100" s="138"/>
      <c r="J100" s="58"/>
      <c r="K100" s="58"/>
      <c r="L100" s="137"/>
      <c r="M100" s="138"/>
      <c r="N100" s="58"/>
      <c r="O100" s="139"/>
      <c r="P100" s="48"/>
      <c r="Q100" s="346">
        <f t="shared" ref="Q100:Q163" si="49">E100+I100+M100</f>
        <v>0</v>
      </c>
    </row>
    <row r="101" spans="1:17" s="35" customFormat="1" ht="27" customHeight="1">
      <c r="A101" s="154" t="s">
        <v>77</v>
      </c>
      <c r="B101" s="140"/>
      <c r="C101" s="156"/>
      <c r="D101" s="189"/>
      <c r="E101" s="189"/>
      <c r="F101" s="184"/>
      <c r="G101" s="184"/>
      <c r="H101" s="185"/>
      <c r="I101" s="186"/>
      <c r="J101" s="184"/>
      <c r="K101" s="184"/>
      <c r="L101" s="185"/>
      <c r="M101" s="186"/>
      <c r="N101" s="184"/>
      <c r="O101" s="187"/>
      <c r="P101" s="188"/>
      <c r="Q101" s="346">
        <f t="shared" si="49"/>
        <v>0</v>
      </c>
    </row>
    <row r="102" spans="1:17" s="35" customFormat="1" ht="27" customHeight="1">
      <c r="A102" s="365" t="s">
        <v>52</v>
      </c>
      <c r="B102" s="358"/>
      <c r="C102" s="358"/>
      <c r="D102" s="358"/>
      <c r="E102" s="358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3"/>
      <c r="Q102" s="346">
        <f t="shared" si="49"/>
        <v>0</v>
      </c>
    </row>
    <row r="103" spans="1:17" s="35" customFormat="1" ht="27.75" customHeight="1">
      <c r="A103" s="366" t="s">
        <v>53</v>
      </c>
      <c r="B103" s="359"/>
      <c r="C103" s="359"/>
      <c r="D103" s="359"/>
      <c r="E103" s="359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3"/>
      <c r="Q103" s="346">
        <f t="shared" si="49"/>
        <v>0</v>
      </c>
    </row>
    <row r="104" spans="1:17" s="41" customFormat="1" ht="23.25" customHeight="1">
      <c r="A104" s="36" t="s">
        <v>40</v>
      </c>
      <c r="B104" s="37"/>
      <c r="C104" s="65"/>
      <c r="D104" s="114"/>
      <c r="E104" s="68"/>
      <c r="F104" s="38"/>
      <c r="G104" s="38"/>
      <c r="H104" s="92"/>
      <c r="I104" s="68"/>
      <c r="J104" s="38"/>
      <c r="K104" s="38"/>
      <c r="L104" s="92"/>
      <c r="M104" s="68"/>
      <c r="N104" s="38"/>
      <c r="O104" s="93"/>
      <c r="P104" s="39"/>
      <c r="Q104" s="346">
        <f t="shared" si="49"/>
        <v>0</v>
      </c>
    </row>
    <row r="105" spans="1:17" s="41" customFormat="1" ht="23.25" customHeight="1">
      <c r="A105" s="115" t="s">
        <v>52</v>
      </c>
      <c r="B105" s="42"/>
      <c r="C105" s="66"/>
      <c r="D105" s="66"/>
      <c r="E105" s="66"/>
      <c r="F105" s="43"/>
      <c r="G105" s="43"/>
      <c r="H105" s="94"/>
      <c r="I105" s="95"/>
      <c r="J105" s="43"/>
      <c r="K105" s="43"/>
      <c r="L105" s="94"/>
      <c r="M105" s="95"/>
      <c r="N105" s="43"/>
      <c r="O105" s="96"/>
      <c r="P105" s="44"/>
      <c r="Q105" s="346">
        <f t="shared" si="49"/>
        <v>0</v>
      </c>
    </row>
    <row r="106" spans="1:17" s="41" customFormat="1" ht="23.25" customHeight="1">
      <c r="A106" s="115" t="s">
        <v>53</v>
      </c>
      <c r="B106" s="46"/>
      <c r="C106" s="67"/>
      <c r="D106" s="67"/>
      <c r="E106" s="67"/>
      <c r="F106" s="47"/>
      <c r="G106" s="47"/>
      <c r="H106" s="103"/>
      <c r="I106" s="104"/>
      <c r="J106" s="47"/>
      <c r="K106" s="47"/>
      <c r="L106" s="103"/>
      <c r="M106" s="104"/>
      <c r="N106" s="47"/>
      <c r="O106" s="105"/>
      <c r="P106" s="48"/>
      <c r="Q106" s="346">
        <f t="shared" si="49"/>
        <v>0</v>
      </c>
    </row>
    <row r="107" spans="1:17" s="41" customFormat="1">
      <c r="A107" s="45" t="s">
        <v>23</v>
      </c>
      <c r="B107" s="46"/>
      <c r="C107" s="67"/>
      <c r="D107" s="111"/>
      <c r="E107" s="106"/>
      <c r="F107" s="108"/>
      <c r="G107" s="108"/>
      <c r="H107" s="109"/>
      <c r="I107" s="106"/>
      <c r="J107" s="108"/>
      <c r="K107" s="108"/>
      <c r="L107" s="109"/>
      <c r="M107" s="106"/>
      <c r="N107" s="108"/>
      <c r="O107" s="109"/>
      <c r="P107" s="48"/>
      <c r="Q107" s="346">
        <f t="shared" si="49"/>
        <v>0</v>
      </c>
    </row>
    <row r="108" spans="1:17" s="41" customFormat="1">
      <c r="A108" s="55" t="s">
        <v>62</v>
      </c>
      <c r="B108" s="46"/>
      <c r="C108" s="67"/>
      <c r="D108" s="111"/>
      <c r="E108" s="106"/>
      <c r="F108" s="47"/>
      <c r="G108" s="47"/>
      <c r="H108" s="49"/>
      <c r="I108" s="106"/>
      <c r="J108" s="47"/>
      <c r="K108" s="47"/>
      <c r="L108" s="49"/>
      <c r="M108" s="106"/>
      <c r="N108" s="47"/>
      <c r="O108" s="110"/>
      <c r="P108" s="48"/>
      <c r="Q108" s="346">
        <f t="shared" si="49"/>
        <v>0</v>
      </c>
    </row>
    <row r="109" spans="1:17" s="41" customFormat="1">
      <c r="A109" s="55" t="s">
        <v>62</v>
      </c>
      <c r="B109" s="46"/>
      <c r="C109" s="67"/>
      <c r="D109" s="111"/>
      <c r="E109" s="106"/>
      <c r="F109" s="47"/>
      <c r="G109" s="47"/>
      <c r="H109" s="49"/>
      <c r="I109" s="106"/>
      <c r="J109" s="47"/>
      <c r="K109" s="47"/>
      <c r="L109" s="49"/>
      <c r="M109" s="106"/>
      <c r="N109" s="47"/>
      <c r="O109" s="110"/>
      <c r="P109" s="48"/>
      <c r="Q109" s="346">
        <f t="shared" si="49"/>
        <v>0</v>
      </c>
    </row>
    <row r="110" spans="1:17" s="41" customFormat="1">
      <c r="A110" s="45" t="s">
        <v>24</v>
      </c>
      <c r="B110" s="46"/>
      <c r="C110" s="67"/>
      <c r="D110" s="111"/>
      <c r="E110" s="106"/>
      <c r="F110" s="108"/>
      <c r="G110" s="108"/>
      <c r="H110" s="109"/>
      <c r="I110" s="106"/>
      <c r="J110" s="108"/>
      <c r="K110" s="108"/>
      <c r="L110" s="109"/>
      <c r="M110" s="106"/>
      <c r="N110" s="108"/>
      <c r="O110" s="109"/>
      <c r="P110" s="48"/>
      <c r="Q110" s="346">
        <f t="shared" si="49"/>
        <v>0</v>
      </c>
    </row>
    <row r="111" spans="1:17" s="41" customFormat="1">
      <c r="A111" s="55" t="s">
        <v>62</v>
      </c>
      <c r="B111" s="46"/>
      <c r="C111" s="67"/>
      <c r="D111" s="111"/>
      <c r="E111" s="106"/>
      <c r="F111" s="47"/>
      <c r="G111" s="47"/>
      <c r="H111" s="49"/>
      <c r="I111" s="106"/>
      <c r="J111" s="47"/>
      <c r="K111" s="47"/>
      <c r="L111" s="49"/>
      <c r="M111" s="106"/>
      <c r="N111" s="47"/>
      <c r="O111" s="110"/>
      <c r="P111" s="48"/>
      <c r="Q111" s="346">
        <f t="shared" si="49"/>
        <v>0</v>
      </c>
    </row>
    <row r="112" spans="1:17" s="41" customFormat="1">
      <c r="A112" s="55" t="s">
        <v>62</v>
      </c>
      <c r="B112" s="46"/>
      <c r="C112" s="67"/>
      <c r="D112" s="112"/>
      <c r="E112" s="112"/>
      <c r="F112" s="58"/>
      <c r="G112" s="58"/>
      <c r="H112" s="59"/>
      <c r="I112" s="112"/>
      <c r="J112" s="58"/>
      <c r="K112" s="58"/>
      <c r="L112" s="59"/>
      <c r="M112" s="112"/>
      <c r="N112" s="58"/>
      <c r="O112" s="113"/>
      <c r="P112" s="48"/>
      <c r="Q112" s="346">
        <f t="shared" si="49"/>
        <v>0</v>
      </c>
    </row>
    <row r="113" spans="1:17" s="35" customFormat="1" ht="57" customHeight="1">
      <c r="A113" s="402" t="s">
        <v>78</v>
      </c>
      <c r="B113" s="403"/>
      <c r="C113" s="156"/>
      <c r="D113" s="189"/>
      <c r="E113" s="189"/>
      <c r="F113" s="184"/>
      <c r="G113" s="184"/>
      <c r="H113" s="185"/>
      <c r="I113" s="186"/>
      <c r="J113" s="184"/>
      <c r="K113" s="184"/>
      <c r="L113" s="185"/>
      <c r="M113" s="186"/>
      <c r="N113" s="184"/>
      <c r="O113" s="187"/>
      <c r="P113" s="188"/>
      <c r="Q113" s="346">
        <f t="shared" si="49"/>
        <v>0</v>
      </c>
    </row>
    <row r="114" spans="1:17" s="35" customFormat="1" ht="27" customHeight="1">
      <c r="A114" s="365" t="s">
        <v>52</v>
      </c>
      <c r="B114" s="358"/>
      <c r="C114" s="358"/>
      <c r="D114" s="358"/>
      <c r="E114" s="358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3"/>
      <c r="Q114" s="346">
        <f t="shared" si="49"/>
        <v>0</v>
      </c>
    </row>
    <row r="115" spans="1:17" s="35" customFormat="1" ht="27.75" customHeight="1">
      <c r="A115" s="366" t="s">
        <v>53</v>
      </c>
      <c r="B115" s="359"/>
      <c r="C115" s="359"/>
      <c r="D115" s="359"/>
      <c r="E115" s="359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3"/>
      <c r="Q115" s="346">
        <f t="shared" si="49"/>
        <v>0</v>
      </c>
    </row>
    <row r="116" spans="1:17" s="41" customFormat="1" ht="23.25" customHeight="1">
      <c r="A116" s="36" t="s">
        <v>40</v>
      </c>
      <c r="B116" s="37"/>
      <c r="C116" s="65"/>
      <c r="D116" s="114"/>
      <c r="E116" s="68"/>
      <c r="F116" s="38"/>
      <c r="G116" s="38"/>
      <c r="H116" s="92"/>
      <c r="I116" s="68"/>
      <c r="J116" s="38"/>
      <c r="K116" s="38"/>
      <c r="L116" s="92"/>
      <c r="M116" s="68"/>
      <c r="N116" s="38"/>
      <c r="O116" s="93"/>
      <c r="P116" s="39"/>
      <c r="Q116" s="346">
        <f t="shared" si="49"/>
        <v>0</v>
      </c>
    </row>
    <row r="117" spans="1:17" s="41" customFormat="1" ht="23.25" customHeight="1">
      <c r="A117" s="115" t="s">
        <v>52</v>
      </c>
      <c r="B117" s="42"/>
      <c r="C117" s="66"/>
      <c r="D117" s="66"/>
      <c r="E117" s="66"/>
      <c r="F117" s="43"/>
      <c r="G117" s="43"/>
      <c r="H117" s="94"/>
      <c r="I117" s="95"/>
      <c r="J117" s="43"/>
      <c r="K117" s="43"/>
      <c r="L117" s="94"/>
      <c r="M117" s="95"/>
      <c r="N117" s="43"/>
      <c r="O117" s="96"/>
      <c r="P117" s="44"/>
      <c r="Q117" s="346">
        <f t="shared" si="49"/>
        <v>0</v>
      </c>
    </row>
    <row r="118" spans="1:17" s="41" customFormat="1" ht="23.25" customHeight="1">
      <c r="A118" s="115" t="s">
        <v>53</v>
      </c>
      <c r="B118" s="46"/>
      <c r="C118" s="67"/>
      <c r="D118" s="67"/>
      <c r="E118" s="67"/>
      <c r="F118" s="47"/>
      <c r="G118" s="47"/>
      <c r="H118" s="103"/>
      <c r="I118" s="104"/>
      <c r="J118" s="47"/>
      <c r="K118" s="47"/>
      <c r="L118" s="103"/>
      <c r="M118" s="104"/>
      <c r="N118" s="47"/>
      <c r="O118" s="105"/>
      <c r="P118" s="48"/>
      <c r="Q118" s="346">
        <f t="shared" si="49"/>
        <v>0</v>
      </c>
    </row>
    <row r="119" spans="1:17" s="41" customFormat="1">
      <c r="A119" s="45" t="s">
        <v>23</v>
      </c>
      <c r="B119" s="46"/>
      <c r="C119" s="67"/>
      <c r="D119" s="111"/>
      <c r="E119" s="106"/>
      <c r="F119" s="108"/>
      <c r="G119" s="108"/>
      <c r="H119" s="109"/>
      <c r="I119" s="106"/>
      <c r="J119" s="108"/>
      <c r="K119" s="108"/>
      <c r="L119" s="109"/>
      <c r="M119" s="106"/>
      <c r="N119" s="108"/>
      <c r="O119" s="109"/>
      <c r="P119" s="48"/>
      <c r="Q119" s="346">
        <f t="shared" si="49"/>
        <v>0</v>
      </c>
    </row>
    <row r="120" spans="1:17" s="41" customFormat="1">
      <c r="A120" s="55" t="s">
        <v>62</v>
      </c>
      <c r="B120" s="46"/>
      <c r="C120" s="67"/>
      <c r="D120" s="111"/>
      <c r="E120" s="106"/>
      <c r="F120" s="47"/>
      <c r="G120" s="47"/>
      <c r="H120" s="49"/>
      <c r="I120" s="106"/>
      <c r="J120" s="47"/>
      <c r="K120" s="47"/>
      <c r="L120" s="49"/>
      <c r="M120" s="106"/>
      <c r="N120" s="47"/>
      <c r="O120" s="110"/>
      <c r="P120" s="48"/>
      <c r="Q120" s="346">
        <f t="shared" si="49"/>
        <v>0</v>
      </c>
    </row>
    <row r="121" spans="1:17" s="41" customFormat="1">
      <c r="A121" s="55" t="s">
        <v>62</v>
      </c>
      <c r="B121" s="46"/>
      <c r="C121" s="67"/>
      <c r="D121" s="111"/>
      <c r="E121" s="106"/>
      <c r="F121" s="47"/>
      <c r="G121" s="47"/>
      <c r="H121" s="49"/>
      <c r="I121" s="106"/>
      <c r="J121" s="47"/>
      <c r="K121" s="47"/>
      <c r="L121" s="49"/>
      <c r="M121" s="106"/>
      <c r="N121" s="47"/>
      <c r="O121" s="110"/>
      <c r="P121" s="48"/>
      <c r="Q121" s="346">
        <f t="shared" si="49"/>
        <v>0</v>
      </c>
    </row>
    <row r="122" spans="1:17" s="41" customFormat="1">
      <c r="A122" s="45" t="s">
        <v>24</v>
      </c>
      <c r="B122" s="46"/>
      <c r="C122" s="67"/>
      <c r="D122" s="111"/>
      <c r="E122" s="106"/>
      <c r="F122" s="108"/>
      <c r="G122" s="108"/>
      <c r="H122" s="109"/>
      <c r="I122" s="106"/>
      <c r="J122" s="108"/>
      <c r="K122" s="108"/>
      <c r="L122" s="109"/>
      <c r="M122" s="106"/>
      <c r="N122" s="108"/>
      <c r="O122" s="109"/>
      <c r="P122" s="48"/>
      <c r="Q122" s="346">
        <f t="shared" si="49"/>
        <v>0</v>
      </c>
    </row>
    <row r="123" spans="1:17" s="41" customFormat="1">
      <c r="A123" s="55" t="s">
        <v>62</v>
      </c>
      <c r="B123" s="46"/>
      <c r="C123" s="67"/>
      <c r="D123" s="111"/>
      <c r="E123" s="106"/>
      <c r="F123" s="47"/>
      <c r="G123" s="47"/>
      <c r="H123" s="49"/>
      <c r="I123" s="106"/>
      <c r="J123" s="47"/>
      <c r="K123" s="47"/>
      <c r="L123" s="49"/>
      <c r="M123" s="106"/>
      <c r="N123" s="47"/>
      <c r="O123" s="110"/>
      <c r="P123" s="48"/>
      <c r="Q123" s="346">
        <f t="shared" si="49"/>
        <v>0</v>
      </c>
    </row>
    <row r="124" spans="1:17" s="41" customFormat="1">
      <c r="A124" s="55" t="s">
        <v>62</v>
      </c>
      <c r="B124" s="46"/>
      <c r="C124" s="67"/>
      <c r="D124" s="112"/>
      <c r="E124" s="112"/>
      <c r="F124" s="58"/>
      <c r="G124" s="58"/>
      <c r="H124" s="59"/>
      <c r="I124" s="112"/>
      <c r="J124" s="58"/>
      <c r="K124" s="58"/>
      <c r="L124" s="59"/>
      <c r="M124" s="112"/>
      <c r="N124" s="58"/>
      <c r="O124" s="113"/>
      <c r="P124" s="48"/>
      <c r="Q124" s="346">
        <f t="shared" si="49"/>
        <v>0</v>
      </c>
    </row>
    <row r="125" spans="1:17" s="35" customFormat="1" ht="55.5" customHeight="1">
      <c r="A125" s="402" t="s">
        <v>79</v>
      </c>
      <c r="B125" s="403"/>
      <c r="C125" s="324" t="s">
        <v>115</v>
      </c>
      <c r="D125" s="189">
        <f>D128+D134+D137+D148+D154</f>
        <v>937741</v>
      </c>
      <c r="E125" s="189">
        <f>E128+E134+E137+E148+E154</f>
        <v>369742</v>
      </c>
      <c r="F125" s="189">
        <f>F128+F134+F137+F148+F154</f>
        <v>66050</v>
      </c>
      <c r="G125" s="189">
        <f t="shared" ref="G125:O125" si="50">G128+G134+G137+G148+G154</f>
        <v>233992</v>
      </c>
      <c r="H125" s="189">
        <f t="shared" si="50"/>
        <v>69700</v>
      </c>
      <c r="I125" s="189">
        <f t="shared" si="50"/>
        <v>278169</v>
      </c>
      <c r="J125" s="189">
        <f t="shared" si="50"/>
        <v>73360</v>
      </c>
      <c r="K125" s="189">
        <f t="shared" si="50"/>
        <v>128521</v>
      </c>
      <c r="L125" s="189">
        <f t="shared" si="50"/>
        <v>76288</v>
      </c>
      <c r="M125" s="189">
        <f t="shared" si="50"/>
        <v>289830</v>
      </c>
      <c r="N125" s="189">
        <f t="shared" si="50"/>
        <v>130826</v>
      </c>
      <c r="O125" s="189">
        <f t="shared" si="50"/>
        <v>159004</v>
      </c>
      <c r="P125" s="188"/>
      <c r="Q125" s="346">
        <f t="shared" si="49"/>
        <v>937741</v>
      </c>
    </row>
    <row r="126" spans="1:17" s="35" customFormat="1" ht="27" customHeight="1">
      <c r="A126" s="365" t="s">
        <v>52</v>
      </c>
      <c r="B126" s="358"/>
      <c r="C126" s="358"/>
      <c r="D126" s="358"/>
      <c r="E126" s="358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3"/>
      <c r="Q126" s="346">
        <f t="shared" si="49"/>
        <v>0</v>
      </c>
    </row>
    <row r="127" spans="1:17" s="35" customFormat="1" ht="27.75" customHeight="1">
      <c r="A127" s="366" t="s">
        <v>53</v>
      </c>
      <c r="B127" s="359"/>
      <c r="C127" s="359"/>
      <c r="D127" s="356"/>
      <c r="E127" s="359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3"/>
      <c r="Q127" s="346">
        <f t="shared" si="49"/>
        <v>0</v>
      </c>
    </row>
    <row r="128" spans="1:17" s="41" customFormat="1" ht="23.25" customHeight="1">
      <c r="A128" s="36" t="s">
        <v>206</v>
      </c>
      <c r="B128" s="37"/>
      <c r="C128" s="65" t="s">
        <v>115</v>
      </c>
      <c r="D128" s="114">
        <f>D129+D130+D131+D132+D133</f>
        <v>99913</v>
      </c>
      <c r="E128" s="322">
        <f>E129+E130+E131+E132+E133</f>
        <v>24460</v>
      </c>
      <c r="F128" s="322">
        <f t="shared" ref="F128:O128" si="51">F129+F130+F131+F132+F133</f>
        <v>0</v>
      </c>
      <c r="G128" s="322">
        <f>G129+G130+G131+G132+G133</f>
        <v>20810</v>
      </c>
      <c r="H128" s="322">
        <f t="shared" si="51"/>
        <v>3650</v>
      </c>
      <c r="I128" s="322">
        <f t="shared" si="51"/>
        <v>33840</v>
      </c>
      <c r="J128" s="322">
        <f t="shared" si="51"/>
        <v>3650</v>
      </c>
      <c r="K128" s="322">
        <f>K129+K130+K131+K132+K133</f>
        <v>26540</v>
      </c>
      <c r="L128" s="322">
        <f t="shared" si="51"/>
        <v>3650</v>
      </c>
      <c r="M128" s="322">
        <f t="shared" si="51"/>
        <v>41613</v>
      </c>
      <c r="N128" s="322">
        <f t="shared" si="51"/>
        <v>37963</v>
      </c>
      <c r="O128" s="322">
        <f t="shared" si="51"/>
        <v>3650</v>
      </c>
      <c r="P128" s="39"/>
      <c r="Q128" s="346">
        <f t="shared" si="49"/>
        <v>99913</v>
      </c>
    </row>
    <row r="129" spans="1:17" s="41" customFormat="1">
      <c r="A129" s="209" t="s">
        <v>207</v>
      </c>
      <c r="B129" s="302" t="s">
        <v>208</v>
      </c>
      <c r="C129" s="197"/>
      <c r="D129" s="198">
        <f>E129+I129+M129</f>
        <v>7778</v>
      </c>
      <c r="E129" s="198">
        <f>F129+G129+H129</f>
        <v>0</v>
      </c>
      <c r="F129" s="198"/>
      <c r="G129" s="198"/>
      <c r="H129" s="198"/>
      <c r="I129" s="198">
        <f>J129+K129+L129</f>
        <v>0</v>
      </c>
      <c r="J129" s="198"/>
      <c r="K129" s="198"/>
      <c r="L129" s="198"/>
      <c r="M129" s="198">
        <f>N129+O129</f>
        <v>7778</v>
      </c>
      <c r="N129" s="227">
        <v>7778</v>
      </c>
      <c r="O129" s="198">
        <v>0</v>
      </c>
      <c r="P129" s="199"/>
      <c r="Q129" s="346">
        <f t="shared" si="49"/>
        <v>7778</v>
      </c>
    </row>
    <row r="130" spans="1:17" s="41" customFormat="1">
      <c r="A130" s="209" t="s">
        <v>209</v>
      </c>
      <c r="B130" s="302" t="s">
        <v>210</v>
      </c>
      <c r="C130" s="197"/>
      <c r="D130" s="198">
        <f t="shared" ref="D130:D132" si="52">E130+I130+M130</f>
        <v>8235</v>
      </c>
      <c r="E130" s="198">
        <f t="shared" ref="E130:E131" si="53">F130+G130+H130</f>
        <v>0</v>
      </c>
      <c r="F130" s="198"/>
      <c r="G130" s="198"/>
      <c r="H130" s="198"/>
      <c r="I130" s="198">
        <f t="shared" ref="I130:I131" si="54">J130+K130+L130</f>
        <v>0</v>
      </c>
      <c r="J130" s="198"/>
      <c r="K130" s="198"/>
      <c r="L130" s="198"/>
      <c r="M130" s="198">
        <f>N130+O130</f>
        <v>8235</v>
      </c>
      <c r="N130" s="227">
        <v>8235</v>
      </c>
      <c r="O130" s="198">
        <v>0</v>
      </c>
      <c r="P130" s="199"/>
      <c r="Q130" s="346">
        <f t="shared" si="49"/>
        <v>8235</v>
      </c>
    </row>
    <row r="131" spans="1:17" s="41" customFormat="1">
      <c r="A131" s="209" t="s">
        <v>211</v>
      </c>
      <c r="B131" s="224" t="s">
        <v>212</v>
      </c>
      <c r="C131" s="197"/>
      <c r="D131" s="198">
        <f t="shared" si="52"/>
        <v>18300</v>
      </c>
      <c r="E131" s="198">
        <f t="shared" si="53"/>
        <v>0</v>
      </c>
      <c r="F131" s="198"/>
      <c r="G131" s="198"/>
      <c r="H131" s="198"/>
      <c r="I131" s="198">
        <f t="shared" si="54"/>
        <v>0</v>
      </c>
      <c r="J131" s="198"/>
      <c r="K131" s="198"/>
      <c r="L131" s="198"/>
      <c r="M131" s="198">
        <f>N131+O131</f>
        <v>18300</v>
      </c>
      <c r="N131" s="227">
        <v>18300</v>
      </c>
      <c r="O131" s="198">
        <v>0</v>
      </c>
      <c r="P131" s="199"/>
      <c r="Q131" s="346">
        <f t="shared" si="49"/>
        <v>18300</v>
      </c>
    </row>
    <row r="132" spans="1:17" s="41" customFormat="1" ht="43.5">
      <c r="A132" s="209" t="s">
        <v>213</v>
      </c>
      <c r="B132" s="309" t="s">
        <v>214</v>
      </c>
      <c r="C132" s="292"/>
      <c r="D132" s="198">
        <f t="shared" si="52"/>
        <v>40050</v>
      </c>
      <c r="E132" s="307">
        <f>F132+G132+H132</f>
        <v>17160</v>
      </c>
      <c r="F132" s="307">
        <v>0</v>
      </c>
      <c r="G132" s="307">
        <v>17160</v>
      </c>
      <c r="H132" s="307">
        <v>0</v>
      </c>
      <c r="I132" s="307">
        <f>J132+K132+L132</f>
        <v>22890</v>
      </c>
      <c r="J132" s="307"/>
      <c r="K132" s="307">
        <v>22890</v>
      </c>
      <c r="L132" s="307"/>
      <c r="M132" s="307">
        <f>N132+O132</f>
        <v>0</v>
      </c>
      <c r="N132" s="307">
        <v>0</v>
      </c>
      <c r="O132" s="307">
        <v>0</v>
      </c>
      <c r="P132" s="308"/>
      <c r="Q132" s="346">
        <f t="shared" si="49"/>
        <v>40050</v>
      </c>
    </row>
    <row r="133" spans="1:17" s="41" customFormat="1">
      <c r="A133" s="209" t="s">
        <v>215</v>
      </c>
      <c r="B133" s="303" t="s">
        <v>216</v>
      </c>
      <c r="C133" s="197"/>
      <c r="D133" s="198">
        <f>E133+I133+M133</f>
        <v>25550</v>
      </c>
      <c r="E133" s="211">
        <f>F133+G133+H133</f>
        <v>7300</v>
      </c>
      <c r="F133" s="198"/>
      <c r="G133" s="198">
        <v>3650</v>
      </c>
      <c r="H133" s="198">
        <v>3650</v>
      </c>
      <c r="I133" s="198">
        <f>J133+K133+L133</f>
        <v>10950</v>
      </c>
      <c r="J133" s="198">
        <v>3650</v>
      </c>
      <c r="K133" s="198">
        <v>3650</v>
      </c>
      <c r="L133" s="198">
        <v>3650</v>
      </c>
      <c r="M133" s="198">
        <f>+N133+O133</f>
        <v>7300</v>
      </c>
      <c r="N133" s="198">
        <v>3650</v>
      </c>
      <c r="O133" s="198">
        <v>3650</v>
      </c>
      <c r="P133" s="199"/>
      <c r="Q133" s="346">
        <f t="shared" si="49"/>
        <v>25550</v>
      </c>
    </row>
    <row r="134" spans="1:17" s="41" customFormat="1">
      <c r="A134" s="310" t="s">
        <v>217</v>
      </c>
      <c r="B134" s="311"/>
      <c r="C134" s="170" t="s">
        <v>115</v>
      </c>
      <c r="D134" s="312">
        <f>D135+D136</f>
        <v>21020</v>
      </c>
      <c r="E134" s="312">
        <f>E135+E136</f>
        <v>0</v>
      </c>
      <c r="F134" s="312">
        <f t="shared" ref="F134:O134" si="55">F135+F136</f>
        <v>0</v>
      </c>
      <c r="G134" s="312">
        <f t="shared" si="55"/>
        <v>0</v>
      </c>
      <c r="H134" s="312">
        <f t="shared" si="55"/>
        <v>0</v>
      </c>
      <c r="I134" s="312">
        <f t="shared" si="55"/>
        <v>16167</v>
      </c>
      <c r="J134" s="312">
        <f t="shared" si="55"/>
        <v>0</v>
      </c>
      <c r="K134" s="312">
        <f t="shared" si="55"/>
        <v>16167</v>
      </c>
      <c r="L134" s="312">
        <f t="shared" si="55"/>
        <v>0</v>
      </c>
      <c r="M134" s="312">
        <f t="shared" si="55"/>
        <v>4853</v>
      </c>
      <c r="N134" s="312">
        <f t="shared" si="55"/>
        <v>4853</v>
      </c>
      <c r="O134" s="312">
        <f t="shared" si="55"/>
        <v>0</v>
      </c>
      <c r="P134" s="313"/>
      <c r="Q134" s="346">
        <f t="shared" si="49"/>
        <v>21020</v>
      </c>
    </row>
    <row r="135" spans="1:17" s="41" customFormat="1">
      <c r="A135" s="209" t="s">
        <v>218</v>
      </c>
      <c r="B135" s="302" t="s">
        <v>219</v>
      </c>
      <c r="C135" s="197"/>
      <c r="D135" s="198">
        <f>E135+I135+M135</f>
        <v>16167</v>
      </c>
      <c r="E135" s="198">
        <f>F135+G135+H135</f>
        <v>0</v>
      </c>
      <c r="F135" s="198"/>
      <c r="G135" s="198"/>
      <c r="H135" s="198"/>
      <c r="I135" s="198">
        <f>J135+K135+L135</f>
        <v>16167</v>
      </c>
      <c r="J135" s="198"/>
      <c r="K135" s="198">
        <v>16167</v>
      </c>
      <c r="L135" s="198"/>
      <c r="M135" s="198">
        <f>N135+O135</f>
        <v>0</v>
      </c>
      <c r="N135" s="198"/>
      <c r="O135" s="198"/>
      <c r="P135" s="199"/>
      <c r="Q135" s="346">
        <f t="shared" si="49"/>
        <v>16167</v>
      </c>
    </row>
    <row r="136" spans="1:17" s="41" customFormat="1">
      <c r="A136" s="209" t="s">
        <v>220</v>
      </c>
      <c r="B136" s="302" t="s">
        <v>221</v>
      </c>
      <c r="C136" s="197"/>
      <c r="D136" s="198">
        <f>E136+I136+M136</f>
        <v>4853</v>
      </c>
      <c r="E136" s="198">
        <f>F136+G136+H136</f>
        <v>0</v>
      </c>
      <c r="F136" s="198"/>
      <c r="G136" s="198"/>
      <c r="H136" s="198"/>
      <c r="I136" s="198">
        <f>J136+K136+L136</f>
        <v>0</v>
      </c>
      <c r="J136" s="198"/>
      <c r="K136" s="198"/>
      <c r="L136" s="198"/>
      <c r="M136" s="198">
        <f>N136+O136</f>
        <v>4853</v>
      </c>
      <c r="N136" s="198">
        <v>4853</v>
      </c>
      <c r="O136" s="198"/>
      <c r="P136" s="199"/>
      <c r="Q136" s="346">
        <f t="shared" si="49"/>
        <v>4853</v>
      </c>
    </row>
    <row r="137" spans="1:17" s="41" customFormat="1" ht="43.5">
      <c r="A137" s="314" t="s">
        <v>222</v>
      </c>
      <c r="B137" s="315"/>
      <c r="C137" s="316" t="s">
        <v>115</v>
      </c>
      <c r="D137" s="319">
        <f>D138+D139+D140+D141+D142+D143+D144+D145+D146+D147</f>
        <v>237900</v>
      </c>
      <c r="E137" s="319">
        <f>F137+G137+H137</f>
        <v>126636</v>
      </c>
      <c r="F137" s="319">
        <f>F138+F139+F140+F141+F142+F143+F144+F145+F146+F147</f>
        <v>0</v>
      </c>
      <c r="G137" s="319">
        <f t="shared" ref="G137:L137" si="56">G138+G139+G140+G141+G142+G143+G144+G145+G146+G147</f>
        <v>126636</v>
      </c>
      <c r="H137" s="319">
        <f t="shared" si="56"/>
        <v>0</v>
      </c>
      <c r="I137" s="319">
        <f>+SUM(J137:L137)</f>
        <v>25620</v>
      </c>
      <c r="J137" s="319">
        <f t="shared" si="56"/>
        <v>0</v>
      </c>
      <c r="K137" s="319">
        <f t="shared" si="56"/>
        <v>19764</v>
      </c>
      <c r="L137" s="319">
        <f t="shared" si="56"/>
        <v>5856</v>
      </c>
      <c r="M137" s="319">
        <f>M138+M139+M140+M141+M142+M143+M144+M145+M146+M147</f>
        <v>85644</v>
      </c>
      <c r="N137" s="319">
        <f t="shared" ref="N137" si="57">N138+N139+N140+N141+N142+N143+N144+N145+N146+N147</f>
        <v>0</v>
      </c>
      <c r="O137" s="319">
        <f>O138+O139+O140+O141+O142+O143+O144+O145+O146+O147</f>
        <v>85644</v>
      </c>
      <c r="P137" s="313"/>
      <c r="Q137" s="346">
        <f t="shared" si="49"/>
        <v>237900</v>
      </c>
    </row>
    <row r="138" spans="1:17" s="41" customFormat="1">
      <c r="A138" s="304" t="s">
        <v>223</v>
      </c>
      <c r="B138" s="224" t="s">
        <v>224</v>
      </c>
      <c r="C138" s="197"/>
      <c r="D138" s="198">
        <f>E138+I138+M138</f>
        <v>101016</v>
      </c>
      <c r="E138" s="227">
        <f>F138+G138+H138</f>
        <v>101016</v>
      </c>
      <c r="F138" s="198"/>
      <c r="G138" s="227">
        <v>101016</v>
      </c>
      <c r="H138" s="198"/>
      <c r="I138" s="198">
        <f>J138+K138+L138</f>
        <v>0</v>
      </c>
      <c r="J138" s="198"/>
      <c r="K138" s="198"/>
      <c r="L138" s="198"/>
      <c r="M138" s="198">
        <f>N138+O138</f>
        <v>0</v>
      </c>
      <c r="N138" s="198"/>
      <c r="O138" s="198"/>
      <c r="P138" s="199"/>
      <c r="Q138" s="346">
        <f t="shared" si="49"/>
        <v>101016</v>
      </c>
    </row>
    <row r="139" spans="1:17" s="41" customFormat="1">
      <c r="A139" s="304" t="s">
        <v>225</v>
      </c>
      <c r="B139" s="224" t="s">
        <v>226</v>
      </c>
      <c r="C139" s="197"/>
      <c r="D139" s="198">
        <f t="shared" ref="D139:D147" si="58">E139+I139+M139</f>
        <v>0</v>
      </c>
      <c r="E139" s="227">
        <f t="shared" ref="E139:E147" si="59">F139+G139+H139</f>
        <v>0</v>
      </c>
      <c r="F139" s="198"/>
      <c r="G139" s="198"/>
      <c r="H139" s="198"/>
      <c r="I139" s="198">
        <f t="shared" ref="I139:I147" si="60">J139+K139+L139</f>
        <v>0</v>
      </c>
      <c r="J139" s="198"/>
      <c r="K139" s="198"/>
      <c r="L139" s="198"/>
      <c r="M139" s="198">
        <f t="shared" ref="M139:M147" si="61">N139+O139</f>
        <v>0</v>
      </c>
      <c r="N139" s="198"/>
      <c r="O139" s="198"/>
      <c r="P139" s="199"/>
      <c r="Q139" s="346">
        <f t="shared" si="49"/>
        <v>0</v>
      </c>
    </row>
    <row r="140" spans="1:17" s="41" customFormat="1">
      <c r="A140" s="304" t="s">
        <v>227</v>
      </c>
      <c r="B140" s="224" t="s">
        <v>228</v>
      </c>
      <c r="C140" s="197"/>
      <c r="D140" s="198">
        <f t="shared" si="58"/>
        <v>5856</v>
      </c>
      <c r="E140" s="227">
        <f t="shared" si="59"/>
        <v>0</v>
      </c>
      <c r="F140" s="198"/>
      <c r="G140" s="198"/>
      <c r="H140" s="198"/>
      <c r="I140" s="198">
        <f t="shared" si="60"/>
        <v>5856</v>
      </c>
      <c r="J140" s="198"/>
      <c r="K140" s="198"/>
      <c r="L140" s="227">
        <v>5856</v>
      </c>
      <c r="M140" s="198">
        <f t="shared" si="61"/>
        <v>0</v>
      </c>
      <c r="N140" s="198"/>
      <c r="O140" s="198"/>
      <c r="P140" s="199"/>
      <c r="Q140" s="346">
        <f t="shared" si="49"/>
        <v>5856</v>
      </c>
    </row>
    <row r="141" spans="1:17" s="41" customFormat="1">
      <c r="A141" s="304" t="s">
        <v>229</v>
      </c>
      <c r="B141" s="224" t="s">
        <v>230</v>
      </c>
      <c r="C141" s="197"/>
      <c r="D141" s="198">
        <f t="shared" si="58"/>
        <v>19764</v>
      </c>
      <c r="E141" s="227">
        <f t="shared" si="59"/>
        <v>0</v>
      </c>
      <c r="F141" s="198"/>
      <c r="G141" s="198"/>
      <c r="H141" s="198"/>
      <c r="I141" s="198">
        <f t="shared" si="60"/>
        <v>19764</v>
      </c>
      <c r="J141" s="198"/>
      <c r="K141" s="227">
        <v>19764</v>
      </c>
      <c r="L141" s="198"/>
      <c r="M141" s="198">
        <f t="shared" si="61"/>
        <v>0</v>
      </c>
      <c r="N141" s="198"/>
      <c r="O141" s="198"/>
      <c r="P141" s="199"/>
      <c r="Q141" s="346">
        <f t="shared" si="49"/>
        <v>19764</v>
      </c>
    </row>
    <row r="142" spans="1:17" s="41" customFormat="1">
      <c r="A142" s="304" t="s">
        <v>231</v>
      </c>
      <c r="B142" s="224" t="s">
        <v>232</v>
      </c>
      <c r="C142" s="197"/>
      <c r="D142" s="198">
        <f t="shared" si="58"/>
        <v>8052</v>
      </c>
      <c r="E142" s="227">
        <f t="shared" si="59"/>
        <v>8052</v>
      </c>
      <c r="F142" s="198"/>
      <c r="G142" s="227">
        <v>8052</v>
      </c>
      <c r="H142" s="198"/>
      <c r="I142" s="198">
        <f t="shared" si="60"/>
        <v>0</v>
      </c>
      <c r="J142" s="198"/>
      <c r="K142" s="198"/>
      <c r="L142" s="198"/>
      <c r="M142" s="198">
        <f t="shared" si="61"/>
        <v>0</v>
      </c>
      <c r="N142" s="198"/>
      <c r="O142" s="198"/>
      <c r="P142" s="199"/>
      <c r="Q142" s="346">
        <f t="shared" si="49"/>
        <v>8052</v>
      </c>
    </row>
    <row r="143" spans="1:17" s="41" customFormat="1">
      <c r="A143" s="304" t="s">
        <v>233</v>
      </c>
      <c r="B143" s="224" t="s">
        <v>234</v>
      </c>
      <c r="C143" s="197"/>
      <c r="D143" s="198">
        <f t="shared" si="58"/>
        <v>17568</v>
      </c>
      <c r="E143" s="227">
        <f t="shared" si="59"/>
        <v>17568</v>
      </c>
      <c r="F143" s="198"/>
      <c r="G143" s="227">
        <v>17568</v>
      </c>
      <c r="H143" s="198"/>
      <c r="I143" s="198">
        <f t="shared" si="60"/>
        <v>0</v>
      </c>
      <c r="J143" s="198"/>
      <c r="K143" s="198"/>
      <c r="L143" s="198"/>
      <c r="M143" s="198">
        <f t="shared" si="61"/>
        <v>0</v>
      </c>
      <c r="N143" s="198"/>
      <c r="O143" s="198"/>
      <c r="P143" s="199"/>
      <c r="Q143" s="346">
        <f t="shared" si="49"/>
        <v>17568</v>
      </c>
    </row>
    <row r="144" spans="1:17" s="41" customFormat="1">
      <c r="A144" s="304" t="s">
        <v>235</v>
      </c>
      <c r="B144" s="224" t="s">
        <v>219</v>
      </c>
      <c r="C144" s="197"/>
      <c r="D144" s="198">
        <f t="shared" si="58"/>
        <v>7320</v>
      </c>
      <c r="E144" s="227">
        <f t="shared" si="59"/>
        <v>0</v>
      </c>
      <c r="F144" s="198"/>
      <c r="G144" s="198"/>
      <c r="H144" s="198"/>
      <c r="I144" s="198">
        <f t="shared" si="60"/>
        <v>0</v>
      </c>
      <c r="J144" s="198"/>
      <c r="K144" s="198"/>
      <c r="L144" s="198"/>
      <c r="M144" s="198">
        <f t="shared" si="61"/>
        <v>7320</v>
      </c>
      <c r="N144" s="198"/>
      <c r="O144" s="227">
        <v>7320</v>
      </c>
      <c r="P144" s="199"/>
      <c r="Q144" s="346">
        <f t="shared" si="49"/>
        <v>7320</v>
      </c>
    </row>
    <row r="145" spans="1:17" s="41" customFormat="1">
      <c r="A145" s="304" t="s">
        <v>236</v>
      </c>
      <c r="B145" s="224" t="s">
        <v>170</v>
      </c>
      <c r="C145" s="197"/>
      <c r="D145" s="198">
        <f t="shared" si="58"/>
        <v>4392</v>
      </c>
      <c r="E145" s="227">
        <f t="shared" si="59"/>
        <v>0</v>
      </c>
      <c r="F145" s="205"/>
      <c r="G145" s="205"/>
      <c r="H145" s="206"/>
      <c r="I145" s="198">
        <f t="shared" si="60"/>
        <v>0</v>
      </c>
      <c r="J145" s="205"/>
      <c r="K145" s="205"/>
      <c r="L145" s="206"/>
      <c r="M145" s="198">
        <f t="shared" si="61"/>
        <v>4392</v>
      </c>
      <c r="N145" s="205"/>
      <c r="O145" s="228">
        <v>4392</v>
      </c>
      <c r="P145" s="199"/>
      <c r="Q145" s="346">
        <f t="shared" si="49"/>
        <v>4392</v>
      </c>
    </row>
    <row r="146" spans="1:17" s="41" customFormat="1">
      <c r="A146" s="304" t="s">
        <v>237</v>
      </c>
      <c r="B146" s="224" t="s">
        <v>238</v>
      </c>
      <c r="C146" s="197"/>
      <c r="D146" s="198">
        <f t="shared" si="58"/>
        <v>8784</v>
      </c>
      <c r="E146" s="227">
        <f>F146+G146+H146</f>
        <v>0</v>
      </c>
      <c r="F146" s="205"/>
      <c r="G146" s="205"/>
      <c r="H146" s="206"/>
      <c r="I146" s="198">
        <f t="shared" si="60"/>
        <v>0</v>
      </c>
      <c r="J146" s="205"/>
      <c r="K146" s="205"/>
      <c r="L146" s="206"/>
      <c r="M146" s="198">
        <f t="shared" si="61"/>
        <v>8784</v>
      </c>
      <c r="N146" s="205"/>
      <c r="O146" s="228">
        <v>8784</v>
      </c>
      <c r="P146" s="199"/>
      <c r="Q146" s="346">
        <f t="shared" si="49"/>
        <v>8784</v>
      </c>
    </row>
    <row r="147" spans="1:17" s="41" customFormat="1">
      <c r="A147" s="305" t="s">
        <v>239</v>
      </c>
      <c r="B147" s="224" t="s">
        <v>240</v>
      </c>
      <c r="C147" s="197"/>
      <c r="D147" s="198">
        <f t="shared" si="58"/>
        <v>65148</v>
      </c>
      <c r="E147" s="227">
        <f t="shared" si="59"/>
        <v>0</v>
      </c>
      <c r="F147" s="198"/>
      <c r="G147" s="198"/>
      <c r="H147" s="198"/>
      <c r="I147" s="198">
        <f t="shared" si="60"/>
        <v>0</v>
      </c>
      <c r="J147" s="198"/>
      <c r="K147" s="198"/>
      <c r="L147" s="198"/>
      <c r="M147" s="198">
        <f t="shared" si="61"/>
        <v>65148</v>
      </c>
      <c r="N147" s="198"/>
      <c r="O147" s="227">
        <v>65148</v>
      </c>
      <c r="P147" s="199"/>
      <c r="Q147" s="346">
        <f t="shared" si="49"/>
        <v>65148</v>
      </c>
    </row>
    <row r="148" spans="1:17" s="41" customFormat="1" ht="43.5">
      <c r="A148" s="310" t="s">
        <v>241</v>
      </c>
      <c r="B148" s="315"/>
      <c r="C148" s="316" t="s">
        <v>115</v>
      </c>
      <c r="D148" s="319">
        <f>D149+D150+D151+D152+D153</f>
        <v>50508</v>
      </c>
      <c r="E148" s="319">
        <f>E149+E150+E151+E152+E153</f>
        <v>20496</v>
      </c>
      <c r="F148" s="319">
        <f t="shared" ref="F148:N148" si="62">F149+F150+F151+F152+F153</f>
        <v>0</v>
      </c>
      <c r="G148" s="319">
        <f t="shared" si="62"/>
        <v>20496</v>
      </c>
      <c r="H148" s="319">
        <f t="shared" si="62"/>
        <v>0</v>
      </c>
      <c r="I148" s="319">
        <f t="shared" si="62"/>
        <v>4392</v>
      </c>
      <c r="J148" s="319">
        <f>J149+J150+J151+J152+J153</f>
        <v>3660</v>
      </c>
      <c r="K148" s="319">
        <f>K149+K150+K151+K152+K153</f>
        <v>0</v>
      </c>
      <c r="L148" s="319">
        <f t="shared" si="62"/>
        <v>732</v>
      </c>
      <c r="M148" s="319">
        <f t="shared" si="62"/>
        <v>25620</v>
      </c>
      <c r="N148" s="319">
        <f t="shared" si="62"/>
        <v>21960</v>
      </c>
      <c r="O148" s="319">
        <f>O149+O150+O151+O152+O153</f>
        <v>3660</v>
      </c>
      <c r="P148" s="313"/>
      <c r="Q148" s="346">
        <f t="shared" si="49"/>
        <v>50508</v>
      </c>
    </row>
    <row r="149" spans="1:17" s="41" customFormat="1">
      <c r="A149" s="306" t="s">
        <v>242</v>
      </c>
      <c r="B149" s="224" t="s">
        <v>243</v>
      </c>
      <c r="C149" s="197"/>
      <c r="D149" s="198">
        <f>E149+I149+M149</f>
        <v>0</v>
      </c>
      <c r="E149" s="198">
        <f>F149+G149+H149</f>
        <v>0</v>
      </c>
      <c r="F149" s="198"/>
      <c r="G149" s="198"/>
      <c r="H149" s="198"/>
      <c r="I149" s="198">
        <f>J149+K149+L149</f>
        <v>0</v>
      </c>
      <c r="J149" s="198"/>
      <c r="K149" s="198"/>
      <c r="L149" s="198"/>
      <c r="M149" s="198">
        <f>N149+O149</f>
        <v>0</v>
      </c>
      <c r="N149" s="198"/>
      <c r="O149" s="198"/>
      <c r="P149" s="199"/>
      <c r="Q149" s="346">
        <f t="shared" si="49"/>
        <v>0</v>
      </c>
    </row>
    <row r="150" spans="1:17" s="41" customFormat="1">
      <c r="A150" s="306" t="s">
        <v>244</v>
      </c>
      <c r="B150" s="224" t="s">
        <v>245</v>
      </c>
      <c r="C150" s="197"/>
      <c r="D150" s="198">
        <f t="shared" ref="D150:D152" si="63">E150+I150+M150</f>
        <v>732</v>
      </c>
      <c r="E150" s="198">
        <f t="shared" ref="E150:E153" si="64">F150+G150+H150</f>
        <v>0</v>
      </c>
      <c r="F150" s="198"/>
      <c r="G150" s="198"/>
      <c r="H150" s="198"/>
      <c r="I150" s="198">
        <f t="shared" ref="I150:I153" si="65">J150+K150+L150</f>
        <v>732</v>
      </c>
      <c r="J150" s="198"/>
      <c r="K150" s="198"/>
      <c r="L150" s="198">
        <v>732</v>
      </c>
      <c r="M150" s="198">
        <f t="shared" ref="M150:M153" si="66">N150+O150</f>
        <v>0</v>
      </c>
      <c r="N150" s="198"/>
      <c r="O150" s="198"/>
      <c r="P150" s="199"/>
      <c r="Q150" s="346">
        <f t="shared" si="49"/>
        <v>732</v>
      </c>
    </row>
    <row r="151" spans="1:17" s="41" customFormat="1">
      <c r="A151" s="306" t="s">
        <v>246</v>
      </c>
      <c r="B151" s="224" t="s">
        <v>247</v>
      </c>
      <c r="C151" s="197"/>
      <c r="D151" s="198">
        <f t="shared" si="63"/>
        <v>13176</v>
      </c>
      <c r="E151" s="198">
        <f t="shared" si="64"/>
        <v>13176</v>
      </c>
      <c r="F151" s="198"/>
      <c r="G151" s="227">
        <v>13176</v>
      </c>
      <c r="H151" s="227"/>
      <c r="I151" s="198">
        <f t="shared" si="65"/>
        <v>0</v>
      </c>
      <c r="J151" s="227"/>
      <c r="K151" s="227"/>
      <c r="L151" s="227"/>
      <c r="M151" s="198">
        <f t="shared" si="66"/>
        <v>0</v>
      </c>
      <c r="N151" s="227"/>
      <c r="O151" s="227"/>
      <c r="P151" s="199"/>
      <c r="Q151" s="346">
        <f t="shared" si="49"/>
        <v>13176</v>
      </c>
    </row>
    <row r="152" spans="1:17" s="41" customFormat="1">
      <c r="A152" s="306" t="s">
        <v>248</v>
      </c>
      <c r="B152" s="224" t="s">
        <v>221</v>
      </c>
      <c r="C152" s="197"/>
      <c r="D152" s="198">
        <f t="shared" si="63"/>
        <v>1830</v>
      </c>
      <c r="E152" s="198">
        <f t="shared" si="64"/>
        <v>1830</v>
      </c>
      <c r="F152" s="198"/>
      <c r="G152" s="227">
        <v>1830</v>
      </c>
      <c r="H152" s="227"/>
      <c r="I152" s="198">
        <f t="shared" si="65"/>
        <v>0</v>
      </c>
      <c r="J152" s="227"/>
      <c r="K152" s="227"/>
      <c r="L152" s="227"/>
      <c r="M152" s="198">
        <f t="shared" si="66"/>
        <v>0</v>
      </c>
      <c r="N152" s="227"/>
      <c r="O152" s="227"/>
      <c r="P152" s="199"/>
      <c r="Q152" s="346">
        <f t="shared" si="49"/>
        <v>1830</v>
      </c>
    </row>
    <row r="153" spans="1:17" s="41" customFormat="1">
      <c r="A153" s="209" t="s">
        <v>249</v>
      </c>
      <c r="B153" s="302" t="s">
        <v>250</v>
      </c>
      <c r="C153" s="197"/>
      <c r="D153" s="198">
        <f>E153+I153+M153</f>
        <v>34770</v>
      </c>
      <c r="E153" s="198">
        <f t="shared" si="64"/>
        <v>5490</v>
      </c>
      <c r="F153" s="198"/>
      <c r="G153" s="227">
        <v>5490</v>
      </c>
      <c r="H153" s="227"/>
      <c r="I153" s="198">
        <f t="shared" si="65"/>
        <v>3660</v>
      </c>
      <c r="J153" s="227">
        <v>3660</v>
      </c>
      <c r="K153" s="227"/>
      <c r="L153" s="227"/>
      <c r="M153" s="198">
        <f t="shared" si="66"/>
        <v>25620</v>
      </c>
      <c r="N153" s="227">
        <v>21960</v>
      </c>
      <c r="O153" s="227">
        <v>3660</v>
      </c>
      <c r="P153" s="199"/>
      <c r="Q153" s="346">
        <f t="shared" si="49"/>
        <v>34770</v>
      </c>
    </row>
    <row r="154" spans="1:17" s="41" customFormat="1" ht="87">
      <c r="A154" s="317" t="s">
        <v>251</v>
      </c>
      <c r="B154" s="318" t="s">
        <v>252</v>
      </c>
      <c r="C154" s="316" t="s">
        <v>115</v>
      </c>
      <c r="D154" s="319">
        <f>E154+I154+M154</f>
        <v>528400</v>
      </c>
      <c r="E154" s="319">
        <f>F154+G154+H154</f>
        <v>198150</v>
      </c>
      <c r="F154" s="320">
        <v>66050</v>
      </c>
      <c r="G154" s="320">
        <v>66050</v>
      </c>
      <c r="H154" s="320">
        <v>66050</v>
      </c>
      <c r="I154" s="319">
        <f>J154+K154+L154</f>
        <v>198150</v>
      </c>
      <c r="J154" s="320">
        <v>66050</v>
      </c>
      <c r="K154" s="320">
        <v>66050</v>
      </c>
      <c r="L154" s="320">
        <v>66050</v>
      </c>
      <c r="M154" s="319">
        <f>N154+O154</f>
        <v>132100</v>
      </c>
      <c r="N154" s="320">
        <v>66050</v>
      </c>
      <c r="O154" s="320">
        <v>66050</v>
      </c>
      <c r="P154" s="321"/>
      <c r="Q154" s="346">
        <f t="shared" si="49"/>
        <v>528400</v>
      </c>
    </row>
    <row r="155" spans="1:17" s="41" customFormat="1">
      <c r="A155" s="141" t="s">
        <v>80</v>
      </c>
      <c r="B155" s="134"/>
      <c r="C155" s="136"/>
      <c r="D155" s="112"/>
      <c r="E155" s="112"/>
      <c r="F155" s="58"/>
      <c r="G155" s="58"/>
      <c r="H155" s="137"/>
      <c r="I155" s="138"/>
      <c r="J155" s="58"/>
      <c r="K155" s="58"/>
      <c r="L155" s="137"/>
      <c r="M155" s="138"/>
      <c r="N155" s="58"/>
      <c r="O155" s="139"/>
      <c r="P155" s="60"/>
      <c r="Q155" s="346">
        <f t="shared" si="49"/>
        <v>0</v>
      </c>
    </row>
    <row r="156" spans="1:17" s="35" customFormat="1" ht="27" customHeight="1">
      <c r="A156" s="330" t="s">
        <v>81</v>
      </c>
      <c r="B156" s="331"/>
      <c r="C156" s="332" t="s">
        <v>106</v>
      </c>
      <c r="D156" s="333">
        <f>E156+I156+M156</f>
        <v>45000</v>
      </c>
      <c r="E156" s="333">
        <f>G156+H156+F156</f>
        <v>13500</v>
      </c>
      <c r="F156" s="334">
        <f>F159</f>
        <v>0</v>
      </c>
      <c r="G156" s="334">
        <f t="shared" ref="G156:O156" si="67">G159</f>
        <v>0</v>
      </c>
      <c r="H156" s="334">
        <f t="shared" si="67"/>
        <v>13500</v>
      </c>
      <c r="I156" s="334">
        <f>J156+K156+L156</f>
        <v>31500</v>
      </c>
      <c r="J156" s="334">
        <f t="shared" si="67"/>
        <v>16500</v>
      </c>
      <c r="K156" s="334">
        <f t="shared" si="67"/>
        <v>9000</v>
      </c>
      <c r="L156" s="334">
        <f t="shared" si="67"/>
        <v>6000</v>
      </c>
      <c r="M156" s="334">
        <f>N156+O156</f>
        <v>0</v>
      </c>
      <c r="N156" s="334">
        <f t="shared" si="67"/>
        <v>0</v>
      </c>
      <c r="O156" s="334">
        <f t="shared" si="67"/>
        <v>0</v>
      </c>
      <c r="P156" s="335"/>
      <c r="Q156" s="346">
        <f t="shared" si="49"/>
        <v>45000</v>
      </c>
    </row>
    <row r="157" spans="1:17" s="35" customFormat="1" ht="27" customHeight="1">
      <c r="A157" s="365" t="s">
        <v>52</v>
      </c>
      <c r="B157" s="358"/>
      <c r="C157" s="358"/>
      <c r="D157" s="358"/>
      <c r="E157" s="358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3"/>
      <c r="Q157" s="346">
        <f t="shared" si="49"/>
        <v>0</v>
      </c>
    </row>
    <row r="158" spans="1:17" s="35" customFormat="1" ht="27.75" customHeight="1">
      <c r="A158" s="366" t="s">
        <v>53</v>
      </c>
      <c r="B158" s="359"/>
      <c r="C158" s="359"/>
      <c r="D158" s="359"/>
      <c r="E158" s="359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3"/>
      <c r="Q158" s="346">
        <f t="shared" si="49"/>
        <v>0</v>
      </c>
    </row>
    <row r="159" spans="1:17" s="41" customFormat="1" ht="23.25" customHeight="1">
      <c r="A159" s="36" t="s">
        <v>101</v>
      </c>
      <c r="B159" s="37"/>
      <c r="C159" s="65"/>
      <c r="D159" s="114">
        <f>D163</f>
        <v>45000</v>
      </c>
      <c r="E159" s="322">
        <f>F159+G159+H159</f>
        <v>13500</v>
      </c>
      <c r="F159" s="322">
        <f>F163</f>
        <v>0</v>
      </c>
      <c r="G159" s="322">
        <f>G163</f>
        <v>0</v>
      </c>
      <c r="H159" s="322">
        <f t="shared" ref="H159:O159" si="68">H163</f>
        <v>13500</v>
      </c>
      <c r="I159" s="322">
        <f>J159+K159+L159</f>
        <v>31500</v>
      </c>
      <c r="J159" s="322">
        <f>J163</f>
        <v>16500</v>
      </c>
      <c r="K159" s="322">
        <f t="shared" ref="K159:L159" si="69">K163</f>
        <v>9000</v>
      </c>
      <c r="L159" s="322">
        <f t="shared" si="69"/>
        <v>6000</v>
      </c>
      <c r="M159" s="322">
        <f>N159+O159</f>
        <v>0</v>
      </c>
      <c r="N159" s="322">
        <f>N163</f>
        <v>0</v>
      </c>
      <c r="O159" s="322">
        <f t="shared" si="68"/>
        <v>0</v>
      </c>
      <c r="P159" s="39"/>
      <c r="Q159" s="346">
        <f t="shared" si="49"/>
        <v>45000</v>
      </c>
    </row>
    <row r="160" spans="1:17" s="41" customFormat="1" ht="23.25" customHeight="1">
      <c r="A160" s="323" t="s">
        <v>52</v>
      </c>
      <c r="B160" s="197"/>
      <c r="C160" s="197"/>
      <c r="D160" s="197"/>
      <c r="E160" s="197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199"/>
      <c r="Q160" s="346">
        <f t="shared" si="49"/>
        <v>0</v>
      </c>
    </row>
    <row r="161" spans="1:17" s="41" customFormat="1" ht="23.25" customHeight="1">
      <c r="A161" s="323" t="s">
        <v>53</v>
      </c>
      <c r="B161" s="197"/>
      <c r="C161" s="197"/>
      <c r="D161" s="197"/>
      <c r="E161" s="197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199"/>
      <c r="Q161" s="346">
        <f t="shared" si="49"/>
        <v>0</v>
      </c>
    </row>
    <row r="162" spans="1:17" s="41" customFormat="1">
      <c r="A162" s="209" t="s">
        <v>24</v>
      </c>
      <c r="B162" s="197"/>
      <c r="C162" s="197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9"/>
      <c r="Q162" s="346">
        <f t="shared" si="49"/>
        <v>0</v>
      </c>
    </row>
    <row r="163" spans="1:17" s="41" customFormat="1">
      <c r="A163" s="203" t="s">
        <v>254</v>
      </c>
      <c r="B163" s="197"/>
      <c r="C163" s="197"/>
      <c r="D163" s="198">
        <v>45000</v>
      </c>
      <c r="E163" s="198">
        <f>F163+G163+H163</f>
        <v>13500</v>
      </c>
      <c r="F163" s="198">
        <f>F164+F165</f>
        <v>0</v>
      </c>
      <c r="G163" s="198">
        <f t="shared" ref="G163" si="70">G164+G165</f>
        <v>0</v>
      </c>
      <c r="H163" s="198">
        <v>13500</v>
      </c>
      <c r="I163" s="198">
        <f>+J163+K163+L163</f>
        <v>31500</v>
      </c>
      <c r="J163" s="198">
        <v>16500</v>
      </c>
      <c r="K163" s="198">
        <v>9000</v>
      </c>
      <c r="L163" s="198">
        <v>6000</v>
      </c>
      <c r="M163" s="198">
        <f>M164+M165</f>
        <v>0</v>
      </c>
      <c r="N163" s="198">
        <f>N164+N165</f>
        <v>0</v>
      </c>
      <c r="O163" s="198">
        <f t="shared" ref="O163" si="71">O164+O165</f>
        <v>0</v>
      </c>
      <c r="P163" s="199"/>
      <c r="Q163" s="346">
        <f t="shared" si="49"/>
        <v>45000</v>
      </c>
    </row>
    <row r="164" spans="1:17" s="41" customFormat="1">
      <c r="A164" s="203" t="s">
        <v>62</v>
      </c>
      <c r="B164" s="197"/>
      <c r="C164" s="197"/>
      <c r="D164" s="198"/>
      <c r="E164" s="198"/>
      <c r="F164" s="205"/>
      <c r="G164" s="205"/>
      <c r="H164" s="206"/>
      <c r="I164" s="198"/>
      <c r="J164" s="205"/>
      <c r="K164" s="205"/>
      <c r="L164" s="206"/>
      <c r="M164" s="198"/>
      <c r="N164" s="205"/>
      <c r="O164" s="205"/>
      <c r="P164" s="199"/>
      <c r="Q164" s="346">
        <f t="shared" ref="Q164" si="72">E164+I164+M164</f>
        <v>0</v>
      </c>
    </row>
    <row r="167" spans="1:17">
      <c r="D167" s="325">
        <f>D13+D32+D43+D70+D82+D93+D101+D113+D125</f>
        <v>1755841</v>
      </c>
    </row>
  </sheetData>
  <mergeCells count="21">
    <mergeCell ref="A44:C44"/>
    <mergeCell ref="A45:C45"/>
    <mergeCell ref="A46:C46"/>
    <mergeCell ref="A113:B113"/>
    <mergeCell ref="A125:B125"/>
    <mergeCell ref="A32:B32"/>
    <mergeCell ref="A1:P1"/>
    <mergeCell ref="K2:O3"/>
    <mergeCell ref="A8:A9"/>
    <mergeCell ref="B8:B9"/>
    <mergeCell ref="C8:C9"/>
    <mergeCell ref="D8:D9"/>
    <mergeCell ref="E8:H8"/>
    <mergeCell ref="I8:L8"/>
    <mergeCell ref="M8:O8"/>
    <mergeCell ref="P8:P9"/>
    <mergeCell ref="A13:C13"/>
    <mergeCell ref="A14:C14"/>
    <mergeCell ref="A15:C15"/>
    <mergeCell ref="A17:B17"/>
    <mergeCell ref="A25:B25"/>
  </mergeCells>
  <pageMargins left="0.15748031496063" right="0.15748031496063" top="0.39370078740157499" bottom="0.39370078740157499" header="0.31496062992126" footer="0.3543307086614170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1. สรุปการใช้จ่ายเงิน-พื้นฐาน</vt:lpstr>
      <vt:lpstr>2.แผนปฏิบัติงาน แผนพื้นฐาน</vt:lpstr>
      <vt:lpstr>3.สรุปการใช้จ่ายเงิน-แผนยุทธฯ</vt:lpstr>
      <vt:lpstr>4.แผนปฏิบัติงาน แผนยุทธฯ </vt:lpstr>
      <vt:lpstr>'1. สรุปการใช้จ่ายเงิน-พื้นฐาน'!Print_Area</vt:lpstr>
      <vt:lpstr>'2.แผนปฏิบัติงาน แผนพื้นฐาน'!Print_Area</vt:lpstr>
      <vt:lpstr>'2.แผนปฏิบัติงาน แผนพื้นฐาน'!Print_Titles</vt:lpstr>
      <vt:lpstr>'4.แผนปฏิบัติงาน แผนยุทธฯ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หทัยรัตน์ หยีวิยม</dc:creator>
  <cp:lastModifiedBy>wallapa</cp:lastModifiedBy>
  <cp:lastPrinted>2023-11-17T03:46:30Z</cp:lastPrinted>
  <dcterms:created xsi:type="dcterms:W3CDTF">2022-09-06T06:12:12Z</dcterms:created>
  <dcterms:modified xsi:type="dcterms:W3CDTF">2023-11-20T07:54:20Z</dcterms:modified>
</cp:coreProperties>
</file>