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O:\3.แตน\ให้พี่แตน\"/>
    </mc:Choice>
  </mc:AlternateContent>
  <xr:revisionPtr revIDLastSave="0" documentId="13_ncr:1_{064EB55D-0FAC-476E-8768-004AD5C05C82}" xr6:coauthVersionLast="47" xr6:coauthVersionMax="47" xr10:uidLastSave="{00000000-0000-0000-0000-000000000000}"/>
  <bookViews>
    <workbookView xWindow="-120" yWindow="-120" windowWidth="20730" windowHeight="11040" xr2:uid="{8F94D849-3079-4475-ABBB-D99FDAC689B2}"/>
  </bookViews>
  <sheets>
    <sheet name="อำเภอ" sheetId="1" r:id="rId1"/>
    <sheet name="ร้อยละผลผลิต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" i="2" l="1"/>
  <c r="P8" i="2"/>
  <c r="O9" i="2"/>
  <c r="O11" i="2"/>
  <c r="H11" i="2" s="1"/>
  <c r="O13" i="2"/>
  <c r="L13" i="2" s="1"/>
  <c r="P14" i="2"/>
  <c r="O15" i="2"/>
  <c r="B15" i="2" s="1"/>
  <c r="P16" i="2"/>
  <c r="O17" i="2"/>
  <c r="L17" i="2" s="1"/>
  <c r="O19" i="2"/>
  <c r="O21" i="2"/>
  <c r="O23" i="2"/>
  <c r="P24" i="2"/>
  <c r="O25" i="2"/>
  <c r="C25" i="2" s="1"/>
  <c r="M25" i="2"/>
  <c r="L25" i="2"/>
  <c r="K25" i="2"/>
  <c r="J25" i="2"/>
  <c r="I25" i="2"/>
  <c r="H25" i="2"/>
  <c r="G25" i="2"/>
  <c r="F25" i="2"/>
  <c r="E25" i="2"/>
  <c r="D25" i="2"/>
  <c r="N24" i="2"/>
  <c r="M23" i="2"/>
  <c r="N22" i="2"/>
  <c r="P22" i="2" s="1"/>
  <c r="L21" i="2"/>
  <c r="K21" i="2"/>
  <c r="N20" i="2"/>
  <c r="P20" i="2" s="1"/>
  <c r="N18" i="2"/>
  <c r="P18" i="2" s="1"/>
  <c r="D17" i="2"/>
  <c r="M17" i="2"/>
  <c r="N16" i="2"/>
  <c r="H15" i="2"/>
  <c r="G15" i="2"/>
  <c r="F15" i="2"/>
  <c r="E15" i="2"/>
  <c r="D15" i="2"/>
  <c r="C15" i="2"/>
  <c r="N14" i="2"/>
  <c r="D13" i="2"/>
  <c r="C13" i="2"/>
  <c r="B13" i="2"/>
  <c r="N12" i="2"/>
  <c r="P12" i="2" s="1"/>
  <c r="M11" i="2"/>
  <c r="L11" i="2"/>
  <c r="K11" i="2"/>
  <c r="J11" i="2"/>
  <c r="I11" i="2"/>
  <c r="N10" i="2"/>
  <c r="P10" i="2" s="1"/>
  <c r="L9" i="2"/>
  <c r="M9" i="2"/>
  <c r="N8" i="2"/>
  <c r="I7" i="2"/>
  <c r="M7" i="2"/>
  <c r="L7" i="2"/>
  <c r="K7" i="2"/>
  <c r="J7" i="2"/>
  <c r="N6" i="2"/>
  <c r="P6" i="2" s="1"/>
  <c r="I15" i="2" l="1"/>
  <c r="N15" i="2" s="1"/>
  <c r="P15" i="2" s="1"/>
  <c r="L19" i="2"/>
  <c r="L15" i="2"/>
  <c r="E17" i="2"/>
  <c r="B11" i="2"/>
  <c r="I13" i="2"/>
  <c r="F17" i="2"/>
  <c r="M21" i="2"/>
  <c r="C11" i="2"/>
  <c r="J13" i="2"/>
  <c r="G17" i="2"/>
  <c r="J21" i="2"/>
  <c r="J19" i="2"/>
  <c r="J15" i="2"/>
  <c r="K15" i="2"/>
  <c r="F13" i="2"/>
  <c r="N13" i="2" s="1"/>
  <c r="P13" i="2" s="1"/>
  <c r="G13" i="2"/>
  <c r="D11" i="2"/>
  <c r="K13" i="2"/>
  <c r="H17" i="2"/>
  <c r="E13" i="2"/>
  <c r="M15" i="2"/>
  <c r="M5" i="2" s="1"/>
  <c r="F11" i="2"/>
  <c r="M13" i="2"/>
  <c r="J17" i="2"/>
  <c r="K17" i="2"/>
  <c r="B25" i="2"/>
  <c r="N25" i="2" s="1"/>
  <c r="P25" i="2" s="1"/>
  <c r="H19" i="2"/>
  <c r="I19" i="2"/>
  <c r="K19" i="2"/>
  <c r="M19" i="2"/>
  <c r="G19" i="2"/>
  <c r="H13" i="2"/>
  <c r="E11" i="2"/>
  <c r="I17" i="2"/>
  <c r="G11" i="2"/>
  <c r="E9" i="2"/>
  <c r="C21" i="2"/>
  <c r="D21" i="2"/>
  <c r="G23" i="2"/>
  <c r="B9" i="2"/>
  <c r="J9" i="2"/>
  <c r="B23" i="2"/>
  <c r="C9" i="2"/>
  <c r="B21" i="2"/>
  <c r="C7" i="2"/>
  <c r="G9" i="2"/>
  <c r="B19" i="2"/>
  <c r="E21" i="2"/>
  <c r="E7" i="2"/>
  <c r="G7" i="2"/>
  <c r="C23" i="2"/>
  <c r="D23" i="2"/>
  <c r="D9" i="2"/>
  <c r="E23" i="2"/>
  <c r="B7" i="2"/>
  <c r="F23" i="2"/>
  <c r="F9" i="2"/>
  <c r="D7" i="2"/>
  <c r="H23" i="2"/>
  <c r="H9" i="2"/>
  <c r="C19" i="2"/>
  <c r="F21" i="2"/>
  <c r="I23" i="2"/>
  <c r="F7" i="2"/>
  <c r="I9" i="2"/>
  <c r="D19" i="2"/>
  <c r="G21" i="2"/>
  <c r="J23" i="2"/>
  <c r="B17" i="2"/>
  <c r="E19" i="2"/>
  <c r="H21" i="2"/>
  <c r="K23" i="2"/>
  <c r="H7" i="2"/>
  <c r="K9" i="2"/>
  <c r="C17" i="2"/>
  <c r="F19" i="2"/>
  <c r="I21" i="2"/>
  <c r="L23" i="2"/>
  <c r="D6" i="1"/>
  <c r="C6" i="1"/>
  <c r="B6" i="1"/>
  <c r="E71" i="1"/>
  <c r="D71" i="1"/>
  <c r="C71" i="1"/>
  <c r="B71" i="1"/>
  <c r="E70" i="1"/>
  <c r="D70" i="1"/>
  <c r="C70" i="1"/>
  <c r="B70" i="1"/>
  <c r="E69" i="1"/>
  <c r="D69" i="1"/>
  <c r="C69" i="1"/>
  <c r="B69" i="1"/>
  <c r="E68" i="1"/>
  <c r="D68" i="1"/>
  <c r="C68" i="1"/>
  <c r="B68" i="1"/>
  <c r="E67" i="1"/>
  <c r="D67" i="1"/>
  <c r="C67" i="1"/>
  <c r="B67" i="1"/>
  <c r="E66" i="1"/>
  <c r="D66" i="1"/>
  <c r="C66" i="1"/>
  <c r="B66" i="1"/>
  <c r="E65" i="1"/>
  <c r="D65" i="1"/>
  <c r="C65" i="1"/>
  <c r="B65" i="1"/>
  <c r="E64" i="1"/>
  <c r="D64" i="1"/>
  <c r="C64" i="1"/>
  <c r="B64" i="1"/>
  <c r="E63" i="1"/>
  <c r="D63" i="1"/>
  <c r="C63" i="1"/>
  <c r="B63" i="1"/>
  <c r="E62" i="1"/>
  <c r="D62" i="1"/>
  <c r="C62" i="1"/>
  <c r="B62" i="1"/>
  <c r="E61" i="1"/>
  <c r="D61" i="1"/>
  <c r="C61" i="1"/>
  <c r="B61" i="1"/>
  <c r="E60" i="1"/>
  <c r="D60" i="1"/>
  <c r="C60" i="1"/>
  <c r="B60" i="1"/>
  <c r="E59" i="1"/>
  <c r="D59" i="1"/>
  <c r="C59" i="1"/>
  <c r="B59" i="1"/>
  <c r="E58" i="1"/>
  <c r="D58" i="1"/>
  <c r="C58" i="1"/>
  <c r="B58" i="1"/>
  <c r="E57" i="1"/>
  <c r="D57" i="1"/>
  <c r="C57" i="1"/>
  <c r="B57" i="1"/>
  <c r="E56" i="1"/>
  <c r="D56" i="1"/>
  <c r="C56" i="1"/>
  <c r="B56" i="1"/>
  <c r="E55" i="1"/>
  <c r="D55" i="1"/>
  <c r="C55" i="1"/>
  <c r="B55" i="1"/>
  <c r="E54" i="1"/>
  <c r="D54" i="1"/>
  <c r="C54" i="1"/>
  <c r="B54" i="1"/>
  <c r="E53" i="1"/>
  <c r="D53" i="1"/>
  <c r="C53" i="1"/>
  <c r="B53" i="1"/>
  <c r="E52" i="1"/>
  <c r="D52" i="1"/>
  <c r="C52" i="1"/>
  <c r="B52" i="1"/>
  <c r="E51" i="1"/>
  <c r="D51" i="1"/>
  <c r="C51" i="1"/>
  <c r="B51" i="1"/>
  <c r="E50" i="1"/>
  <c r="D50" i="1"/>
  <c r="C50" i="1"/>
  <c r="B50" i="1"/>
  <c r="E49" i="1"/>
  <c r="D49" i="1"/>
  <c r="C49" i="1"/>
  <c r="B49" i="1"/>
  <c r="E48" i="1"/>
  <c r="D48" i="1"/>
  <c r="C48" i="1"/>
  <c r="B48" i="1"/>
  <c r="E47" i="1"/>
  <c r="D47" i="1"/>
  <c r="C47" i="1"/>
  <c r="B47" i="1"/>
  <c r="E46" i="1"/>
  <c r="D46" i="1"/>
  <c r="C46" i="1"/>
  <c r="B46" i="1"/>
  <c r="E45" i="1"/>
  <c r="D45" i="1"/>
  <c r="C45" i="1"/>
  <c r="B45" i="1"/>
  <c r="E44" i="1"/>
  <c r="D44" i="1"/>
  <c r="C44" i="1"/>
  <c r="B44" i="1"/>
  <c r="E43" i="1"/>
  <c r="D43" i="1"/>
  <c r="C43" i="1"/>
  <c r="B43" i="1"/>
  <c r="E42" i="1"/>
  <c r="D42" i="1"/>
  <c r="C42" i="1"/>
  <c r="B42" i="1"/>
  <c r="E41" i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10" i="1"/>
  <c r="E9" i="1"/>
  <c r="D9" i="1"/>
  <c r="C9" i="1"/>
  <c r="B9" i="1"/>
  <c r="E8" i="1"/>
  <c r="D8" i="1"/>
  <c r="C8" i="1"/>
  <c r="B8" i="1"/>
  <c r="E7" i="1"/>
  <c r="D7" i="1"/>
  <c r="C7" i="1"/>
  <c r="B7" i="1"/>
  <c r="N11" i="2" l="1"/>
  <c r="P11" i="2" s="1"/>
  <c r="L5" i="2"/>
  <c r="K5" i="2"/>
  <c r="J5" i="2"/>
  <c r="I5" i="2"/>
  <c r="D5" i="2"/>
  <c r="N21" i="2"/>
  <c r="P21" i="2" s="1"/>
  <c r="N9" i="2"/>
  <c r="P9" i="2" s="1"/>
  <c r="B5" i="2"/>
  <c r="N7" i="2"/>
  <c r="P7" i="2" s="1"/>
  <c r="H5" i="2"/>
  <c r="G5" i="2"/>
  <c r="E5" i="2"/>
  <c r="N19" i="2"/>
  <c r="P19" i="2" s="1"/>
  <c r="F5" i="2"/>
  <c r="N23" i="2"/>
  <c r="P23" i="2" s="1"/>
  <c r="N17" i="2"/>
  <c r="P17" i="2" s="1"/>
  <c r="C5" i="2"/>
  <c r="N5" i="2" l="1"/>
  <c r="B4" i="2" s="1"/>
  <c r="E6" i="1"/>
  <c r="N4" i="2" l="1"/>
  <c r="L4" i="2"/>
  <c r="J4" i="2"/>
  <c r="K4" i="2"/>
  <c r="I4" i="2"/>
  <c r="M4" i="2"/>
  <c r="D4" i="2"/>
  <c r="H4" i="2"/>
  <c r="E4" i="2"/>
  <c r="G4" i="2"/>
  <c r="F4" i="2"/>
  <c r="C4" i="2"/>
</calcChain>
</file>

<file path=xl/sharedStrings.xml><?xml version="1.0" encoding="utf-8"?>
<sst xmlns="http://schemas.openxmlformats.org/spreadsheetml/2006/main" count="102" uniqueCount="91">
  <si>
    <t>เนื้อที่ยืนต้น (ไร่)</t>
  </si>
  <si>
    <t>เนื้อที่ให้ผล (ไร่)</t>
  </si>
  <si>
    <t>ผลผลิต (ตัน)</t>
  </si>
  <si>
    <t>ผลผลิตต่อไร่ (กก.)</t>
  </si>
  <si>
    <t>สระบุรี</t>
  </si>
  <si>
    <t>แก่งคอย</t>
  </si>
  <si>
    <t>พระพุทธบาท</t>
  </si>
  <si>
    <t>บ้านหมอ</t>
  </si>
  <si>
    <t>มวกเหล็ก</t>
  </si>
  <si>
    <t>เฉลิมพระเกียรติ</t>
  </si>
  <si>
    <t>วิหารแดง</t>
  </si>
  <si>
    <t>หนองแค</t>
  </si>
  <si>
    <t>วังม่วง</t>
  </si>
  <si>
    <t>หนองแซง</t>
  </si>
  <si>
    <t>ลพบุรี</t>
  </si>
  <si>
    <t>เมืองลพบุรี</t>
  </si>
  <si>
    <t>พัฒนานิคม</t>
  </si>
  <si>
    <t>โคกสำโรง</t>
  </si>
  <si>
    <t>หนองม่วง</t>
  </si>
  <si>
    <t>ชัยบาดาล</t>
  </si>
  <si>
    <t>บ้านหมี่</t>
  </si>
  <si>
    <t>ท่าวุ้ง</t>
  </si>
  <si>
    <t>ท่าหลวง</t>
  </si>
  <si>
    <t>สระโบสถ์</t>
  </si>
  <si>
    <t>โคกเจริญ</t>
  </si>
  <si>
    <t>ลำสนธิ</t>
  </si>
  <si>
    <t>สิงห์บุรี</t>
  </si>
  <si>
    <t>เมืองสิงห์บุรี</t>
  </si>
  <si>
    <t>บางระจัน</t>
  </si>
  <si>
    <t>ค่ายบางระจัน</t>
  </si>
  <si>
    <t>ชัยนาท</t>
  </si>
  <si>
    <t>เมืองชัยนาท</t>
  </si>
  <si>
    <t>มโนรมย์</t>
  </si>
  <si>
    <t>วัดสิงห์</t>
  </si>
  <si>
    <t>สรรคบุรี</t>
  </si>
  <si>
    <t>หันคา</t>
  </si>
  <si>
    <t>หนองมะโมง</t>
  </si>
  <si>
    <t>สรรพยา</t>
  </si>
  <si>
    <t>เนินขาม</t>
  </si>
  <si>
    <t>สุพรรณบุรี</t>
  </si>
  <si>
    <t>เมืองสุพรรณบุรี</t>
  </si>
  <si>
    <t>เดิมบางนางบวช</t>
  </si>
  <si>
    <t>สองพี่น้อง</t>
  </si>
  <si>
    <t>ด่านช้าง</t>
  </si>
  <si>
    <t>หนองหญ้าไซ</t>
  </si>
  <si>
    <t>อู่ทอง</t>
  </si>
  <si>
    <t>บางปลาม้า</t>
  </si>
  <si>
    <t>ดอนเจดีย์</t>
  </si>
  <si>
    <t>อ่างทอง</t>
  </si>
  <si>
    <t>พระนครศรีอยุธยา</t>
  </si>
  <si>
    <t>บางซ้าย</t>
  </si>
  <si>
    <t>บางไทร</t>
  </si>
  <si>
    <t>ผักไห่</t>
  </si>
  <si>
    <t>ภาชี</t>
  </si>
  <si>
    <t>ลาดบัวหลวง</t>
  </si>
  <si>
    <t>วังน้อย</t>
  </si>
  <si>
    <t>กรุงเทพมหานคร</t>
  </si>
  <si>
    <t>บางแค</t>
  </si>
  <si>
    <t>หนองแขม</t>
  </si>
  <si>
    <t>หนองจอก</t>
  </si>
  <si>
    <t>ปทุมธานี</t>
  </si>
  <si>
    <t>เมืองปทุมธานี</t>
  </si>
  <si>
    <t>คลองหลวง</t>
  </si>
  <si>
    <t>ธัญบุรี</t>
  </si>
  <si>
    <t>ลำลูกกา</t>
  </si>
  <si>
    <t>หนองเสือ</t>
  </si>
  <si>
    <t>ลาดหลุมแก้ว</t>
  </si>
  <si>
    <t>สามโคก</t>
  </si>
  <si>
    <t>นนทบุรี</t>
  </si>
  <si>
    <t>ไทรน้อย</t>
  </si>
  <si>
    <t>สศท.7/จังหวัด</t>
  </si>
  <si>
    <t>สศท.7</t>
  </si>
  <si>
    <t>ตารางที่ 1 ข้อมูลปาล์มน้ำมัน เนื้อที่ยืนต้น เนื้อที่ให้ผล ผลผลิต และผลผลิตต่อเนื้อที่ให้ผล รายอำเภอ จังหวัด ปี 2565</t>
  </si>
  <si>
    <t>ร้อยละและปริมาณผลผลิตรายเดือน  (ตัน)</t>
  </si>
  <si>
    <t>รวม</t>
  </si>
  <si>
    <t>ม.ค.65</t>
  </si>
  <si>
    <t>ก.พ.65</t>
  </si>
  <si>
    <t>มี.ค.65</t>
  </si>
  <si>
    <t>เม.ย.65</t>
  </si>
  <si>
    <t>พ.ค.65</t>
  </si>
  <si>
    <t>มิ.ย.65</t>
  </si>
  <si>
    <t>ก.ค.65</t>
  </si>
  <si>
    <t>ส.ค.65</t>
  </si>
  <si>
    <t>ก.ย.65</t>
  </si>
  <si>
    <t>ต.ค.65</t>
  </si>
  <si>
    <t>พ.ย.65</t>
  </si>
  <si>
    <t>ธ.ค.65</t>
  </si>
  <si>
    <t>(ร้อยละ/ตัน)</t>
  </si>
  <si>
    <t>ปรับที่ % ของผลผลิตในแต่ละรายเดือน</t>
  </si>
  <si>
    <t>ตารางที่ 2 ปาล์มน้ำมัน  :   ร้อยละและปริมาณผลผลิตรายเดือน ปี 2565</t>
  </si>
  <si>
    <t>ที่มา : คณะทำงานพัฒนาคุณภาพข้อมูลปริมาณการผลิตสินค้าเกษตรด้านพืช ภาคกลาง ครั้งที่ 1/2566  วันที่ 10 สิงหาคม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</si>
</sst>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87" formatCode="_-* #,##0_-;\-* #,##0_-;_-* &quot;-&quot;??_-;_-@_-"/>
    <numFmt numFmtId="188" formatCode="_(* #,##0.00_);_(* \(#,##0.00\);_(* &quot;-&quot;??_);_(@_)"/>
    <numFmt numFmtId="189" formatCode="_(* #,##0_);_(* \(#,##0\);_(* &quot;-&quot;??_);_(@_)"/>
    <numFmt numFmtId="190" formatCode="#,##0_ ;\-#,##0\ "/>
    <numFmt numFmtId="191" formatCode="#,##0.00_ ;\-#,##0.00\ "/>
    <numFmt numFmtId="192" formatCode="_-* #,##0.00_-;\-* #,##0.00_-;_-* &quot;-&quot;_-;_-@_-"/>
  </numFmts>
  <fonts count="1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4"/>
      <color theme="1"/>
      <name val="TH SarabunPSK"/>
      <family val="2"/>
    </font>
    <font>
      <sz val="11"/>
      <color theme="1"/>
      <name val="Tahoma"/>
      <family val="2"/>
      <scheme val="minor"/>
    </font>
    <font>
      <sz val="14"/>
      <name val="TH SarabunPSK"/>
      <family val="2"/>
    </font>
    <font>
      <b/>
      <sz val="14"/>
      <name val="TH SarabunPSK"/>
      <family val="2"/>
    </font>
    <font>
      <sz val="10"/>
      <name val="Arial"/>
      <family val="2"/>
    </font>
    <font>
      <sz val="14"/>
      <color theme="1"/>
      <name val="TH SarabunPSK"/>
      <family val="2"/>
    </font>
    <font>
      <b/>
      <sz val="16"/>
      <name val="TH SarabunPSK"/>
      <family val="2"/>
    </font>
    <font>
      <sz val="16"/>
      <name val="AngsanaUPC"/>
      <family val="1"/>
      <charset val="222"/>
    </font>
    <font>
      <b/>
      <sz val="16"/>
      <color theme="1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8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7" fillId="0" borderId="0"/>
    <xf numFmtId="43" fontId="7" fillId="0" borderId="0" applyFont="0" applyFill="0" applyBorder="0" applyAlignment="0" applyProtection="0"/>
    <xf numFmtId="0" fontId="10" fillId="0" borderId="0"/>
    <xf numFmtId="0" fontId="4" fillId="0" borderId="0"/>
  </cellStyleXfs>
  <cellXfs count="59">
    <xf numFmtId="0" fontId="0" fillId="0" borderId="0" xfId="0"/>
    <xf numFmtId="0" fontId="3" fillId="0" borderId="0" xfId="2" applyFont="1" applyAlignment="1">
      <alignment horizontal="left" vertical="center"/>
    </xf>
    <xf numFmtId="0" fontId="5" fillId="0" borderId="0" xfId="3" applyFont="1"/>
    <xf numFmtId="187" fontId="5" fillId="0" borderId="0" xfId="4" applyNumberFormat="1" applyFont="1" applyFill="1"/>
    <xf numFmtId="3" fontId="5" fillId="0" borderId="6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3" fontId="5" fillId="0" borderId="10" xfId="9" applyNumberFormat="1" applyFont="1" applyFill="1" applyBorder="1"/>
    <xf numFmtId="190" fontId="5" fillId="0" borderId="10" xfId="7" applyNumberFormat="1" applyFont="1" applyFill="1" applyBorder="1"/>
    <xf numFmtId="3" fontId="5" fillId="0" borderId="10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191" fontId="5" fillId="0" borderId="10" xfId="7" applyNumberFormat="1" applyFont="1" applyFill="1" applyBorder="1"/>
    <xf numFmtId="0" fontId="8" fillId="0" borderId="5" xfId="10" applyFont="1" applyBorder="1" applyAlignment="1">
      <alignment vertical="center"/>
    </xf>
    <xf numFmtId="0" fontId="8" fillId="0" borderId="7" xfId="10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0" fontId="5" fillId="0" borderId="0" xfId="3" applyFont="1" applyAlignment="1">
      <alignment horizontal="left"/>
    </xf>
    <xf numFmtId="0" fontId="6" fillId="2" borderId="7" xfId="3" applyFont="1" applyFill="1" applyBorder="1" applyAlignment="1">
      <alignment horizontal="left" vertical="center"/>
    </xf>
    <xf numFmtId="189" fontId="6" fillId="2" borderId="8" xfId="1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vertical="center"/>
    </xf>
    <xf numFmtId="189" fontId="5" fillId="3" borderId="4" xfId="7" applyFont="1" applyFill="1" applyBorder="1"/>
    <xf numFmtId="3" fontId="5" fillId="0" borderId="6" xfId="9" applyNumberFormat="1" applyFont="1" applyFill="1" applyBorder="1"/>
    <xf numFmtId="190" fontId="5" fillId="0" borderId="6" xfId="7" applyNumberFormat="1" applyFont="1" applyFill="1" applyBorder="1"/>
    <xf numFmtId="0" fontId="9" fillId="0" borderId="0" xfId="11" applyFont="1" applyAlignment="1">
      <alignment vertical="center"/>
    </xf>
    <xf numFmtId="187" fontId="9" fillId="0" borderId="0" xfId="12" applyNumberFormat="1" applyFont="1" applyFill="1" applyAlignment="1">
      <alignment vertical="center"/>
    </xf>
    <xf numFmtId="0" fontId="9" fillId="0" borderId="0" xfId="13" applyFont="1" applyAlignment="1">
      <alignment vertical="center"/>
    </xf>
    <xf numFmtId="49" fontId="9" fillId="0" borderId="7" xfId="12" applyNumberFormat="1" applyFont="1" applyFill="1" applyBorder="1" applyAlignment="1">
      <alignment horizontal="center" vertical="center"/>
    </xf>
    <xf numFmtId="187" fontId="9" fillId="0" borderId="7" xfId="12" applyNumberFormat="1" applyFont="1" applyFill="1" applyBorder="1" applyAlignment="1">
      <alignment horizontal="center" vertical="center"/>
    </xf>
    <xf numFmtId="0" fontId="9" fillId="4" borderId="0" xfId="13" applyFont="1" applyFill="1" applyAlignment="1">
      <alignment vertical="center"/>
    </xf>
    <xf numFmtId="2" fontId="11" fillId="0" borderId="12" xfId="0" applyNumberFormat="1" applyFont="1" applyBorder="1"/>
    <xf numFmtId="189" fontId="12" fillId="0" borderId="13" xfId="1" applyNumberFormat="1" applyFont="1" applyFill="1" applyBorder="1" applyAlignment="1">
      <alignment horizontal="center" vertical="center"/>
    </xf>
    <xf numFmtId="189" fontId="9" fillId="0" borderId="13" xfId="1" applyNumberFormat="1" applyFont="1" applyFill="1" applyBorder="1" applyAlignment="1">
      <alignment horizontal="center" vertical="center"/>
    </xf>
    <xf numFmtId="0" fontId="9" fillId="0" borderId="1" xfId="13" applyFont="1" applyBorder="1" applyAlignment="1">
      <alignment vertical="center"/>
    </xf>
    <xf numFmtId="43" fontId="9" fillId="0" borderId="1" xfId="12" applyFont="1" applyFill="1" applyBorder="1" applyAlignment="1">
      <alignment vertical="center"/>
    </xf>
    <xf numFmtId="192" fontId="9" fillId="0" borderId="5" xfId="12" applyNumberFormat="1" applyFont="1" applyFill="1" applyBorder="1" applyAlignment="1">
      <alignment horizontal="center" vertical="center"/>
    </xf>
    <xf numFmtId="2" fontId="9" fillId="0" borderId="0" xfId="13" applyNumberFormat="1" applyFont="1" applyAlignment="1">
      <alignment vertical="center"/>
    </xf>
    <xf numFmtId="188" fontId="9" fillId="0" borderId="0" xfId="13" applyNumberFormat="1" applyFont="1" applyAlignment="1">
      <alignment vertical="center"/>
    </xf>
    <xf numFmtId="0" fontId="12" fillId="0" borderId="7" xfId="13" applyFont="1" applyBorder="1" applyAlignment="1">
      <alignment vertical="center"/>
    </xf>
    <xf numFmtId="187" fontId="12" fillId="0" borderId="5" xfId="12" applyNumberFormat="1" applyFont="1" applyFill="1" applyBorder="1" applyAlignment="1">
      <alignment vertical="center"/>
    </xf>
    <xf numFmtId="41" fontId="9" fillId="0" borderId="7" xfId="12" applyNumberFormat="1" applyFont="1" applyFill="1" applyBorder="1" applyAlignment="1">
      <alignment horizontal="center" vertical="center"/>
    </xf>
    <xf numFmtId="3" fontId="12" fillId="0" borderId="0" xfId="13" applyNumberFormat="1" applyFont="1" applyAlignment="1">
      <alignment vertical="center"/>
    </xf>
    <xf numFmtId="0" fontId="12" fillId="0" borderId="0" xfId="13" applyFont="1" applyAlignment="1">
      <alignment vertical="center"/>
    </xf>
    <xf numFmtId="0" fontId="13" fillId="0" borderId="0" xfId="14" applyFont="1" applyAlignment="1">
      <alignment vertical="center"/>
    </xf>
    <xf numFmtId="192" fontId="9" fillId="0" borderId="7" xfId="12" applyNumberFormat="1" applyFont="1" applyFill="1" applyBorder="1" applyAlignment="1">
      <alignment horizontal="center" vertical="center"/>
    </xf>
    <xf numFmtId="187" fontId="12" fillId="0" borderId="7" xfId="12" applyNumberFormat="1" applyFont="1" applyFill="1" applyBorder="1" applyAlignment="1">
      <alignment vertical="center"/>
    </xf>
    <xf numFmtId="187" fontId="9" fillId="3" borderId="1" xfId="12" applyNumberFormat="1" applyFont="1" applyFill="1" applyBorder="1" applyAlignment="1">
      <alignment horizontal="center" vertical="center"/>
    </xf>
    <xf numFmtId="0" fontId="9" fillId="3" borderId="1" xfId="13" applyFont="1" applyFill="1" applyBorder="1" applyAlignment="1">
      <alignment vertical="center"/>
    </xf>
    <xf numFmtId="43" fontId="9" fillId="3" borderId="1" xfId="12" applyFont="1" applyFill="1" applyBorder="1" applyAlignment="1">
      <alignment vertical="center"/>
    </xf>
    <xf numFmtId="192" fontId="9" fillId="3" borderId="5" xfId="12" applyNumberFormat="1" applyFont="1" applyFill="1" applyBorder="1" applyAlignment="1">
      <alignment horizontal="center" vertical="center"/>
    </xf>
    <xf numFmtId="0" fontId="6" fillId="0" borderId="1" xfId="3" applyFont="1" applyBorder="1" applyAlignment="1">
      <alignment horizontal="center" wrapText="1"/>
    </xf>
    <xf numFmtId="0" fontId="6" fillId="0" borderId="5" xfId="3" applyFont="1" applyBorder="1" applyAlignment="1">
      <alignment horizontal="center" wrapText="1"/>
    </xf>
    <xf numFmtId="0" fontId="6" fillId="0" borderId="7" xfId="3" applyFont="1" applyBorder="1" applyAlignment="1">
      <alignment horizontal="center" wrapText="1"/>
    </xf>
    <xf numFmtId="0" fontId="6" fillId="0" borderId="1" xfId="3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0" fontId="9" fillId="3" borderId="6" xfId="13" applyFont="1" applyFill="1" applyBorder="1" applyAlignment="1">
      <alignment horizontal="center" vertical="center"/>
    </xf>
    <xf numFmtId="187" fontId="9" fillId="3" borderId="2" xfId="12" applyNumberFormat="1" applyFont="1" applyFill="1" applyBorder="1" applyAlignment="1">
      <alignment horizontal="center" vertical="center"/>
    </xf>
    <xf numFmtId="187" fontId="9" fillId="3" borderId="3" xfId="12" applyNumberFormat="1" applyFont="1" applyFill="1" applyBorder="1" applyAlignment="1">
      <alignment horizontal="center" vertical="center"/>
    </xf>
    <xf numFmtId="187" fontId="9" fillId="3" borderId="4" xfId="12" applyNumberFormat="1" applyFont="1" applyFill="1" applyBorder="1" applyAlignment="1">
      <alignment horizontal="center" vertical="center"/>
    </xf>
    <xf numFmtId="0" fontId="9" fillId="0" borderId="6" xfId="13" applyFont="1" applyBorder="1" applyAlignment="1">
      <alignment horizontal="left" vertical="top"/>
    </xf>
  </cellXfs>
  <cellStyles count="15">
    <cellStyle name="Comma 3 2" xfId="8" xr:uid="{EC040636-D029-4B04-8459-B826059FD78D}"/>
    <cellStyle name="Comma 4 2" xfId="12" xr:uid="{04F56A91-91EF-40F3-9AB0-59B608F2FE69}"/>
    <cellStyle name="Comma 6" xfId="4" xr:uid="{846D76CE-E9FE-4DB7-9C5C-E7C6D04CA9D6}"/>
    <cellStyle name="Normal 2 2" xfId="14" xr:uid="{4948EF56-045F-4516-BD18-3BF8E70D06AA}"/>
    <cellStyle name="Normal 4" xfId="10" xr:uid="{9BFE304B-84BF-4E3F-A283-B65A5DD9D5A3}"/>
    <cellStyle name="Normal 4 3" xfId="11" xr:uid="{13FBB2C3-95FD-4C7C-8D67-8F026EA09800}"/>
    <cellStyle name="เครื่องหมายจุลภาค 2 2 2 2" xfId="5" xr:uid="{A1CC1AC9-F192-4234-9B56-80317184181A}"/>
    <cellStyle name="เครื่องหมายจุลภาค 2 2 2 4" xfId="7" xr:uid="{1A3E8DB5-E364-4309-9B4C-181593C9987E}"/>
    <cellStyle name="เครื่องหมายจุลภาค 59" xfId="9" xr:uid="{4FEEE047-4129-43B2-9C5F-CE1FAE1305C8}"/>
    <cellStyle name="จุลภาค" xfId="1" builtinId="3"/>
    <cellStyle name="ปกติ" xfId="0" builtinId="0"/>
    <cellStyle name="ปกติ 2 4" xfId="3" xr:uid="{A7C8D5E1-AE25-4D68-826A-312E6DFE7403}"/>
    <cellStyle name="ปกติ 4" xfId="6" xr:uid="{8F039308-DBF4-44E1-ABB0-333E4B71DC62}"/>
    <cellStyle name="ปกติ_9. Ma ร้อยละเนื้อที่ปลูกรายเดือน49" xfId="13" xr:uid="{DF704553-D9F8-4A7C-AF6A-CBC6570CF622}"/>
    <cellStyle name="ปกติ_Sheet1" xfId="2" xr:uid="{6616949D-93A5-43AD-8AB7-D6CA2E58B510}"/>
  </cellStyles>
  <dxfs count="1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I:\&#3591;&#3610;&#3611;&#3619;&#3632;&#3617;&#3634;&#3603;&#3611;&#3637;%202566\!!!!!!!!!!&#3648;&#3629;&#3616;&#3616;&#3634;&#3614;%20&#3588;&#3619;&#3633;&#3657;&#3591;&#3607;&#3637;&#3656;%201.66%20(10%20&#3626;.&#3588;.66)\&#3648;&#3629;&#3585;&#3626;&#3634;&#3619;&#3585;&#3634;&#3619;&#3611;&#3619;&#3632;&#3594;&#3640;&#3617;&#3648;&#3629;&#3585;&#3616;&#3634;&#3614;%201.66\&#3586;&#3657;&#3629;&#3617;&#3641;&#3621;&#3611;&#3619;&#3636;&#3617;&#3634;&#3603;&#3585;&#3634;&#3619;&#3612;&#3621;&#3636;&#3605;&#3619;&#3634;&#3618;&#3626;&#3636;&#3609;&#3588;&#3657;&#3634;\&#3611;&#3634;&#3621;&#3660;&#3617;&#3609;&#3657;&#3635;&#3617;&#3633;&#3609;%202565\&#3611;&#3619;&#3633;&#3610;&#3605;&#3634;&#3619;&#3634;&#3591;&#3611;&#3634;&#3621;&#3660;&#3617;&#3609;&#3657;&#3635;&#3617;&#3633;&#3609;2565_&#3607;.7.xlsx" TargetMode="External"/><Relationship Id="rId1" Type="http://schemas.openxmlformats.org/officeDocument/2006/relationships/externalLinkPath" Target="file:///I:\&#3591;&#3610;&#3611;&#3619;&#3632;&#3617;&#3634;&#3603;&#3611;&#3637;%202566\!!!!!!!!!!&#3648;&#3629;&#3616;&#3616;&#3634;&#3614;%20&#3588;&#3619;&#3633;&#3657;&#3591;&#3607;&#3637;&#3656;%201.66%20(10%20&#3626;.&#3588;.66)\&#3648;&#3629;&#3585;&#3626;&#3634;&#3619;&#3585;&#3634;&#3619;&#3611;&#3619;&#3632;&#3594;&#3640;&#3617;&#3648;&#3629;&#3585;&#3616;&#3634;&#3614;%201.66\&#3586;&#3657;&#3629;&#3617;&#3641;&#3621;&#3611;&#3619;&#3636;&#3617;&#3634;&#3603;&#3585;&#3634;&#3619;&#3612;&#3621;&#3636;&#3605;&#3619;&#3634;&#3618;&#3626;&#3636;&#3609;&#3588;&#3657;&#3634;\&#3611;&#3634;&#3621;&#3660;&#3617;&#3609;&#3657;&#3635;&#3617;&#3633;&#3609;%202565\&#3611;&#3619;&#3633;&#3610;&#3605;&#3634;&#3619;&#3634;&#3591;&#3611;&#3634;&#3621;&#3660;&#3617;&#3609;&#3657;&#3635;&#3617;&#3633;&#3609;2565_&#3607;.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สระบุรี"/>
      <sheetName val="สรุป(สระบุรี)"/>
      <sheetName val="ลพบุรี"/>
      <sheetName val="สรุป(ลพบุรี)"/>
      <sheetName val="สิงห์บุรี"/>
      <sheetName val="สรุป(สิงห์บุรี)"/>
      <sheetName val="ชัยนาท"/>
      <sheetName val="สรุป(ชัยนาท)"/>
      <sheetName val="สุพรรณบุรี"/>
      <sheetName val="สรุป(สุพรรณบุรี)"/>
      <sheetName val="อ่างทอง"/>
      <sheetName val="สรุป(อ่างทอง)"/>
      <sheetName val="พระนครศรีอยุธยา"/>
      <sheetName val="สรุป(พระนครศรีอยุธยา)"/>
      <sheetName val="กรุงเทพมหานคร"/>
      <sheetName val="สรุป(กรุงเทพมหานคร)"/>
      <sheetName val="ปทุมธานี"/>
      <sheetName val="สรุป(ปทุมธานี)"/>
      <sheetName val="นนทบุรี"/>
      <sheetName val="สรุป(นนทบุรี)"/>
      <sheetName val="สรุป สศท.7"/>
      <sheetName val="ร้อยละรายเดือน"/>
      <sheetName val="data"/>
    </sheetNames>
    <sheetDataSet>
      <sheetData sheetId="0">
        <row r="6">
          <cell r="S6">
            <v>5966</v>
          </cell>
          <cell r="AD6">
            <v>4573</v>
          </cell>
          <cell r="AK6">
            <v>14844</v>
          </cell>
          <cell r="AV6">
            <v>3246</v>
          </cell>
        </row>
        <row r="7">
          <cell r="S7">
            <v>326</v>
          </cell>
          <cell r="AD7">
            <v>326</v>
          </cell>
          <cell r="AK7">
            <v>543</v>
          </cell>
          <cell r="AV7">
            <v>1666</v>
          </cell>
        </row>
        <row r="8">
          <cell r="S8">
            <v>20</v>
          </cell>
          <cell r="AD8">
            <v>20</v>
          </cell>
          <cell r="AK8">
            <v>35</v>
          </cell>
          <cell r="AV8">
            <v>1750</v>
          </cell>
        </row>
        <row r="9">
          <cell r="S9">
            <v>197</v>
          </cell>
          <cell r="AD9">
            <v>167</v>
          </cell>
          <cell r="AK9">
            <v>426</v>
          </cell>
          <cell r="AV9">
            <v>2551</v>
          </cell>
        </row>
        <row r="10">
          <cell r="S10">
            <v>45</v>
          </cell>
          <cell r="AD10">
            <v>39</v>
          </cell>
          <cell r="AK10">
            <v>32</v>
          </cell>
          <cell r="AV10">
            <v>821</v>
          </cell>
        </row>
        <row r="11">
          <cell r="S11">
            <v>31</v>
          </cell>
          <cell r="AD11">
            <v>31</v>
          </cell>
          <cell r="AK11">
            <v>34</v>
          </cell>
          <cell r="AV11">
            <v>1097</v>
          </cell>
        </row>
        <row r="12">
          <cell r="S12">
            <v>3154</v>
          </cell>
          <cell r="AD12">
            <v>1832</v>
          </cell>
          <cell r="AK12">
            <v>6320</v>
          </cell>
          <cell r="AV12">
            <v>3450</v>
          </cell>
        </row>
        <row r="13">
          <cell r="S13">
            <v>2100</v>
          </cell>
          <cell r="AD13">
            <v>2065</v>
          </cell>
          <cell r="AK13">
            <v>7244</v>
          </cell>
          <cell r="AV13">
            <v>3508</v>
          </cell>
        </row>
        <row r="14">
          <cell r="S14">
            <v>0</v>
          </cell>
          <cell r="AD14">
            <v>0</v>
          </cell>
          <cell r="AK14">
            <v>0</v>
          </cell>
        </row>
        <row r="15">
          <cell r="S15">
            <v>93</v>
          </cell>
          <cell r="AD15">
            <v>93</v>
          </cell>
          <cell r="AK15">
            <v>210</v>
          </cell>
          <cell r="AV15">
            <v>2258</v>
          </cell>
        </row>
      </sheetData>
      <sheetData sheetId="1"/>
      <sheetData sheetId="2">
        <row r="6">
          <cell r="S6">
            <v>2495</v>
          </cell>
          <cell r="AD6">
            <v>2436</v>
          </cell>
          <cell r="AK6">
            <v>2933</v>
          </cell>
          <cell r="AU6">
            <v>1204</v>
          </cell>
        </row>
        <row r="7">
          <cell r="S7">
            <v>20</v>
          </cell>
          <cell r="AD7">
            <v>20</v>
          </cell>
          <cell r="AK7">
            <v>9</v>
          </cell>
          <cell r="AU7">
            <v>450</v>
          </cell>
        </row>
        <row r="8">
          <cell r="S8">
            <v>368</v>
          </cell>
          <cell r="AD8">
            <v>368</v>
          </cell>
          <cell r="AK8">
            <v>697</v>
          </cell>
          <cell r="AU8">
            <v>1894</v>
          </cell>
        </row>
        <row r="9">
          <cell r="S9">
            <v>115</v>
          </cell>
          <cell r="AD9">
            <v>115</v>
          </cell>
          <cell r="AK9">
            <v>144</v>
          </cell>
          <cell r="AU9">
            <v>1252</v>
          </cell>
        </row>
        <row r="10">
          <cell r="S10">
            <v>84</v>
          </cell>
          <cell r="AD10">
            <v>84</v>
          </cell>
          <cell r="AK10">
            <v>130</v>
          </cell>
          <cell r="AU10">
            <v>1548</v>
          </cell>
        </row>
        <row r="11">
          <cell r="S11">
            <v>242</v>
          </cell>
          <cell r="AD11">
            <v>224</v>
          </cell>
          <cell r="AK11">
            <v>184</v>
          </cell>
          <cell r="AU11">
            <v>821</v>
          </cell>
        </row>
        <row r="12">
          <cell r="S12">
            <v>12</v>
          </cell>
          <cell r="AD12">
            <v>12</v>
          </cell>
          <cell r="AK12">
            <v>8</v>
          </cell>
          <cell r="AU12">
            <v>667</v>
          </cell>
        </row>
        <row r="13">
          <cell r="S13">
            <v>0</v>
          </cell>
          <cell r="AD13">
            <v>0</v>
          </cell>
          <cell r="AK13">
            <v>0</v>
          </cell>
          <cell r="AU13">
            <v>0</v>
          </cell>
        </row>
        <row r="14">
          <cell r="S14">
            <v>769</v>
          </cell>
          <cell r="AD14">
            <v>759</v>
          </cell>
          <cell r="AK14">
            <v>1139</v>
          </cell>
          <cell r="AU14">
            <v>1501</v>
          </cell>
        </row>
        <row r="15">
          <cell r="S15">
            <v>60</v>
          </cell>
          <cell r="AD15">
            <v>45</v>
          </cell>
          <cell r="AK15">
            <v>3.02</v>
          </cell>
          <cell r="AU15">
            <v>67</v>
          </cell>
        </row>
        <row r="16">
          <cell r="S16">
            <v>615</v>
          </cell>
          <cell r="AD16">
            <v>599</v>
          </cell>
          <cell r="AK16">
            <v>441</v>
          </cell>
          <cell r="AU16">
            <v>736</v>
          </cell>
        </row>
        <row r="17">
          <cell r="S17">
            <v>210</v>
          </cell>
          <cell r="AD17">
            <v>210</v>
          </cell>
          <cell r="AK17">
            <v>178</v>
          </cell>
          <cell r="AU17">
            <v>848</v>
          </cell>
        </row>
      </sheetData>
      <sheetData sheetId="3"/>
      <sheetData sheetId="4">
        <row r="6">
          <cell r="S6">
            <v>29</v>
          </cell>
          <cell r="AD6">
            <v>29</v>
          </cell>
          <cell r="AK6">
            <v>92</v>
          </cell>
          <cell r="AU6">
            <v>3172</v>
          </cell>
        </row>
        <row r="7">
          <cell r="S7">
            <v>7</v>
          </cell>
          <cell r="AD7">
            <v>7</v>
          </cell>
          <cell r="AK7">
            <v>22</v>
          </cell>
          <cell r="AU7">
            <v>3143</v>
          </cell>
        </row>
        <row r="8">
          <cell r="S8">
            <v>6</v>
          </cell>
          <cell r="AD8">
            <v>6</v>
          </cell>
          <cell r="AK8">
            <v>18</v>
          </cell>
          <cell r="AU8">
            <v>3000</v>
          </cell>
        </row>
        <row r="9">
          <cell r="S9">
            <v>16</v>
          </cell>
          <cell r="AD9">
            <v>16</v>
          </cell>
          <cell r="AK9">
            <v>52</v>
          </cell>
          <cell r="AU9">
            <v>3250</v>
          </cell>
        </row>
      </sheetData>
      <sheetData sheetId="5"/>
      <sheetData sheetId="6">
        <row r="6">
          <cell r="S6">
            <v>1343</v>
          </cell>
          <cell r="AD6">
            <v>1165</v>
          </cell>
          <cell r="AK6">
            <v>1072</v>
          </cell>
          <cell r="AU6">
            <v>920</v>
          </cell>
        </row>
        <row r="7">
          <cell r="S7">
            <v>18</v>
          </cell>
          <cell r="AD7">
            <v>18</v>
          </cell>
          <cell r="AK7">
            <v>15</v>
          </cell>
          <cell r="AU7">
            <v>833</v>
          </cell>
        </row>
        <row r="8">
          <cell r="S8">
            <v>7</v>
          </cell>
          <cell r="AD8">
            <v>7</v>
          </cell>
          <cell r="AK8">
            <v>5</v>
          </cell>
          <cell r="AU8">
            <v>714</v>
          </cell>
        </row>
        <row r="9">
          <cell r="S9">
            <v>83</v>
          </cell>
          <cell r="AD9">
            <v>63</v>
          </cell>
          <cell r="AK9">
            <v>76</v>
          </cell>
          <cell r="AU9">
            <v>1206</v>
          </cell>
        </row>
        <row r="10">
          <cell r="S10">
            <v>35</v>
          </cell>
          <cell r="AD10">
            <v>35</v>
          </cell>
          <cell r="AK10">
            <v>81</v>
          </cell>
          <cell r="AU10">
            <v>2314</v>
          </cell>
        </row>
        <row r="11">
          <cell r="S11">
            <v>655</v>
          </cell>
          <cell r="AD11">
            <v>655</v>
          </cell>
          <cell r="AK11">
            <v>487</v>
          </cell>
          <cell r="AU11">
            <v>744</v>
          </cell>
        </row>
        <row r="12">
          <cell r="S12">
            <v>221</v>
          </cell>
          <cell r="AD12">
            <v>221</v>
          </cell>
          <cell r="AK12">
            <v>222</v>
          </cell>
          <cell r="AU12">
            <v>1005</v>
          </cell>
        </row>
        <row r="13">
          <cell r="S13">
            <v>10</v>
          </cell>
          <cell r="AD13">
            <v>10</v>
          </cell>
          <cell r="AK13">
            <v>25</v>
          </cell>
          <cell r="AU13">
            <v>2500</v>
          </cell>
        </row>
        <row r="14">
          <cell r="S14">
            <v>314</v>
          </cell>
          <cell r="AD14">
            <v>156</v>
          </cell>
          <cell r="AK14">
            <v>161</v>
          </cell>
          <cell r="AU14">
            <v>1032</v>
          </cell>
        </row>
      </sheetData>
      <sheetData sheetId="7"/>
      <sheetData sheetId="8">
        <row r="6">
          <cell r="S6">
            <v>2378</v>
          </cell>
          <cell r="AD6">
            <v>2346</v>
          </cell>
          <cell r="AK6">
            <v>4886</v>
          </cell>
          <cell r="AU6">
            <v>2083</v>
          </cell>
        </row>
        <row r="7">
          <cell r="S7">
            <v>35</v>
          </cell>
          <cell r="AD7">
            <v>35</v>
          </cell>
          <cell r="AK7">
            <v>33</v>
          </cell>
          <cell r="AU7">
            <v>943</v>
          </cell>
        </row>
        <row r="8">
          <cell r="S8">
            <v>4</v>
          </cell>
          <cell r="AD8">
            <v>4</v>
          </cell>
          <cell r="AK8">
            <v>0</v>
          </cell>
          <cell r="AU8">
            <v>0</v>
          </cell>
        </row>
        <row r="9">
          <cell r="S9">
            <v>694</v>
          </cell>
          <cell r="AD9">
            <v>694</v>
          </cell>
          <cell r="AK9">
            <v>1636</v>
          </cell>
          <cell r="AU9">
            <v>2357</v>
          </cell>
        </row>
        <row r="10">
          <cell r="S10">
            <v>1422</v>
          </cell>
          <cell r="AD10">
            <v>1422</v>
          </cell>
          <cell r="AK10">
            <v>3050</v>
          </cell>
          <cell r="AU10">
            <v>2145</v>
          </cell>
        </row>
        <row r="11">
          <cell r="S11">
            <v>11</v>
          </cell>
          <cell r="AD11">
            <v>11</v>
          </cell>
          <cell r="AK11">
            <v>9</v>
          </cell>
          <cell r="AU11">
            <v>818</v>
          </cell>
        </row>
        <row r="12">
          <cell r="S12">
            <v>192</v>
          </cell>
          <cell r="AD12">
            <v>163</v>
          </cell>
          <cell r="AK12">
            <v>151</v>
          </cell>
          <cell r="AU12">
            <v>926</v>
          </cell>
        </row>
        <row r="13">
          <cell r="S13">
            <v>3</v>
          </cell>
          <cell r="AD13">
            <v>0</v>
          </cell>
          <cell r="AK13">
            <v>0</v>
          </cell>
          <cell r="AU13">
            <v>0</v>
          </cell>
        </row>
        <row r="14">
          <cell r="S14">
            <v>17</v>
          </cell>
          <cell r="AD14">
            <v>17</v>
          </cell>
          <cell r="AK14">
            <v>7</v>
          </cell>
          <cell r="AU14">
            <v>412</v>
          </cell>
        </row>
      </sheetData>
      <sheetData sheetId="9"/>
      <sheetData sheetId="10">
        <row r="6">
          <cell r="AK6">
            <v>0</v>
          </cell>
        </row>
      </sheetData>
      <sheetData sheetId="11"/>
      <sheetData sheetId="12">
        <row r="6">
          <cell r="S6">
            <v>612</v>
          </cell>
          <cell r="AD6">
            <v>572</v>
          </cell>
          <cell r="AK6">
            <v>1025</v>
          </cell>
          <cell r="AU6">
            <v>1792</v>
          </cell>
        </row>
        <row r="7">
          <cell r="S7">
            <v>159</v>
          </cell>
          <cell r="AD7">
            <v>159</v>
          </cell>
          <cell r="AK7">
            <v>349</v>
          </cell>
          <cell r="AU7">
            <v>2195</v>
          </cell>
        </row>
        <row r="8">
          <cell r="S8">
            <v>47</v>
          </cell>
          <cell r="AD8">
            <v>47</v>
          </cell>
          <cell r="AK8">
            <v>132</v>
          </cell>
          <cell r="AU8">
            <v>2809</v>
          </cell>
        </row>
        <row r="9">
          <cell r="S9">
            <v>62</v>
          </cell>
          <cell r="AD9">
            <v>62</v>
          </cell>
          <cell r="AK9">
            <v>88</v>
          </cell>
          <cell r="AU9">
            <v>1419</v>
          </cell>
        </row>
        <row r="10">
          <cell r="S10">
            <v>147</v>
          </cell>
          <cell r="AD10">
            <v>147</v>
          </cell>
          <cell r="AK10">
            <v>56</v>
          </cell>
          <cell r="AU10">
            <v>381</v>
          </cell>
        </row>
        <row r="11">
          <cell r="S11">
            <v>41</v>
          </cell>
          <cell r="AD11">
            <v>41</v>
          </cell>
          <cell r="AK11">
            <v>119</v>
          </cell>
          <cell r="AU11">
            <v>2902</v>
          </cell>
        </row>
        <row r="12">
          <cell r="S12">
            <v>156</v>
          </cell>
          <cell r="AD12">
            <v>116</v>
          </cell>
          <cell r="AK12">
            <v>281</v>
          </cell>
          <cell r="AU12">
            <v>2422</v>
          </cell>
        </row>
      </sheetData>
      <sheetData sheetId="13"/>
      <sheetData sheetId="14">
        <row r="6">
          <cell r="S6">
            <v>353</v>
          </cell>
          <cell r="AD6">
            <v>338</v>
          </cell>
          <cell r="AK6">
            <v>1156</v>
          </cell>
          <cell r="AU6">
            <v>3420</v>
          </cell>
        </row>
        <row r="7">
          <cell r="S7">
            <v>10</v>
          </cell>
          <cell r="AD7">
            <v>0</v>
          </cell>
          <cell r="AK7">
            <v>0</v>
          </cell>
        </row>
        <row r="8">
          <cell r="S8">
            <v>14</v>
          </cell>
          <cell r="AD8">
            <v>14</v>
          </cell>
          <cell r="AK8">
            <v>45</v>
          </cell>
          <cell r="AU8">
            <v>3214</v>
          </cell>
        </row>
        <row r="9">
          <cell r="S9">
            <v>329</v>
          </cell>
          <cell r="AD9">
            <v>324</v>
          </cell>
          <cell r="AK9">
            <v>1111</v>
          </cell>
          <cell r="AU9">
            <v>3429</v>
          </cell>
        </row>
      </sheetData>
      <sheetData sheetId="15"/>
      <sheetData sheetId="16">
        <row r="6">
          <cell r="S6">
            <v>9083</v>
          </cell>
          <cell r="AD6">
            <v>8528</v>
          </cell>
          <cell r="AK6">
            <v>31089</v>
          </cell>
          <cell r="AV6">
            <v>3646</v>
          </cell>
        </row>
        <row r="7">
          <cell r="S7">
            <v>26</v>
          </cell>
          <cell r="AD7">
            <v>26</v>
          </cell>
          <cell r="AK7">
            <v>73</v>
          </cell>
          <cell r="AV7">
            <v>2808</v>
          </cell>
        </row>
        <row r="8">
          <cell r="S8">
            <v>75</v>
          </cell>
          <cell r="AD8">
            <v>50</v>
          </cell>
          <cell r="AK8">
            <v>110</v>
          </cell>
          <cell r="AV8">
            <v>2200</v>
          </cell>
        </row>
        <row r="9">
          <cell r="S9">
            <v>43</v>
          </cell>
          <cell r="AD9">
            <v>42</v>
          </cell>
          <cell r="AK9">
            <v>125</v>
          </cell>
          <cell r="AV9">
            <v>2976</v>
          </cell>
        </row>
        <row r="10">
          <cell r="S10">
            <v>279</v>
          </cell>
          <cell r="AD10">
            <v>279</v>
          </cell>
          <cell r="AK10">
            <v>895</v>
          </cell>
          <cell r="AV10">
            <v>3208</v>
          </cell>
        </row>
        <row r="11">
          <cell r="S11">
            <v>8617</v>
          </cell>
          <cell r="AD11">
            <v>8088</v>
          </cell>
          <cell r="AK11">
            <v>29764</v>
          </cell>
          <cell r="AV11">
            <v>3680</v>
          </cell>
        </row>
        <row r="12">
          <cell r="S12">
            <v>35</v>
          </cell>
          <cell r="AD12">
            <v>35</v>
          </cell>
          <cell r="AK12">
            <v>107</v>
          </cell>
          <cell r="AV12">
            <v>3057</v>
          </cell>
        </row>
        <row r="13">
          <cell r="S13">
            <v>8</v>
          </cell>
          <cell r="AD13">
            <v>8</v>
          </cell>
          <cell r="AK13">
            <v>15</v>
          </cell>
          <cell r="AV13">
            <v>1875</v>
          </cell>
        </row>
      </sheetData>
      <sheetData sheetId="17"/>
      <sheetData sheetId="18">
        <row r="6">
          <cell r="S6">
            <v>18</v>
          </cell>
          <cell r="AD6">
            <v>16</v>
          </cell>
          <cell r="AK6">
            <v>49</v>
          </cell>
          <cell r="AU6">
            <v>3063</v>
          </cell>
        </row>
        <row r="7">
          <cell r="S7">
            <v>18</v>
          </cell>
          <cell r="AD7">
            <v>16</v>
          </cell>
          <cell r="AK7">
            <v>49</v>
          </cell>
          <cell r="AU7">
            <v>3063</v>
          </cell>
        </row>
      </sheetData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0E3DA-498B-41EE-88F7-D8C141D63CC6}">
  <dimension ref="A1:F73"/>
  <sheetViews>
    <sheetView tabSelected="1" topLeftCell="A64" workbookViewId="0">
      <selection activeCell="A73" sqref="A73"/>
    </sheetView>
  </sheetViews>
  <sheetFormatPr defaultColWidth="9" defaultRowHeight="21.75" x14ac:dyDescent="0.5"/>
  <cols>
    <col min="1" max="1" width="17.125" style="15" customWidth="1"/>
    <col min="2" max="2" width="8.625" style="2" customWidth="1"/>
    <col min="3" max="3" width="8.375" style="2" customWidth="1"/>
    <col min="4" max="4" width="8.25" style="2" customWidth="1"/>
    <col min="5" max="5" width="11.875" style="2" customWidth="1"/>
    <col min="6" max="16384" width="9" style="2"/>
  </cols>
  <sheetData>
    <row r="1" spans="1:6" ht="21" customHeight="1" x14ac:dyDescent="0.5">
      <c r="A1" s="1" t="s">
        <v>72</v>
      </c>
    </row>
    <row r="2" spans="1:6" ht="15" customHeight="1" x14ac:dyDescent="0.5">
      <c r="A2" s="1"/>
    </row>
    <row r="3" spans="1:6" ht="21" customHeight="1" x14ac:dyDescent="0.5">
      <c r="A3" s="51" t="s">
        <v>70</v>
      </c>
      <c r="B3" s="48" t="s">
        <v>0</v>
      </c>
      <c r="C3" s="48" t="s">
        <v>1</v>
      </c>
      <c r="D3" s="48" t="s">
        <v>2</v>
      </c>
      <c r="E3" s="48" t="s">
        <v>3</v>
      </c>
      <c r="F3" s="3"/>
    </row>
    <row r="4" spans="1:6" ht="24" customHeight="1" x14ac:dyDescent="0.5">
      <c r="A4" s="52"/>
      <c r="B4" s="49"/>
      <c r="C4" s="49"/>
      <c r="D4" s="49"/>
      <c r="E4" s="49"/>
    </row>
    <row r="5" spans="1:6" ht="12.75" customHeight="1" x14ac:dyDescent="0.5">
      <c r="A5" s="53"/>
      <c r="B5" s="50"/>
      <c r="C5" s="50"/>
      <c r="D5" s="50"/>
      <c r="E5" s="50"/>
    </row>
    <row r="6" spans="1:6" ht="24.75" customHeight="1" x14ac:dyDescent="0.5">
      <c r="A6" s="16" t="s">
        <v>71</v>
      </c>
      <c r="B6" s="17">
        <f>B7+B17+B29+B33+B42+B51+B58+B62+B70</f>
        <v>22277</v>
      </c>
      <c r="C6" s="17">
        <f>C7+C17+C29+C33+C42+C51+C58+C62+C70</f>
        <v>20003</v>
      </c>
      <c r="D6" s="17">
        <f>D7+D17+D29+D33+D42+D51+D58+D62+D70</f>
        <v>57146</v>
      </c>
      <c r="E6" s="17">
        <f>ROUND(D6/C6*1000,0)</f>
        <v>2857</v>
      </c>
    </row>
    <row r="7" spans="1:6" ht="24" customHeight="1" x14ac:dyDescent="0.5">
      <c r="A7" s="18" t="s">
        <v>4</v>
      </c>
      <c r="B7" s="19">
        <f>[1]สระบุรี!S6</f>
        <v>5966</v>
      </c>
      <c r="C7" s="19">
        <f>[1]สระบุรี!AD6</f>
        <v>4573</v>
      </c>
      <c r="D7" s="19">
        <f>[1]สระบุรี!AK6</f>
        <v>14844</v>
      </c>
      <c r="E7" s="19">
        <f>[1]สระบุรี!AV6</f>
        <v>3246</v>
      </c>
    </row>
    <row r="8" spans="1:6" ht="20.25" customHeight="1" x14ac:dyDescent="0.5">
      <c r="A8" s="5" t="s">
        <v>5</v>
      </c>
      <c r="B8" s="6">
        <f>[1]สระบุรี!S7</f>
        <v>326</v>
      </c>
      <c r="C8" s="7">
        <f>[1]สระบุรี!AD7</f>
        <v>326</v>
      </c>
      <c r="D8" s="7">
        <f>[1]สระบุรี!AK7</f>
        <v>543</v>
      </c>
      <c r="E8" s="7">
        <f>[1]สระบุรี!AV7</f>
        <v>1666</v>
      </c>
    </row>
    <row r="9" spans="1:6" ht="24" customHeight="1" x14ac:dyDescent="0.5">
      <c r="A9" s="8" t="s">
        <v>6</v>
      </c>
      <c r="B9" s="6">
        <f>[1]สระบุรี!S8</f>
        <v>20</v>
      </c>
      <c r="C9" s="7">
        <f>[1]สระบุรี!AD8</f>
        <v>20</v>
      </c>
      <c r="D9" s="7">
        <f>[1]สระบุรี!AK8</f>
        <v>35</v>
      </c>
      <c r="E9" s="7">
        <f>[1]สระบุรี!AV8</f>
        <v>1750</v>
      </c>
    </row>
    <row r="10" spans="1:6" ht="27" customHeight="1" x14ac:dyDescent="0.5">
      <c r="A10" s="8" t="s">
        <v>7</v>
      </c>
      <c r="B10" s="6">
        <f>[1]สระบุรี!S9</f>
        <v>197</v>
      </c>
      <c r="C10" s="7">
        <f>[1]สระบุรี!AD9</f>
        <v>167</v>
      </c>
      <c r="D10" s="7">
        <f>[1]สระบุรี!AK9</f>
        <v>426</v>
      </c>
      <c r="E10" s="7">
        <f>[1]สระบุรี!AV9</f>
        <v>2551</v>
      </c>
    </row>
    <row r="11" spans="1:6" ht="27" customHeight="1" x14ac:dyDescent="0.5">
      <c r="A11" s="8" t="s">
        <v>8</v>
      </c>
      <c r="B11" s="6">
        <f>[1]สระบุรี!S10</f>
        <v>45</v>
      </c>
      <c r="C11" s="7">
        <f>[1]สระบุรี!AD10</f>
        <v>39</v>
      </c>
      <c r="D11" s="7">
        <f>[1]สระบุรี!AK10</f>
        <v>32</v>
      </c>
      <c r="E11" s="7">
        <f>[1]สระบุรี!AV10</f>
        <v>821</v>
      </c>
    </row>
    <row r="12" spans="1:6" ht="25.5" customHeight="1" x14ac:dyDescent="0.5">
      <c r="A12" s="8" t="s">
        <v>9</v>
      </c>
      <c r="B12" s="6">
        <f>[1]สระบุรี!S11</f>
        <v>31</v>
      </c>
      <c r="C12" s="7">
        <f>[1]สระบุรี!AD11</f>
        <v>31</v>
      </c>
      <c r="D12" s="7">
        <f>[1]สระบุรี!AK11</f>
        <v>34</v>
      </c>
      <c r="E12" s="7">
        <f>[1]สระบุรี!AV11</f>
        <v>1097</v>
      </c>
    </row>
    <row r="13" spans="1:6" ht="25.5" customHeight="1" x14ac:dyDescent="0.5">
      <c r="A13" s="8" t="s">
        <v>10</v>
      </c>
      <c r="B13" s="6">
        <f>[1]สระบุรี!S12</f>
        <v>3154</v>
      </c>
      <c r="C13" s="7">
        <f>[1]สระบุรี!AD12</f>
        <v>1832</v>
      </c>
      <c r="D13" s="7">
        <f>[1]สระบุรี!AK12</f>
        <v>6320</v>
      </c>
      <c r="E13" s="7">
        <f>[1]สระบุรี!AV12</f>
        <v>3450</v>
      </c>
    </row>
    <row r="14" spans="1:6" ht="27" customHeight="1" x14ac:dyDescent="0.5">
      <c r="A14" s="8" t="s">
        <v>11</v>
      </c>
      <c r="B14" s="6">
        <f>[1]สระบุรี!S13</f>
        <v>2100</v>
      </c>
      <c r="C14" s="7">
        <f>[1]สระบุรี!AD13</f>
        <v>2065</v>
      </c>
      <c r="D14" s="7">
        <f>[1]สระบุรี!AK13</f>
        <v>7244</v>
      </c>
      <c r="E14" s="7">
        <f>[1]สระบุรี!AV13</f>
        <v>3508</v>
      </c>
    </row>
    <row r="15" spans="1:6" ht="27.75" customHeight="1" x14ac:dyDescent="0.5">
      <c r="A15" s="8" t="s">
        <v>12</v>
      </c>
      <c r="B15" s="6">
        <f>[1]สระบุรี!S14</f>
        <v>0</v>
      </c>
      <c r="C15" s="7">
        <f>[1]สระบุรี!AD14</f>
        <v>0</v>
      </c>
      <c r="D15" s="7">
        <f>[1]สระบุรี!AK14</f>
        <v>0</v>
      </c>
      <c r="E15" s="7">
        <f>[1]สระบุรี!AV14</f>
        <v>0</v>
      </c>
    </row>
    <row r="16" spans="1:6" ht="27" customHeight="1" x14ac:dyDescent="0.5">
      <c r="A16" s="9" t="s">
        <v>13</v>
      </c>
      <c r="B16" s="6">
        <f>[1]สระบุรี!S15</f>
        <v>93</v>
      </c>
      <c r="C16" s="7">
        <f>[1]สระบุรี!AD15</f>
        <v>93</v>
      </c>
      <c r="D16" s="7">
        <f>[1]สระบุรี!AK15</f>
        <v>210</v>
      </c>
      <c r="E16" s="7">
        <f>[1]สระบุรี!AV15</f>
        <v>2258</v>
      </c>
    </row>
    <row r="17" spans="1:5" ht="25.5" customHeight="1" x14ac:dyDescent="0.5">
      <c r="A17" s="18" t="s">
        <v>14</v>
      </c>
      <c r="B17" s="19">
        <f>[1]ลพบุรี!S6</f>
        <v>2495</v>
      </c>
      <c r="C17" s="19">
        <f>[1]ลพบุรี!AD6</f>
        <v>2436</v>
      </c>
      <c r="D17" s="19">
        <f>[1]ลพบุรี!AK6</f>
        <v>2933</v>
      </c>
      <c r="E17" s="19">
        <f>[1]ลพบุรี!AU6</f>
        <v>1204</v>
      </c>
    </row>
    <row r="18" spans="1:5" ht="27.75" customHeight="1" x14ac:dyDescent="0.5">
      <c r="A18" s="5" t="s">
        <v>15</v>
      </c>
      <c r="B18" s="6">
        <f>[1]ลพบุรี!S7</f>
        <v>20</v>
      </c>
      <c r="C18" s="7">
        <f>[1]ลพบุรี!AD7</f>
        <v>20</v>
      </c>
      <c r="D18" s="7">
        <f>[1]ลพบุรี!AK7</f>
        <v>9</v>
      </c>
      <c r="E18" s="7">
        <f>[1]ลพบุรี!AU7</f>
        <v>450</v>
      </c>
    </row>
    <row r="19" spans="1:5" ht="26.25" customHeight="1" x14ac:dyDescent="0.5">
      <c r="A19" s="8" t="s">
        <v>16</v>
      </c>
      <c r="B19" s="6">
        <f>[1]ลพบุรี!S8</f>
        <v>368</v>
      </c>
      <c r="C19" s="7">
        <f>[1]ลพบุรี!AD8</f>
        <v>368</v>
      </c>
      <c r="D19" s="7">
        <f>[1]ลพบุรี!AK8</f>
        <v>697</v>
      </c>
      <c r="E19" s="7">
        <f>[1]ลพบุรี!AU8</f>
        <v>1894</v>
      </c>
    </row>
    <row r="20" spans="1:5" ht="23.25" customHeight="1" x14ac:dyDescent="0.5">
      <c r="A20" s="5" t="s">
        <v>17</v>
      </c>
      <c r="B20" s="6">
        <f>[1]ลพบุรี!S9</f>
        <v>115</v>
      </c>
      <c r="C20" s="7">
        <f>[1]ลพบุรี!AD9</f>
        <v>115</v>
      </c>
      <c r="D20" s="7">
        <f>[1]ลพบุรี!AK9</f>
        <v>144</v>
      </c>
      <c r="E20" s="7">
        <f>[1]ลพบุรี!AU9</f>
        <v>1252</v>
      </c>
    </row>
    <row r="21" spans="1:5" ht="23.25" customHeight="1" x14ac:dyDescent="0.5">
      <c r="A21" s="5" t="s">
        <v>18</v>
      </c>
      <c r="B21" s="6">
        <f>[1]ลพบุรี!S10</f>
        <v>84</v>
      </c>
      <c r="C21" s="7">
        <f>[1]ลพบุรี!AD10</f>
        <v>84</v>
      </c>
      <c r="D21" s="7">
        <f>[1]ลพบุรี!AK10</f>
        <v>130</v>
      </c>
      <c r="E21" s="7">
        <f>[1]ลพบุรี!AU10</f>
        <v>1548</v>
      </c>
    </row>
    <row r="22" spans="1:5" ht="21.75" customHeight="1" x14ac:dyDescent="0.5">
      <c r="A22" s="5" t="s">
        <v>19</v>
      </c>
      <c r="B22" s="6">
        <f>[1]ลพบุรี!S11</f>
        <v>242</v>
      </c>
      <c r="C22" s="7">
        <f>[1]ลพบุรี!AD11</f>
        <v>224</v>
      </c>
      <c r="D22" s="7">
        <f>[1]ลพบุรี!AK11</f>
        <v>184</v>
      </c>
      <c r="E22" s="7">
        <f>[1]ลพบุรี!AU11</f>
        <v>821</v>
      </c>
    </row>
    <row r="23" spans="1:5" ht="33" customHeight="1" x14ac:dyDescent="0.5">
      <c r="A23" s="5" t="s">
        <v>20</v>
      </c>
      <c r="B23" s="6">
        <f>[1]ลพบุรี!S12</f>
        <v>12</v>
      </c>
      <c r="C23" s="7">
        <f>[1]ลพบุรี!AD12</f>
        <v>12</v>
      </c>
      <c r="D23" s="7">
        <f>[1]ลพบุรี!AK12</f>
        <v>8</v>
      </c>
      <c r="E23" s="7">
        <f>[1]ลพบุรี!AU12</f>
        <v>667</v>
      </c>
    </row>
    <row r="24" spans="1:5" ht="32.25" customHeight="1" x14ac:dyDescent="0.5">
      <c r="A24" s="5" t="s">
        <v>21</v>
      </c>
      <c r="B24" s="6">
        <f>[1]ลพบุรี!S13</f>
        <v>0</v>
      </c>
      <c r="C24" s="7">
        <f>[1]ลพบุรี!AD13</f>
        <v>0</v>
      </c>
      <c r="D24" s="7">
        <f>[1]ลพบุรี!AK13</f>
        <v>0</v>
      </c>
      <c r="E24" s="7">
        <f>[1]ลพบุรี!AU13</f>
        <v>0</v>
      </c>
    </row>
    <row r="25" spans="1:5" ht="32.25" customHeight="1" x14ac:dyDescent="0.5">
      <c r="A25" s="5" t="s">
        <v>22</v>
      </c>
      <c r="B25" s="6">
        <f>[1]ลพบุรี!S14</f>
        <v>769</v>
      </c>
      <c r="C25" s="7">
        <f>[1]ลพบุรี!AD14</f>
        <v>759</v>
      </c>
      <c r="D25" s="7">
        <f>[1]ลพบุรี!AK14</f>
        <v>1139</v>
      </c>
      <c r="E25" s="7">
        <f>[1]ลพบุรี!AU14</f>
        <v>1501</v>
      </c>
    </row>
    <row r="26" spans="1:5" ht="33" customHeight="1" x14ac:dyDescent="0.5">
      <c r="A26" s="5" t="s">
        <v>23</v>
      </c>
      <c r="B26" s="6">
        <f>[1]ลพบุรี!S15</f>
        <v>60</v>
      </c>
      <c r="C26" s="7">
        <f>[1]ลพบุรี!AD15</f>
        <v>45</v>
      </c>
      <c r="D26" s="10">
        <f>[1]ลพบุรี!AK15</f>
        <v>3.02</v>
      </c>
      <c r="E26" s="7">
        <f>[1]ลพบุรี!AU15</f>
        <v>67</v>
      </c>
    </row>
    <row r="27" spans="1:5" ht="30.75" customHeight="1" x14ac:dyDescent="0.5">
      <c r="A27" s="11" t="s">
        <v>24</v>
      </c>
      <c r="B27" s="6">
        <f>[1]ลพบุรี!S16</f>
        <v>615</v>
      </c>
      <c r="C27" s="7">
        <f>[1]ลพบุรี!AD16</f>
        <v>599</v>
      </c>
      <c r="D27" s="7">
        <f>[1]ลพบุรี!AK16</f>
        <v>441</v>
      </c>
      <c r="E27" s="7">
        <f>[1]ลพบุรี!AU16</f>
        <v>736</v>
      </c>
    </row>
    <row r="28" spans="1:5" ht="25.5" customHeight="1" x14ac:dyDescent="0.5">
      <c r="A28" s="12" t="s">
        <v>25</v>
      </c>
      <c r="B28" s="6">
        <f>[1]ลพบุรี!S17</f>
        <v>210</v>
      </c>
      <c r="C28" s="7">
        <f>[1]ลพบุรี!AD17</f>
        <v>210</v>
      </c>
      <c r="D28" s="7">
        <f>[1]ลพบุรี!AK17</f>
        <v>178</v>
      </c>
      <c r="E28" s="7">
        <f>[1]ลพบุรี!AU17</f>
        <v>848</v>
      </c>
    </row>
    <row r="29" spans="1:5" ht="23.25" customHeight="1" x14ac:dyDescent="0.5">
      <c r="A29" s="18" t="s">
        <v>26</v>
      </c>
      <c r="B29" s="19">
        <f>[1]สิงห์บุรี!S6</f>
        <v>29</v>
      </c>
      <c r="C29" s="19">
        <f>[1]สิงห์บุรี!AD6</f>
        <v>29</v>
      </c>
      <c r="D29" s="19">
        <f>[1]สิงห์บุรี!AK6</f>
        <v>92</v>
      </c>
      <c r="E29" s="19">
        <f>[1]สิงห์บุรี!AU6</f>
        <v>3172</v>
      </c>
    </row>
    <row r="30" spans="1:5" ht="30.75" customHeight="1" x14ac:dyDescent="0.5">
      <c r="A30" s="13" t="s">
        <v>27</v>
      </c>
      <c r="B30" s="6">
        <f>[1]สิงห์บุรี!S7</f>
        <v>7</v>
      </c>
      <c r="C30" s="7">
        <f>[1]สิงห์บุรี!AD7</f>
        <v>7</v>
      </c>
      <c r="D30" s="7">
        <f>[1]สิงห์บุรี!AK7</f>
        <v>22</v>
      </c>
      <c r="E30" s="7">
        <f>[1]สิงห์บุรี!AU7</f>
        <v>3143</v>
      </c>
    </row>
    <row r="31" spans="1:5" ht="27.75" customHeight="1" x14ac:dyDescent="0.5">
      <c r="A31" s="8" t="s">
        <v>28</v>
      </c>
      <c r="B31" s="6">
        <f>[1]สิงห์บุรี!S8</f>
        <v>6</v>
      </c>
      <c r="C31" s="7">
        <f>[1]สิงห์บุรี!AD8</f>
        <v>6</v>
      </c>
      <c r="D31" s="7">
        <f>[1]สิงห์บุรี!AK8</f>
        <v>18</v>
      </c>
      <c r="E31" s="7">
        <f>[1]สิงห์บุรี!AU8</f>
        <v>3000</v>
      </c>
    </row>
    <row r="32" spans="1:5" ht="21" customHeight="1" x14ac:dyDescent="0.5">
      <c r="A32" s="8" t="s">
        <v>29</v>
      </c>
      <c r="B32" s="6">
        <f>[1]สิงห์บุรี!S9</f>
        <v>16</v>
      </c>
      <c r="C32" s="7">
        <f>[1]สิงห์บุรี!AD9</f>
        <v>16</v>
      </c>
      <c r="D32" s="7">
        <f>[1]สิงห์บุรี!AK9</f>
        <v>52</v>
      </c>
      <c r="E32" s="7">
        <f>[1]สิงห์บุรี!AU9</f>
        <v>3250</v>
      </c>
    </row>
    <row r="33" spans="1:5" ht="22.5" customHeight="1" x14ac:dyDescent="0.5">
      <c r="A33" s="18" t="s">
        <v>30</v>
      </c>
      <c r="B33" s="19">
        <f>[1]ชัยนาท!S6</f>
        <v>1343</v>
      </c>
      <c r="C33" s="19">
        <f>[1]ชัยนาท!AD6</f>
        <v>1165</v>
      </c>
      <c r="D33" s="19">
        <f>[1]ชัยนาท!AK6</f>
        <v>1072</v>
      </c>
      <c r="E33" s="19">
        <f>[1]ชัยนาท!AU6</f>
        <v>920</v>
      </c>
    </row>
    <row r="34" spans="1:5" ht="19.5" customHeight="1" x14ac:dyDescent="0.5">
      <c r="A34" s="13" t="s">
        <v>31</v>
      </c>
      <c r="B34" s="6">
        <f>[1]ชัยนาท!S7</f>
        <v>18</v>
      </c>
      <c r="C34" s="7">
        <f>[1]ชัยนาท!AD7</f>
        <v>18</v>
      </c>
      <c r="D34" s="7">
        <f>[1]ชัยนาท!AK7</f>
        <v>15</v>
      </c>
      <c r="E34" s="7">
        <f>[1]ชัยนาท!AU7</f>
        <v>833</v>
      </c>
    </row>
    <row r="35" spans="1:5" ht="18" customHeight="1" x14ac:dyDescent="0.5">
      <c r="A35" s="8" t="s">
        <v>32</v>
      </c>
      <c r="B35" s="6">
        <f>[1]ชัยนาท!S8</f>
        <v>7</v>
      </c>
      <c r="C35" s="7">
        <f>[1]ชัยนาท!AD8</f>
        <v>7</v>
      </c>
      <c r="D35" s="7">
        <f>[1]ชัยนาท!AK8</f>
        <v>5</v>
      </c>
      <c r="E35" s="7">
        <f>[1]ชัยนาท!AU8</f>
        <v>714</v>
      </c>
    </row>
    <row r="36" spans="1:5" ht="26.25" customHeight="1" x14ac:dyDescent="0.5">
      <c r="A36" s="8" t="s">
        <v>33</v>
      </c>
      <c r="B36" s="6">
        <f>[1]ชัยนาท!S9</f>
        <v>83</v>
      </c>
      <c r="C36" s="7">
        <f>[1]ชัยนาท!AD9</f>
        <v>63</v>
      </c>
      <c r="D36" s="7">
        <f>[1]ชัยนาท!AK9</f>
        <v>76</v>
      </c>
      <c r="E36" s="7">
        <f>[1]ชัยนาท!AU9</f>
        <v>1206</v>
      </c>
    </row>
    <row r="37" spans="1:5" ht="33" customHeight="1" x14ac:dyDescent="0.5">
      <c r="A37" s="8" t="s">
        <v>34</v>
      </c>
      <c r="B37" s="6">
        <f>[1]ชัยนาท!S10</f>
        <v>35</v>
      </c>
      <c r="C37" s="7">
        <f>[1]ชัยนาท!AD10</f>
        <v>35</v>
      </c>
      <c r="D37" s="7">
        <f>[1]ชัยนาท!AK10</f>
        <v>81</v>
      </c>
      <c r="E37" s="7">
        <f>[1]ชัยนาท!AU10</f>
        <v>2314</v>
      </c>
    </row>
    <row r="38" spans="1:5" ht="24.75" customHeight="1" x14ac:dyDescent="0.5">
      <c r="A38" s="8" t="s">
        <v>35</v>
      </c>
      <c r="B38" s="6">
        <f>[1]ชัยนาท!S11</f>
        <v>655</v>
      </c>
      <c r="C38" s="7">
        <f>[1]ชัยนาท!AD11</f>
        <v>655</v>
      </c>
      <c r="D38" s="7">
        <f>[1]ชัยนาท!AK11</f>
        <v>487</v>
      </c>
      <c r="E38" s="7">
        <f>[1]ชัยนาท!AU11</f>
        <v>744</v>
      </c>
    </row>
    <row r="39" spans="1:5" ht="22.5" customHeight="1" x14ac:dyDescent="0.5">
      <c r="A39" s="8" t="s">
        <v>36</v>
      </c>
      <c r="B39" s="6">
        <f>[1]ชัยนาท!S12</f>
        <v>221</v>
      </c>
      <c r="C39" s="7">
        <f>[1]ชัยนาท!AD12</f>
        <v>221</v>
      </c>
      <c r="D39" s="7">
        <f>[1]ชัยนาท!AK12</f>
        <v>222</v>
      </c>
      <c r="E39" s="7">
        <f>[1]ชัยนาท!AU12</f>
        <v>1005</v>
      </c>
    </row>
    <row r="40" spans="1:5" ht="19.5" customHeight="1" x14ac:dyDescent="0.5">
      <c r="A40" s="8" t="s">
        <v>37</v>
      </c>
      <c r="B40" s="6">
        <f>[1]ชัยนาท!S13</f>
        <v>10</v>
      </c>
      <c r="C40" s="7">
        <f>[1]ชัยนาท!AD13</f>
        <v>10</v>
      </c>
      <c r="D40" s="7">
        <f>[1]ชัยนาท!AK13</f>
        <v>25</v>
      </c>
      <c r="E40" s="7">
        <f>[1]ชัยนาท!AU13</f>
        <v>2500</v>
      </c>
    </row>
    <row r="41" spans="1:5" ht="21.75" customHeight="1" x14ac:dyDescent="0.5">
      <c r="A41" s="8" t="s">
        <v>38</v>
      </c>
      <c r="B41" s="6">
        <f>[1]ชัยนาท!S14</f>
        <v>314</v>
      </c>
      <c r="C41" s="7">
        <f>[1]ชัยนาท!AD14</f>
        <v>156</v>
      </c>
      <c r="D41" s="7">
        <f>[1]ชัยนาท!AK14</f>
        <v>161</v>
      </c>
      <c r="E41" s="7">
        <f>[1]ชัยนาท!AU14</f>
        <v>1032</v>
      </c>
    </row>
    <row r="42" spans="1:5" ht="25.5" customHeight="1" x14ac:dyDescent="0.5">
      <c r="A42" s="18" t="s">
        <v>39</v>
      </c>
      <c r="B42" s="19">
        <f>[1]สุพรรณบุรี!S6</f>
        <v>2378</v>
      </c>
      <c r="C42" s="19">
        <f>[1]สุพรรณบุรี!AD6</f>
        <v>2346</v>
      </c>
      <c r="D42" s="19">
        <f>[1]สุพรรณบุรี!AK6</f>
        <v>4886</v>
      </c>
      <c r="E42" s="19">
        <f>[1]สุพรรณบุรี!AU6</f>
        <v>2083</v>
      </c>
    </row>
    <row r="43" spans="1:5" ht="26.25" customHeight="1" x14ac:dyDescent="0.5">
      <c r="A43" s="13" t="s">
        <v>40</v>
      </c>
      <c r="B43" s="6">
        <f>[1]สุพรรณบุรี!S7</f>
        <v>35</v>
      </c>
      <c r="C43" s="7">
        <f>[1]สุพรรณบุรี!AD7</f>
        <v>35</v>
      </c>
      <c r="D43" s="7">
        <f>[1]สุพรรณบุรี!AK7</f>
        <v>33</v>
      </c>
      <c r="E43" s="7">
        <f>[1]สุพรรณบุรี!AU7</f>
        <v>943</v>
      </c>
    </row>
    <row r="44" spans="1:5" x14ac:dyDescent="0.5">
      <c r="A44" s="8" t="s">
        <v>41</v>
      </c>
      <c r="B44" s="6">
        <f>[1]สุพรรณบุรี!S8</f>
        <v>4</v>
      </c>
      <c r="C44" s="7">
        <f>[1]สุพรรณบุรี!AD8</f>
        <v>4</v>
      </c>
      <c r="D44" s="7">
        <f>[1]สุพรรณบุรี!AK8</f>
        <v>0</v>
      </c>
      <c r="E44" s="7">
        <f>[1]สุพรรณบุรี!AU8</f>
        <v>0</v>
      </c>
    </row>
    <row r="45" spans="1:5" ht="22.5" customHeight="1" x14ac:dyDescent="0.5">
      <c r="A45" s="8" t="s">
        <v>42</v>
      </c>
      <c r="B45" s="6">
        <f>[1]สุพรรณบุรี!S9</f>
        <v>694</v>
      </c>
      <c r="C45" s="7">
        <f>[1]สุพรรณบุรี!AD9</f>
        <v>694</v>
      </c>
      <c r="D45" s="7">
        <f>[1]สุพรรณบุรี!AK9</f>
        <v>1636</v>
      </c>
      <c r="E45" s="7">
        <f>[1]สุพรรณบุรี!AU9</f>
        <v>2357</v>
      </c>
    </row>
    <row r="46" spans="1:5" ht="25.5" customHeight="1" x14ac:dyDescent="0.5">
      <c r="A46" s="8" t="s">
        <v>43</v>
      </c>
      <c r="B46" s="6">
        <f>[1]สุพรรณบุรี!S10</f>
        <v>1422</v>
      </c>
      <c r="C46" s="7">
        <f>[1]สุพรรณบุรี!AD10</f>
        <v>1422</v>
      </c>
      <c r="D46" s="7">
        <f>[1]สุพรรณบุรี!AK10</f>
        <v>3050</v>
      </c>
      <c r="E46" s="7">
        <f>[1]สุพรรณบุรี!AU10</f>
        <v>2145</v>
      </c>
    </row>
    <row r="47" spans="1:5" ht="22.5" customHeight="1" x14ac:dyDescent="0.5">
      <c r="A47" s="8" t="s">
        <v>44</v>
      </c>
      <c r="B47" s="6">
        <f>[1]สุพรรณบุรี!S11</f>
        <v>11</v>
      </c>
      <c r="C47" s="7">
        <f>[1]สุพรรณบุรี!AD11</f>
        <v>11</v>
      </c>
      <c r="D47" s="7">
        <f>[1]สุพรรณบุรี!AK11</f>
        <v>9</v>
      </c>
      <c r="E47" s="7">
        <f>[1]สุพรรณบุรี!AU11</f>
        <v>818</v>
      </c>
    </row>
    <row r="48" spans="1:5" ht="22.5" customHeight="1" x14ac:dyDescent="0.5">
      <c r="A48" s="8" t="s">
        <v>45</v>
      </c>
      <c r="B48" s="6">
        <f>[1]สุพรรณบุรี!S12</f>
        <v>192</v>
      </c>
      <c r="C48" s="7">
        <f>[1]สุพรรณบุรี!AD12</f>
        <v>163</v>
      </c>
      <c r="D48" s="7">
        <f>[1]สุพรรณบุรี!AK12</f>
        <v>151</v>
      </c>
      <c r="E48" s="7">
        <f>[1]สุพรรณบุรี!AU12</f>
        <v>926</v>
      </c>
    </row>
    <row r="49" spans="1:5" ht="18" customHeight="1" x14ac:dyDescent="0.5">
      <c r="A49" s="8" t="s">
        <v>46</v>
      </c>
      <c r="B49" s="6">
        <f>[1]สุพรรณบุรี!S13</f>
        <v>3</v>
      </c>
      <c r="C49" s="7">
        <f>[1]สุพรรณบุรี!AD13</f>
        <v>0</v>
      </c>
      <c r="D49" s="7">
        <f>[1]สุพรรณบุรี!AK13</f>
        <v>0</v>
      </c>
      <c r="E49" s="7">
        <f>[1]สุพรรณบุรี!AU13</f>
        <v>0</v>
      </c>
    </row>
    <row r="50" spans="1:5" ht="25.5" customHeight="1" x14ac:dyDescent="0.5">
      <c r="A50" s="14" t="s">
        <v>47</v>
      </c>
      <c r="B50" s="6">
        <f>[1]สุพรรณบุรี!S14</f>
        <v>17</v>
      </c>
      <c r="C50" s="7">
        <f>[1]สุพรรณบุรี!AD14</f>
        <v>17</v>
      </c>
      <c r="D50" s="7">
        <f>[1]สุพรรณบุรี!AK14</f>
        <v>7</v>
      </c>
      <c r="E50" s="7">
        <f>[1]สุพรรณบุรี!AU14</f>
        <v>412</v>
      </c>
    </row>
    <row r="51" spans="1:5" ht="24.75" customHeight="1" x14ac:dyDescent="0.5">
      <c r="A51" s="18" t="s">
        <v>49</v>
      </c>
      <c r="B51" s="19">
        <f>[1]พระนครศรีอยุธยา!S6</f>
        <v>612</v>
      </c>
      <c r="C51" s="19">
        <f>[1]พระนครศรีอยุธยา!AD6</f>
        <v>572</v>
      </c>
      <c r="D51" s="19">
        <f>[1]พระนครศรีอยุธยา!AK6</f>
        <v>1025</v>
      </c>
      <c r="E51" s="19">
        <f>[1]พระนครศรีอยุธยา!AU6</f>
        <v>1792</v>
      </c>
    </row>
    <row r="52" spans="1:5" ht="21" customHeight="1" x14ac:dyDescent="0.5">
      <c r="A52" s="13" t="s">
        <v>50</v>
      </c>
      <c r="B52" s="6">
        <f>[1]พระนครศรีอยุธยา!S7</f>
        <v>159</v>
      </c>
      <c r="C52" s="7">
        <f>[1]พระนครศรีอยุธยา!AD7</f>
        <v>159</v>
      </c>
      <c r="D52" s="7">
        <f>[1]พระนครศรีอยุธยา!AK7</f>
        <v>349</v>
      </c>
      <c r="E52" s="7">
        <f>[1]พระนครศรีอยุธยา!AU7</f>
        <v>2195</v>
      </c>
    </row>
    <row r="53" spans="1:5" ht="21" customHeight="1" x14ac:dyDescent="0.5">
      <c r="A53" s="8" t="s">
        <v>51</v>
      </c>
      <c r="B53" s="6">
        <f>[1]พระนครศรีอยุธยา!S8</f>
        <v>47</v>
      </c>
      <c r="C53" s="7">
        <f>[1]พระนครศรีอยุธยา!AD8</f>
        <v>47</v>
      </c>
      <c r="D53" s="7">
        <f>[1]พระนครศรีอยุธยา!AK8</f>
        <v>132</v>
      </c>
      <c r="E53" s="7">
        <f>[1]พระนครศรีอยุธยา!AU8</f>
        <v>2809</v>
      </c>
    </row>
    <row r="54" spans="1:5" ht="21" customHeight="1" x14ac:dyDescent="0.5">
      <c r="A54" s="8" t="s">
        <v>52</v>
      </c>
      <c r="B54" s="6">
        <f>[1]พระนครศรีอยุธยา!S9</f>
        <v>62</v>
      </c>
      <c r="C54" s="7">
        <f>[1]พระนครศรีอยุธยา!AD9</f>
        <v>62</v>
      </c>
      <c r="D54" s="7">
        <f>[1]พระนครศรีอยุธยา!AK9</f>
        <v>88</v>
      </c>
      <c r="E54" s="7">
        <f>[1]พระนครศรีอยุธยา!AU9</f>
        <v>1419</v>
      </c>
    </row>
    <row r="55" spans="1:5" ht="21" customHeight="1" x14ac:dyDescent="0.5">
      <c r="A55" s="8" t="s">
        <v>53</v>
      </c>
      <c r="B55" s="6">
        <f>[1]พระนครศรีอยุธยา!S10</f>
        <v>147</v>
      </c>
      <c r="C55" s="7">
        <f>[1]พระนครศรีอยุธยา!AD10</f>
        <v>147</v>
      </c>
      <c r="D55" s="7">
        <f>[1]พระนครศรีอยุธยา!AK10</f>
        <v>56</v>
      </c>
      <c r="E55" s="7">
        <f>[1]พระนครศรีอยุธยา!AU10</f>
        <v>381</v>
      </c>
    </row>
    <row r="56" spans="1:5" x14ac:dyDescent="0.5">
      <c r="A56" s="8" t="s">
        <v>54</v>
      </c>
      <c r="B56" s="6">
        <f>[1]พระนครศรีอยุธยา!S11</f>
        <v>41</v>
      </c>
      <c r="C56" s="7">
        <f>[1]พระนครศรีอยุธยา!AD11</f>
        <v>41</v>
      </c>
      <c r="D56" s="7">
        <f>[1]พระนครศรีอยุธยา!AK11</f>
        <v>119</v>
      </c>
      <c r="E56" s="7">
        <f>[1]พระนครศรีอยุธยา!AU11</f>
        <v>2902</v>
      </c>
    </row>
    <row r="57" spans="1:5" x14ac:dyDescent="0.5">
      <c r="A57" s="8" t="s">
        <v>55</v>
      </c>
      <c r="B57" s="6">
        <f>[1]พระนครศรีอยุธยา!S12</f>
        <v>156</v>
      </c>
      <c r="C57" s="7">
        <f>[1]พระนครศรีอยุธยา!AD12</f>
        <v>116</v>
      </c>
      <c r="D57" s="7">
        <f>[1]พระนครศรีอยุธยา!AK12</f>
        <v>281</v>
      </c>
      <c r="E57" s="7">
        <f>[1]พระนครศรีอยุธยา!AU12</f>
        <v>2422</v>
      </c>
    </row>
    <row r="58" spans="1:5" ht="26.25" customHeight="1" x14ac:dyDescent="0.5">
      <c r="A58" s="18" t="s">
        <v>56</v>
      </c>
      <c r="B58" s="19">
        <f>[1]กรุงเทพมหานคร!S6</f>
        <v>353</v>
      </c>
      <c r="C58" s="19">
        <f>[1]กรุงเทพมหานคร!AD6</f>
        <v>338</v>
      </c>
      <c r="D58" s="19">
        <f>[1]กรุงเทพมหานคร!AK6</f>
        <v>1156</v>
      </c>
      <c r="E58" s="19">
        <f>[1]กรุงเทพมหานคร!AU6</f>
        <v>3420</v>
      </c>
    </row>
    <row r="59" spans="1:5" x14ac:dyDescent="0.5">
      <c r="A59" s="13" t="s">
        <v>57</v>
      </c>
      <c r="B59" s="6">
        <f>[1]กรุงเทพมหานคร!S7</f>
        <v>10</v>
      </c>
      <c r="C59" s="7">
        <f>[1]กรุงเทพมหานคร!AD7</f>
        <v>0</v>
      </c>
      <c r="D59" s="7">
        <f>[1]กรุงเทพมหานคร!AK7</f>
        <v>0</v>
      </c>
      <c r="E59" s="7">
        <f>[1]กรุงเทพมหานคร!AU7</f>
        <v>0</v>
      </c>
    </row>
    <row r="60" spans="1:5" x14ac:dyDescent="0.5">
      <c r="A60" s="8" t="s">
        <v>58</v>
      </c>
      <c r="B60" s="6">
        <f>[1]กรุงเทพมหานคร!S8</f>
        <v>14</v>
      </c>
      <c r="C60" s="7">
        <f>[1]กรุงเทพมหานคร!AD8</f>
        <v>14</v>
      </c>
      <c r="D60" s="7">
        <f>[1]กรุงเทพมหานคร!AK8</f>
        <v>45</v>
      </c>
      <c r="E60" s="7">
        <f>[1]กรุงเทพมหานคร!AU8</f>
        <v>3214</v>
      </c>
    </row>
    <row r="61" spans="1:5" x14ac:dyDescent="0.5">
      <c r="A61" s="8" t="s">
        <v>59</v>
      </c>
      <c r="B61" s="6">
        <f>[1]กรุงเทพมหานคร!S9</f>
        <v>329</v>
      </c>
      <c r="C61" s="7">
        <f>[1]กรุงเทพมหานคร!AD9</f>
        <v>324</v>
      </c>
      <c r="D61" s="7">
        <f>[1]กรุงเทพมหานคร!AK9</f>
        <v>1111</v>
      </c>
      <c r="E61" s="7">
        <f>[1]กรุงเทพมหานคร!AU9</f>
        <v>3429</v>
      </c>
    </row>
    <row r="62" spans="1:5" ht="24.75" customHeight="1" x14ac:dyDescent="0.5">
      <c r="A62" s="18" t="s">
        <v>60</v>
      </c>
      <c r="B62" s="19">
        <f>[1]ปทุมธานี!S6</f>
        <v>9083</v>
      </c>
      <c r="C62" s="19">
        <f>[1]ปทุมธานี!AD6</f>
        <v>8528</v>
      </c>
      <c r="D62" s="19">
        <f>[1]ปทุมธานี!AK6</f>
        <v>31089</v>
      </c>
      <c r="E62" s="19">
        <f>[1]ปทุมธานี!AV6</f>
        <v>3646</v>
      </c>
    </row>
    <row r="63" spans="1:5" ht="21" customHeight="1" x14ac:dyDescent="0.5">
      <c r="A63" s="13" t="s">
        <v>61</v>
      </c>
      <c r="B63" s="6">
        <f>[1]ปทุมธานี!S7</f>
        <v>26</v>
      </c>
      <c r="C63" s="7">
        <f>[1]ปทุมธานี!AD7</f>
        <v>26</v>
      </c>
      <c r="D63" s="7">
        <f>[1]ปทุมธานี!AK7</f>
        <v>73</v>
      </c>
      <c r="E63" s="7">
        <f>[1]ปทุมธานี!AV7</f>
        <v>2808</v>
      </c>
    </row>
    <row r="64" spans="1:5" ht="21" customHeight="1" x14ac:dyDescent="0.5">
      <c r="A64" s="8" t="s">
        <v>62</v>
      </c>
      <c r="B64" s="6">
        <f>[1]ปทุมธานี!S8</f>
        <v>75</v>
      </c>
      <c r="C64" s="7">
        <f>[1]ปทุมธานี!AD8</f>
        <v>50</v>
      </c>
      <c r="D64" s="7">
        <f>[1]ปทุมธานี!AK8</f>
        <v>110</v>
      </c>
      <c r="E64" s="7">
        <f>[1]ปทุมธานี!AV8</f>
        <v>2200</v>
      </c>
    </row>
    <row r="65" spans="1:5" ht="21" customHeight="1" x14ac:dyDescent="0.5">
      <c r="A65" s="8" t="s">
        <v>63</v>
      </c>
      <c r="B65" s="6">
        <f>[1]ปทุมธานี!S9</f>
        <v>43</v>
      </c>
      <c r="C65" s="7">
        <f>[1]ปทุมธานี!AD9</f>
        <v>42</v>
      </c>
      <c r="D65" s="7">
        <f>[1]ปทุมธานี!AK9</f>
        <v>125</v>
      </c>
      <c r="E65" s="7">
        <f>[1]ปทุมธานี!AV9</f>
        <v>2976</v>
      </c>
    </row>
    <row r="66" spans="1:5" ht="21" customHeight="1" x14ac:dyDescent="0.5">
      <c r="A66" s="8" t="s">
        <v>64</v>
      </c>
      <c r="B66" s="6">
        <f>[1]ปทุมธานี!S10</f>
        <v>279</v>
      </c>
      <c r="C66" s="7">
        <f>[1]ปทุมธานี!AD10</f>
        <v>279</v>
      </c>
      <c r="D66" s="7">
        <f>[1]ปทุมธานี!AK10</f>
        <v>895</v>
      </c>
      <c r="E66" s="7">
        <f>[1]ปทุมธานี!AV10</f>
        <v>3208</v>
      </c>
    </row>
    <row r="67" spans="1:5" ht="21" customHeight="1" x14ac:dyDescent="0.5">
      <c r="A67" s="8" t="s">
        <v>65</v>
      </c>
      <c r="B67" s="6">
        <f>[1]ปทุมธานี!S11</f>
        <v>8617</v>
      </c>
      <c r="C67" s="7">
        <f>[1]ปทุมธานี!AD11</f>
        <v>8088</v>
      </c>
      <c r="D67" s="7">
        <f>[1]ปทุมธานี!AK11</f>
        <v>29764</v>
      </c>
      <c r="E67" s="7">
        <f>[1]ปทุมธานี!AV11</f>
        <v>3680</v>
      </c>
    </row>
    <row r="68" spans="1:5" ht="21" customHeight="1" x14ac:dyDescent="0.5">
      <c r="A68" s="8" t="s">
        <v>66</v>
      </c>
      <c r="B68" s="6">
        <f>[1]ปทุมธานี!S12</f>
        <v>35</v>
      </c>
      <c r="C68" s="7">
        <f>[1]ปทุมธานี!AD12</f>
        <v>35</v>
      </c>
      <c r="D68" s="7">
        <f>[1]ปทุมธานี!AK12</f>
        <v>107</v>
      </c>
      <c r="E68" s="7">
        <f>[1]ปทุมธานี!AV12</f>
        <v>3057</v>
      </c>
    </row>
    <row r="69" spans="1:5" ht="21" customHeight="1" x14ac:dyDescent="0.5">
      <c r="A69" s="8" t="s">
        <v>67</v>
      </c>
      <c r="B69" s="6">
        <f>[1]ปทุมธานี!S13</f>
        <v>8</v>
      </c>
      <c r="C69" s="7">
        <f>[1]ปทุมธานี!AD13</f>
        <v>8</v>
      </c>
      <c r="D69" s="7">
        <f>[1]ปทุมธานี!AK13</f>
        <v>15</v>
      </c>
      <c r="E69" s="7">
        <f>[1]ปทุมธานี!AV13</f>
        <v>1875</v>
      </c>
    </row>
    <row r="70" spans="1:5" ht="22.5" customHeight="1" x14ac:dyDescent="0.5">
      <c r="A70" s="18" t="s">
        <v>68</v>
      </c>
      <c r="B70" s="19">
        <f>[1]นนทบุรี!S6</f>
        <v>18</v>
      </c>
      <c r="C70" s="19">
        <f>[1]นนทบุรี!AD6</f>
        <v>16</v>
      </c>
      <c r="D70" s="19">
        <f>[1]นนทบุรี!AK6</f>
        <v>49</v>
      </c>
      <c r="E70" s="19">
        <f>[1]นนทบุรี!AU6</f>
        <v>3063</v>
      </c>
    </row>
    <row r="71" spans="1:5" x14ac:dyDescent="0.5">
      <c r="A71" s="4" t="s">
        <v>69</v>
      </c>
      <c r="B71" s="20">
        <f>[1]นนทบุรี!S7</f>
        <v>18</v>
      </c>
      <c r="C71" s="21">
        <f>[1]นนทบุรี!AD7</f>
        <v>16</v>
      </c>
      <c r="D71" s="21">
        <f>[1]นนทบุรี!AK7</f>
        <v>49</v>
      </c>
      <c r="E71" s="21">
        <f>[1]นนทบุรี!AU7</f>
        <v>3063</v>
      </c>
    </row>
    <row r="73" spans="1:5" x14ac:dyDescent="0.5">
      <c r="A73" t="s">
        <v>90</v>
      </c>
    </row>
  </sheetData>
  <mergeCells count="5">
    <mergeCell ref="B3:B5"/>
    <mergeCell ref="C3:C5"/>
    <mergeCell ref="D3:D5"/>
    <mergeCell ref="E3:E5"/>
    <mergeCell ref="A3:A5"/>
  </mergeCells>
  <conditionalFormatting sqref="A7:A16">
    <cfRule type="duplicateValues" dxfId="15" priority="14"/>
  </conditionalFormatting>
  <conditionalFormatting sqref="A17">
    <cfRule type="duplicateValues" dxfId="14" priority="10"/>
  </conditionalFormatting>
  <conditionalFormatting sqref="A29">
    <cfRule type="duplicateValues" dxfId="13" priority="9"/>
  </conditionalFormatting>
  <conditionalFormatting sqref="A30:A32">
    <cfRule type="duplicateValues" dxfId="12" priority="15"/>
  </conditionalFormatting>
  <conditionalFormatting sqref="A33">
    <cfRule type="duplicateValues" dxfId="11" priority="8"/>
  </conditionalFormatting>
  <conditionalFormatting sqref="A34:A41">
    <cfRule type="duplicateValues" dxfId="10" priority="16"/>
  </conditionalFormatting>
  <conditionalFormatting sqref="A42">
    <cfRule type="duplicateValues" dxfId="9" priority="7"/>
  </conditionalFormatting>
  <conditionalFormatting sqref="A43:A50">
    <cfRule type="duplicateValues" dxfId="8" priority="19"/>
  </conditionalFormatting>
  <conditionalFormatting sqref="A51">
    <cfRule type="duplicateValues" dxfId="7" priority="5"/>
  </conditionalFormatting>
  <conditionalFormatting sqref="A52:A57">
    <cfRule type="duplicateValues" dxfId="6" priority="17"/>
  </conditionalFormatting>
  <conditionalFormatting sqref="A58">
    <cfRule type="duplicateValues" dxfId="5" priority="4"/>
  </conditionalFormatting>
  <conditionalFormatting sqref="A59:A61">
    <cfRule type="duplicateValues" dxfId="4" priority="18"/>
  </conditionalFormatting>
  <conditionalFormatting sqref="A62">
    <cfRule type="duplicateValues" dxfId="3" priority="3"/>
  </conditionalFormatting>
  <conditionalFormatting sqref="A63:A69">
    <cfRule type="duplicateValues" dxfId="2" priority="13"/>
  </conditionalFormatting>
  <conditionalFormatting sqref="A70">
    <cfRule type="duplicateValues" dxfId="1" priority="2"/>
  </conditionalFormatting>
  <conditionalFormatting sqref="A71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9D845-0909-4758-9FDE-951FA982BBD7}">
  <dimension ref="A1:P25"/>
  <sheetViews>
    <sheetView topLeftCell="A7" workbookViewId="0">
      <selection activeCell="D8" sqref="D8"/>
    </sheetView>
  </sheetViews>
  <sheetFormatPr defaultColWidth="9" defaultRowHeight="24" x14ac:dyDescent="0.2"/>
  <cols>
    <col min="1" max="1" width="16.125" style="41" customWidth="1"/>
    <col min="2" max="13" width="9.875" style="41" customWidth="1"/>
    <col min="14" max="14" width="11.625" style="41" customWidth="1"/>
    <col min="15" max="17" width="0" style="41" hidden="1" customWidth="1"/>
    <col min="18" max="16384" width="9" style="41"/>
  </cols>
  <sheetData>
    <row r="1" spans="1:16" s="24" customFormat="1" x14ac:dyDescent="0.2">
      <c r="A1" s="22" t="s">
        <v>89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6" s="24" customFormat="1" x14ac:dyDescent="0.2">
      <c r="A2" s="54" t="s">
        <v>70</v>
      </c>
      <c r="B2" s="55" t="s">
        <v>73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  <c r="N2" s="44" t="s">
        <v>74</v>
      </c>
    </row>
    <row r="3" spans="1:16" s="24" customFormat="1" x14ac:dyDescent="0.2">
      <c r="A3" s="54"/>
      <c r="B3" s="25" t="s">
        <v>75</v>
      </c>
      <c r="C3" s="25" t="s">
        <v>76</v>
      </c>
      <c r="D3" s="25" t="s">
        <v>77</v>
      </c>
      <c r="E3" s="25" t="s">
        <v>78</v>
      </c>
      <c r="F3" s="25" t="s">
        <v>79</v>
      </c>
      <c r="G3" s="25" t="s">
        <v>80</v>
      </c>
      <c r="H3" s="25" t="s">
        <v>81</v>
      </c>
      <c r="I3" s="25" t="s">
        <v>82</v>
      </c>
      <c r="J3" s="25" t="s">
        <v>83</v>
      </c>
      <c r="K3" s="25" t="s">
        <v>84</v>
      </c>
      <c r="L3" s="25" t="s">
        <v>85</v>
      </c>
      <c r="M3" s="25" t="s">
        <v>86</v>
      </c>
      <c r="N3" s="26" t="s">
        <v>87</v>
      </c>
      <c r="O3" s="27" t="s">
        <v>88</v>
      </c>
      <c r="P3" s="27"/>
    </row>
    <row r="4" spans="1:16" customFormat="1" x14ac:dyDescent="0.55000000000000004">
      <c r="A4" s="58" t="s">
        <v>71</v>
      </c>
      <c r="B4" s="28">
        <f>B5*100/$N$5</f>
        <v>7.4960587813361661</v>
      </c>
      <c r="C4" s="28">
        <f t="shared" ref="C4:N4" si="0">C5*100/$N$5</f>
        <v>7.7799630175534498</v>
      </c>
      <c r="D4" s="28">
        <f t="shared" si="0"/>
        <v>7.7217612492066383</v>
      </c>
      <c r="E4" s="28">
        <f t="shared" si="0"/>
        <v>7.6376609188774793</v>
      </c>
      <c r="F4" s="28">
        <f t="shared" si="0"/>
        <v>8.2798402618694613</v>
      </c>
      <c r="G4" s="28">
        <f t="shared" si="0"/>
        <v>9.027188765343805</v>
      </c>
      <c r="H4" s="28">
        <f t="shared" si="0"/>
        <v>9.3455660874429949</v>
      </c>
      <c r="I4" s="28">
        <f t="shared" si="0"/>
        <v>9.6141061767545359</v>
      </c>
      <c r="J4" s="28">
        <f t="shared" si="0"/>
        <v>8.9064454696152993</v>
      </c>
      <c r="K4" s="28">
        <f t="shared" si="0"/>
        <v>8.4982806329678553</v>
      </c>
      <c r="L4" s="28">
        <f t="shared" si="0"/>
        <v>8.0250544088539488</v>
      </c>
      <c r="M4" s="28">
        <f t="shared" si="0"/>
        <v>7.6680742301783695</v>
      </c>
      <c r="N4" s="28">
        <f t="shared" si="0"/>
        <v>100</v>
      </c>
    </row>
    <row r="5" spans="1:16" s="24" customFormat="1" x14ac:dyDescent="0.2">
      <c r="A5" s="58"/>
      <c r="B5" s="29">
        <f>+B7+B9+B11+B13+B15+B19+B21+B23+B25</f>
        <v>4283.7</v>
      </c>
      <c r="C5" s="29">
        <f t="shared" ref="C5:N5" si="1">+C7+C9+C11+C13+C15+C19+C21+C23+C25</f>
        <v>4445.9399999999996</v>
      </c>
      <c r="D5" s="29">
        <f t="shared" si="1"/>
        <v>4412.68</v>
      </c>
      <c r="E5" s="29">
        <f t="shared" si="1"/>
        <v>4364.62</v>
      </c>
      <c r="F5" s="29">
        <f t="shared" si="1"/>
        <v>4731.6000000000004</v>
      </c>
      <c r="G5" s="29">
        <f t="shared" si="1"/>
        <v>5158.68</v>
      </c>
      <c r="H5" s="29">
        <f t="shared" si="1"/>
        <v>5340.62</v>
      </c>
      <c r="I5" s="29">
        <f t="shared" si="1"/>
        <v>5494.08</v>
      </c>
      <c r="J5" s="29">
        <f t="shared" si="1"/>
        <v>5089.68</v>
      </c>
      <c r="K5" s="29">
        <f t="shared" si="1"/>
        <v>4856.43</v>
      </c>
      <c r="L5" s="29">
        <f t="shared" si="1"/>
        <v>4586</v>
      </c>
      <c r="M5" s="29">
        <f t="shared" si="1"/>
        <v>4382</v>
      </c>
      <c r="N5" s="30">
        <f t="shared" si="1"/>
        <v>57146.03</v>
      </c>
      <c r="O5" s="27"/>
      <c r="P5" s="27"/>
    </row>
    <row r="6" spans="1:16" s="24" customFormat="1" x14ac:dyDescent="0.2">
      <c r="A6" s="45" t="s">
        <v>4</v>
      </c>
      <c r="B6" s="46">
        <v>6.87</v>
      </c>
      <c r="C6" s="46">
        <v>7.27</v>
      </c>
      <c r="D6" s="46">
        <v>7.1</v>
      </c>
      <c r="E6" s="46">
        <v>6.85</v>
      </c>
      <c r="F6" s="46">
        <v>7.61</v>
      </c>
      <c r="G6" s="46">
        <v>9.2200000000000006</v>
      </c>
      <c r="H6" s="46">
        <v>10.24</v>
      </c>
      <c r="I6" s="46">
        <v>10.63</v>
      </c>
      <c r="J6" s="46">
        <v>9.75</v>
      </c>
      <c r="K6" s="46">
        <v>8.84</v>
      </c>
      <c r="L6" s="46">
        <v>8.17</v>
      </c>
      <c r="M6" s="46">
        <v>7.45</v>
      </c>
      <c r="N6" s="47">
        <f t="shared" ref="N6:N13" si="2">SUM(B6:M6)</f>
        <v>100.00000000000001</v>
      </c>
      <c r="O6" s="34">
        <v>100</v>
      </c>
      <c r="P6" s="35">
        <f>O6-N6</f>
        <v>0</v>
      </c>
    </row>
    <row r="7" spans="1:16" s="40" customFormat="1" x14ac:dyDescent="0.2">
      <c r="A7" s="36"/>
      <c r="B7" s="37">
        <f t="shared" ref="B7:H7" si="3">ROUND((B6/100)*$O7,0)</f>
        <v>1020</v>
      </c>
      <c r="C7" s="37">
        <f t="shared" si="3"/>
        <v>1079</v>
      </c>
      <c r="D7" s="37">
        <f t="shared" si="3"/>
        <v>1054</v>
      </c>
      <c r="E7" s="37">
        <f t="shared" si="3"/>
        <v>1017</v>
      </c>
      <c r="F7" s="37">
        <f t="shared" si="3"/>
        <v>1130</v>
      </c>
      <c r="G7" s="37">
        <f t="shared" si="3"/>
        <v>1369</v>
      </c>
      <c r="H7" s="37">
        <f t="shared" si="3"/>
        <v>1520</v>
      </c>
      <c r="I7" s="37">
        <f>ROUND((I6/100)*$O7,0)-1</f>
        <v>1577</v>
      </c>
      <c r="J7" s="37">
        <f>ROUND((J6/100)*$O7,0)</f>
        <v>1447</v>
      </c>
      <c r="K7" s="37">
        <f>ROUND((K6/100)*$O7,0)</f>
        <v>1312</v>
      </c>
      <c r="L7" s="37">
        <f>ROUND((L6/100)*$O7,0)</f>
        <v>1213</v>
      </c>
      <c r="M7" s="37">
        <f>ROUND((M6/100)*$O7,0)</f>
        <v>1106</v>
      </c>
      <c r="N7" s="38">
        <f t="shared" si="2"/>
        <v>14844</v>
      </c>
      <c r="O7" s="39">
        <f>[1]สระบุรี!$AK$6</f>
        <v>14844</v>
      </c>
      <c r="P7" s="35">
        <f t="shared" ref="P7:P25" si="4">O7-N7</f>
        <v>0</v>
      </c>
    </row>
    <row r="8" spans="1:16" s="24" customFormat="1" x14ac:dyDescent="0.2">
      <c r="A8" s="45" t="s">
        <v>14</v>
      </c>
      <c r="B8" s="46">
        <v>7.16</v>
      </c>
      <c r="C8" s="46">
        <v>7</v>
      </c>
      <c r="D8" s="46">
        <v>6.77</v>
      </c>
      <c r="E8" s="46">
        <v>6.43</v>
      </c>
      <c r="F8" s="46">
        <v>6.81</v>
      </c>
      <c r="G8" s="46">
        <v>8.89</v>
      </c>
      <c r="H8" s="46">
        <v>10.199999999999999</v>
      </c>
      <c r="I8" s="46">
        <v>12.89</v>
      </c>
      <c r="J8" s="46">
        <v>10.91</v>
      </c>
      <c r="K8" s="46">
        <v>8.0299999999999994</v>
      </c>
      <c r="L8" s="46">
        <v>7.79</v>
      </c>
      <c r="M8" s="46">
        <v>7.12</v>
      </c>
      <c r="N8" s="47">
        <f t="shared" si="2"/>
        <v>100.00000000000001</v>
      </c>
      <c r="O8" s="34">
        <v>100</v>
      </c>
      <c r="P8" s="35">
        <f t="shared" si="4"/>
        <v>0</v>
      </c>
    </row>
    <row r="9" spans="1:16" s="40" customFormat="1" x14ac:dyDescent="0.2">
      <c r="A9" s="36"/>
      <c r="B9" s="37">
        <f t="shared" ref="B9:H9" si="5">ROUND((B8/100)*$O9,0)</f>
        <v>210</v>
      </c>
      <c r="C9" s="37">
        <f t="shared" si="5"/>
        <v>205</v>
      </c>
      <c r="D9" s="37">
        <f t="shared" si="5"/>
        <v>199</v>
      </c>
      <c r="E9" s="37">
        <f t="shared" si="5"/>
        <v>189</v>
      </c>
      <c r="F9" s="37">
        <f t="shared" si="5"/>
        <v>200</v>
      </c>
      <c r="G9" s="37">
        <f t="shared" si="5"/>
        <v>261</v>
      </c>
      <c r="H9" s="37">
        <f t="shared" si="5"/>
        <v>299</v>
      </c>
      <c r="I9" s="37">
        <f>ROUND((I8/100)*$O9,0)-1</f>
        <v>377</v>
      </c>
      <c r="J9" s="37">
        <f>ROUND((J8/100)*$O9,0)</f>
        <v>320</v>
      </c>
      <c r="K9" s="37">
        <f>ROUND((K8/100)*$O9,0)</f>
        <v>236</v>
      </c>
      <c r="L9" s="37">
        <f>ROUND((L8/100)*$O9,0)</f>
        <v>228</v>
      </c>
      <c r="M9" s="37">
        <f>ROUND((M8/100)*$O9,0)</f>
        <v>209</v>
      </c>
      <c r="N9" s="38">
        <f t="shared" si="2"/>
        <v>2933</v>
      </c>
      <c r="O9" s="39">
        <f>[1]ลพบุรี!$AK$6</f>
        <v>2933</v>
      </c>
      <c r="P9" s="35">
        <f t="shared" si="4"/>
        <v>0</v>
      </c>
    </row>
    <row r="10" spans="1:16" s="24" customFormat="1" x14ac:dyDescent="0.2">
      <c r="A10" s="45" t="s">
        <v>26</v>
      </c>
      <c r="B10" s="46">
        <v>8.65</v>
      </c>
      <c r="C10" s="46">
        <v>7.53</v>
      </c>
      <c r="D10" s="46">
        <v>7.25</v>
      </c>
      <c r="E10" s="46">
        <v>6.42</v>
      </c>
      <c r="F10" s="46">
        <v>7.11</v>
      </c>
      <c r="G10" s="46">
        <v>8.93</v>
      </c>
      <c r="H10" s="46">
        <v>9.2200000000000006</v>
      </c>
      <c r="I10" s="46">
        <v>9.59</v>
      </c>
      <c r="J10" s="46">
        <v>9.07</v>
      </c>
      <c r="K10" s="46">
        <v>8.7899999999999991</v>
      </c>
      <c r="L10" s="46">
        <v>8.7899999999999991</v>
      </c>
      <c r="M10" s="46">
        <v>8.65</v>
      </c>
      <c r="N10" s="47">
        <f t="shared" si="2"/>
        <v>100</v>
      </c>
      <c r="O10" s="34">
        <v>100</v>
      </c>
      <c r="P10" s="35">
        <f t="shared" si="4"/>
        <v>0</v>
      </c>
    </row>
    <row r="11" spans="1:16" s="40" customFormat="1" x14ac:dyDescent="0.2">
      <c r="A11" s="36"/>
      <c r="B11" s="37">
        <f t="shared" ref="B11:M11" si="6">ROUND((B10/100)*$O11,0)</f>
        <v>8</v>
      </c>
      <c r="C11" s="37">
        <f t="shared" si="6"/>
        <v>7</v>
      </c>
      <c r="D11" s="37">
        <f t="shared" si="6"/>
        <v>7</v>
      </c>
      <c r="E11" s="37">
        <f t="shared" si="6"/>
        <v>6</v>
      </c>
      <c r="F11" s="37">
        <f t="shared" si="6"/>
        <v>7</v>
      </c>
      <c r="G11" s="37">
        <f t="shared" si="6"/>
        <v>8</v>
      </c>
      <c r="H11" s="37">
        <f t="shared" si="6"/>
        <v>8</v>
      </c>
      <c r="I11" s="37">
        <f t="shared" si="6"/>
        <v>9</v>
      </c>
      <c r="J11" s="37">
        <f t="shared" si="6"/>
        <v>8</v>
      </c>
      <c r="K11" s="37">
        <f t="shared" si="6"/>
        <v>8</v>
      </c>
      <c r="L11" s="37">
        <f t="shared" si="6"/>
        <v>8</v>
      </c>
      <c r="M11" s="37">
        <f t="shared" si="6"/>
        <v>8</v>
      </c>
      <c r="N11" s="38">
        <f t="shared" si="2"/>
        <v>92</v>
      </c>
      <c r="O11" s="39">
        <f>[1]สิงห์บุรี!$AK$6</f>
        <v>92</v>
      </c>
      <c r="P11" s="35">
        <f t="shared" si="4"/>
        <v>0</v>
      </c>
    </row>
    <row r="12" spans="1:16" s="24" customFormat="1" x14ac:dyDescent="0.2">
      <c r="A12" s="45" t="s">
        <v>30</v>
      </c>
      <c r="B12" s="46">
        <v>3.87</v>
      </c>
      <c r="C12" s="46">
        <v>8.41</v>
      </c>
      <c r="D12" s="46">
        <v>9.32</v>
      </c>
      <c r="E12" s="46">
        <v>7.29</v>
      </c>
      <c r="F12" s="46">
        <v>7.7</v>
      </c>
      <c r="G12" s="46">
        <v>12.28</v>
      </c>
      <c r="H12" s="46">
        <v>14.27</v>
      </c>
      <c r="I12" s="46">
        <v>13.15</v>
      </c>
      <c r="J12" s="46">
        <v>11.65</v>
      </c>
      <c r="K12" s="46">
        <v>7.14</v>
      </c>
      <c r="L12" s="46">
        <v>2.4300000000000002</v>
      </c>
      <c r="M12" s="46">
        <v>2.4900000000000002</v>
      </c>
      <c r="N12" s="47">
        <f t="shared" si="2"/>
        <v>100.00000000000001</v>
      </c>
      <c r="O12" s="34">
        <v>100</v>
      </c>
      <c r="P12" s="35">
        <f t="shared" si="4"/>
        <v>0</v>
      </c>
    </row>
    <row r="13" spans="1:16" s="40" customFormat="1" x14ac:dyDescent="0.2">
      <c r="A13" s="36"/>
      <c r="B13" s="37">
        <f t="shared" ref="B13:G13" si="7">ROUND((B12/100)*$O13,0)</f>
        <v>41</v>
      </c>
      <c r="C13" s="37">
        <f t="shared" si="7"/>
        <v>90</v>
      </c>
      <c r="D13" s="37">
        <f t="shared" si="7"/>
        <v>100</v>
      </c>
      <c r="E13" s="37">
        <f t="shared" si="7"/>
        <v>78</v>
      </c>
      <c r="F13" s="37">
        <f t="shared" si="7"/>
        <v>83</v>
      </c>
      <c r="G13" s="37">
        <f t="shared" si="7"/>
        <v>132</v>
      </c>
      <c r="H13" s="37">
        <f>ROUND((H12/100)*$O13,0)-1</f>
        <v>152</v>
      </c>
      <c r="I13" s="37">
        <f>ROUND((I12/100)*$O13,0)</f>
        <v>141</v>
      </c>
      <c r="J13" s="37">
        <f>ROUND((J12/100)*$O13,0)</f>
        <v>125</v>
      </c>
      <c r="K13" s="37">
        <f>ROUND((K12/100)*$O13,0)</f>
        <v>77</v>
      </c>
      <c r="L13" s="37">
        <f>ROUND((L12/100)*$O13,0)</f>
        <v>26</v>
      </c>
      <c r="M13" s="37">
        <f>ROUND((M12/100)*$O13,0)</f>
        <v>27</v>
      </c>
      <c r="N13" s="38">
        <f t="shared" si="2"/>
        <v>1072</v>
      </c>
      <c r="O13" s="39">
        <f>[1]ชัยนาท!$AK$6</f>
        <v>1072</v>
      </c>
      <c r="P13" s="35">
        <f t="shared" si="4"/>
        <v>0</v>
      </c>
    </row>
    <row r="14" spans="1:16" x14ac:dyDescent="0.2">
      <c r="A14" s="45" t="s">
        <v>39</v>
      </c>
      <c r="B14" s="46">
        <v>6.37</v>
      </c>
      <c r="C14" s="46">
        <v>7.12</v>
      </c>
      <c r="D14" s="46">
        <v>7.51</v>
      </c>
      <c r="E14" s="46">
        <v>8.35</v>
      </c>
      <c r="F14" s="46">
        <v>10.6</v>
      </c>
      <c r="G14" s="46">
        <v>10.41</v>
      </c>
      <c r="H14" s="46">
        <v>9.7200000000000006</v>
      </c>
      <c r="I14" s="46">
        <v>9.64</v>
      </c>
      <c r="J14" s="46">
        <v>8.36</v>
      </c>
      <c r="K14" s="46">
        <v>8.51</v>
      </c>
      <c r="L14" s="46">
        <v>6.87</v>
      </c>
      <c r="M14" s="46">
        <v>6.54</v>
      </c>
      <c r="N14" s="47">
        <f t="shared" ref="N14:N25" si="8">SUM(B14:M14)</f>
        <v>100.00000000000001</v>
      </c>
      <c r="O14" s="34">
        <v>100</v>
      </c>
      <c r="P14" s="35">
        <f t="shared" si="4"/>
        <v>0</v>
      </c>
    </row>
    <row r="15" spans="1:16" x14ac:dyDescent="0.2">
      <c r="A15" s="36"/>
      <c r="B15" s="37">
        <f>ROUND((B14/100)*$O15,0)</f>
        <v>311</v>
      </c>
      <c r="C15" s="37">
        <f>ROUND((C14/100)*$O15,0)</f>
        <v>348</v>
      </c>
      <c r="D15" s="37">
        <f>ROUND((D14/100)*$O15,0)</f>
        <v>367</v>
      </c>
      <c r="E15" s="37">
        <f>ROUND((E14/100)*$O15,0)</f>
        <v>408</v>
      </c>
      <c r="F15" s="37">
        <f>ROUND((F14/100)*$O15,0)-1</f>
        <v>517</v>
      </c>
      <c r="G15" s="37">
        <f t="shared" ref="G15:M15" si="9">ROUND((G14/100)*$O15,0)</f>
        <v>509</v>
      </c>
      <c r="H15" s="37">
        <f t="shared" si="9"/>
        <v>475</v>
      </c>
      <c r="I15" s="37">
        <f t="shared" si="9"/>
        <v>471</v>
      </c>
      <c r="J15" s="37">
        <f t="shared" si="9"/>
        <v>408</v>
      </c>
      <c r="K15" s="37">
        <f t="shared" si="9"/>
        <v>416</v>
      </c>
      <c r="L15" s="37">
        <f t="shared" si="9"/>
        <v>336</v>
      </c>
      <c r="M15" s="37">
        <f t="shared" si="9"/>
        <v>320</v>
      </c>
      <c r="N15" s="38">
        <f t="shared" si="8"/>
        <v>4886</v>
      </c>
      <c r="O15" s="39">
        <f>[1]สุพรรณบุรี!$AK$6</f>
        <v>4886</v>
      </c>
      <c r="P15" s="35">
        <f t="shared" si="4"/>
        <v>0</v>
      </c>
    </row>
    <row r="16" spans="1:16" hidden="1" x14ac:dyDescent="0.2">
      <c r="A16" s="31" t="s">
        <v>48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3">
        <f t="shared" si="8"/>
        <v>0</v>
      </c>
      <c r="O16" s="34">
        <v>100</v>
      </c>
      <c r="P16" s="35">
        <f t="shared" si="4"/>
        <v>100</v>
      </c>
    </row>
    <row r="17" spans="1:16" hidden="1" x14ac:dyDescent="0.2">
      <c r="A17" s="36"/>
      <c r="B17" s="37">
        <f t="shared" ref="B17:M17" si="10">ROUND((B16/100)*$O17,0)</f>
        <v>0</v>
      </c>
      <c r="C17" s="37">
        <f t="shared" si="10"/>
        <v>0</v>
      </c>
      <c r="D17" s="37">
        <f t="shared" si="10"/>
        <v>0</v>
      </c>
      <c r="E17" s="37">
        <f t="shared" si="10"/>
        <v>0</v>
      </c>
      <c r="F17" s="37">
        <f t="shared" si="10"/>
        <v>0</v>
      </c>
      <c r="G17" s="37">
        <f t="shared" si="10"/>
        <v>0</v>
      </c>
      <c r="H17" s="37">
        <f t="shared" si="10"/>
        <v>0</v>
      </c>
      <c r="I17" s="37">
        <f t="shared" si="10"/>
        <v>0</v>
      </c>
      <c r="J17" s="37">
        <f t="shared" si="10"/>
        <v>0</v>
      </c>
      <c r="K17" s="37">
        <f t="shared" si="10"/>
        <v>0</v>
      </c>
      <c r="L17" s="37">
        <f t="shared" si="10"/>
        <v>0</v>
      </c>
      <c r="M17" s="37">
        <f t="shared" si="10"/>
        <v>0</v>
      </c>
      <c r="N17" s="42">
        <f t="shared" si="8"/>
        <v>0</v>
      </c>
      <c r="O17" s="39">
        <f>[1]อ่างทอง!$AK$6</f>
        <v>0</v>
      </c>
      <c r="P17" s="35">
        <f t="shared" si="4"/>
        <v>0</v>
      </c>
    </row>
    <row r="18" spans="1:16" x14ac:dyDescent="0.2">
      <c r="A18" s="45" t="s">
        <v>49</v>
      </c>
      <c r="B18" s="46">
        <v>6.8</v>
      </c>
      <c r="C18" s="46">
        <v>7.03</v>
      </c>
      <c r="D18" s="46">
        <v>6.56</v>
      </c>
      <c r="E18" s="46">
        <v>7.34</v>
      </c>
      <c r="F18" s="46">
        <v>9.3000000000000007</v>
      </c>
      <c r="G18" s="46">
        <v>9.41</v>
      </c>
      <c r="H18" s="46">
        <v>9.59</v>
      </c>
      <c r="I18" s="46">
        <v>9.66</v>
      </c>
      <c r="J18" s="46">
        <v>9.17</v>
      </c>
      <c r="K18" s="46">
        <v>8.9</v>
      </c>
      <c r="L18" s="46">
        <v>8.25</v>
      </c>
      <c r="M18" s="46">
        <v>7.99</v>
      </c>
      <c r="N18" s="47">
        <f t="shared" si="8"/>
        <v>100</v>
      </c>
      <c r="O18" s="34">
        <v>100</v>
      </c>
      <c r="P18" s="35">
        <f t="shared" si="4"/>
        <v>0</v>
      </c>
    </row>
    <row r="19" spans="1:16" x14ac:dyDescent="0.2">
      <c r="A19" s="36"/>
      <c r="B19" s="37">
        <f t="shared" ref="B19:H19" si="11">ROUND((B18/100)*$O19,0)</f>
        <v>70</v>
      </c>
      <c r="C19" s="37">
        <f t="shared" si="11"/>
        <v>72</v>
      </c>
      <c r="D19" s="37">
        <f t="shared" si="11"/>
        <v>67</v>
      </c>
      <c r="E19" s="37">
        <f t="shared" si="11"/>
        <v>75</v>
      </c>
      <c r="F19" s="37">
        <f t="shared" si="11"/>
        <v>95</v>
      </c>
      <c r="G19" s="37">
        <f t="shared" si="11"/>
        <v>96</v>
      </c>
      <c r="H19" s="37">
        <f t="shared" si="11"/>
        <v>98</v>
      </c>
      <c r="I19" s="37">
        <f>ROUND((I18/100)*$O19,0)+1</f>
        <v>100</v>
      </c>
      <c r="J19" s="37">
        <f>ROUND((J18/100)*$O19,0)</f>
        <v>94</v>
      </c>
      <c r="K19" s="37">
        <f>ROUND((K18/100)*$O19,0)</f>
        <v>91</v>
      </c>
      <c r="L19" s="37">
        <f>ROUND((L18/100)*$O19,0)</f>
        <v>85</v>
      </c>
      <c r="M19" s="37">
        <f>ROUND((M18/100)*$O19,0)</f>
        <v>82</v>
      </c>
      <c r="N19" s="38">
        <f t="shared" si="8"/>
        <v>1025</v>
      </c>
      <c r="O19" s="39">
        <f>[1]พระนครศรีอยุธยา!$AK$6</f>
        <v>1025</v>
      </c>
      <c r="P19" s="35">
        <f t="shared" si="4"/>
        <v>0</v>
      </c>
    </row>
    <row r="20" spans="1:16" x14ac:dyDescent="0.2">
      <c r="A20" s="45" t="s">
        <v>56</v>
      </c>
      <c r="B20" s="46">
        <v>5.97</v>
      </c>
      <c r="C20" s="46">
        <v>6.4</v>
      </c>
      <c r="D20" s="46">
        <v>8.1300000000000008</v>
      </c>
      <c r="E20" s="46">
        <v>8.2200000000000006</v>
      </c>
      <c r="F20" s="46">
        <v>11.51</v>
      </c>
      <c r="G20" s="46">
        <v>12.19</v>
      </c>
      <c r="H20" s="46">
        <v>7.53</v>
      </c>
      <c r="I20" s="46">
        <v>3.89</v>
      </c>
      <c r="J20" s="46">
        <v>5.54</v>
      </c>
      <c r="K20" s="46">
        <v>10.38</v>
      </c>
      <c r="L20" s="46">
        <v>10.81</v>
      </c>
      <c r="M20" s="46">
        <v>9.43</v>
      </c>
      <c r="N20" s="47">
        <f t="shared" si="8"/>
        <v>100</v>
      </c>
      <c r="O20" s="34">
        <v>100</v>
      </c>
      <c r="P20" s="35">
        <f t="shared" si="4"/>
        <v>0</v>
      </c>
    </row>
    <row r="21" spans="1:16" x14ac:dyDescent="0.2">
      <c r="A21" s="36"/>
      <c r="B21" s="37">
        <f t="shared" ref="B21:M21" si="12">ROUND((B20/100)*$O21,0)</f>
        <v>69</v>
      </c>
      <c r="C21" s="37">
        <f t="shared" si="12"/>
        <v>74</v>
      </c>
      <c r="D21" s="37">
        <f t="shared" si="12"/>
        <v>94</v>
      </c>
      <c r="E21" s="37">
        <f t="shared" si="12"/>
        <v>95</v>
      </c>
      <c r="F21" s="37">
        <f t="shared" si="12"/>
        <v>133</v>
      </c>
      <c r="G21" s="37">
        <f t="shared" si="12"/>
        <v>141</v>
      </c>
      <c r="H21" s="37">
        <f t="shared" si="12"/>
        <v>87</v>
      </c>
      <c r="I21" s="37">
        <f t="shared" si="12"/>
        <v>45</v>
      </c>
      <c r="J21" s="37">
        <f t="shared" si="12"/>
        <v>64</v>
      </c>
      <c r="K21" s="37">
        <f t="shared" si="12"/>
        <v>120</v>
      </c>
      <c r="L21" s="37">
        <f t="shared" si="12"/>
        <v>125</v>
      </c>
      <c r="M21" s="37">
        <f t="shared" si="12"/>
        <v>109</v>
      </c>
      <c r="N21" s="38">
        <f t="shared" si="8"/>
        <v>1156</v>
      </c>
      <c r="O21" s="39">
        <f>[1]กรุงเทพมหานคร!$AK$6</f>
        <v>1156</v>
      </c>
      <c r="P21" s="35">
        <f t="shared" si="4"/>
        <v>0</v>
      </c>
    </row>
    <row r="22" spans="1:16" x14ac:dyDescent="0.2">
      <c r="A22" s="45" t="s">
        <v>60</v>
      </c>
      <c r="B22" s="46">
        <v>8.2100000000000009</v>
      </c>
      <c r="C22" s="46">
        <v>8.26</v>
      </c>
      <c r="D22" s="46">
        <v>8.11</v>
      </c>
      <c r="E22" s="46">
        <v>8.01</v>
      </c>
      <c r="F22" s="46">
        <v>8.23</v>
      </c>
      <c r="G22" s="46">
        <v>8.49</v>
      </c>
      <c r="H22" s="46">
        <v>8.67</v>
      </c>
      <c r="I22" s="46">
        <v>8.9</v>
      </c>
      <c r="J22" s="46">
        <v>8.42</v>
      </c>
      <c r="K22" s="46">
        <v>8.34</v>
      </c>
      <c r="L22" s="46">
        <v>8.25</v>
      </c>
      <c r="M22" s="46">
        <v>8.11</v>
      </c>
      <c r="N22" s="47">
        <f t="shared" si="8"/>
        <v>100</v>
      </c>
      <c r="O22" s="34">
        <v>100</v>
      </c>
      <c r="P22" s="35">
        <f t="shared" si="4"/>
        <v>0</v>
      </c>
    </row>
    <row r="23" spans="1:16" x14ac:dyDescent="0.2">
      <c r="A23" s="36"/>
      <c r="B23" s="37">
        <f t="shared" ref="B23:H23" si="13">ROUND((B22/100)*$O23,0)</f>
        <v>2552</v>
      </c>
      <c r="C23" s="37">
        <f t="shared" si="13"/>
        <v>2568</v>
      </c>
      <c r="D23" s="37">
        <f t="shared" si="13"/>
        <v>2521</v>
      </c>
      <c r="E23" s="37">
        <f t="shared" si="13"/>
        <v>2490</v>
      </c>
      <c r="F23" s="37">
        <f t="shared" si="13"/>
        <v>2559</v>
      </c>
      <c r="G23" s="37">
        <f t="shared" si="13"/>
        <v>2639</v>
      </c>
      <c r="H23" s="37">
        <f t="shared" si="13"/>
        <v>2695</v>
      </c>
      <c r="I23" s="37">
        <f>ROUND((I22/100)*$O23,0)+1</f>
        <v>2768</v>
      </c>
      <c r="J23" s="37">
        <f>ROUND((J22/100)*$O23,0)</f>
        <v>2618</v>
      </c>
      <c r="K23" s="37">
        <f>ROUND((K22/100)*$O23,0)</f>
        <v>2593</v>
      </c>
      <c r="L23" s="37">
        <f>ROUND((L22/100)*$O23,0)</f>
        <v>2565</v>
      </c>
      <c r="M23" s="37">
        <f>ROUND((M22/100)*$O23,0)</f>
        <v>2521</v>
      </c>
      <c r="N23" s="38">
        <f t="shared" si="8"/>
        <v>31089</v>
      </c>
      <c r="O23" s="39">
        <f>[1]ปทุมธานี!$AK$6</f>
        <v>31089</v>
      </c>
      <c r="P23" s="35">
        <f t="shared" si="4"/>
        <v>0</v>
      </c>
    </row>
    <row r="24" spans="1:16" x14ac:dyDescent="0.2">
      <c r="A24" s="45" t="s">
        <v>68</v>
      </c>
      <c r="B24" s="46">
        <v>5.5</v>
      </c>
      <c r="C24" s="46">
        <v>6</v>
      </c>
      <c r="D24" s="46">
        <v>7.5</v>
      </c>
      <c r="E24" s="46">
        <v>13.5</v>
      </c>
      <c r="F24" s="46">
        <v>15.5</v>
      </c>
      <c r="G24" s="46">
        <v>7.5</v>
      </c>
      <c r="H24" s="46">
        <v>13.5</v>
      </c>
      <c r="I24" s="46">
        <v>12.4</v>
      </c>
      <c r="J24" s="46">
        <v>11.6</v>
      </c>
      <c r="K24" s="46">
        <v>7</v>
      </c>
      <c r="L24" s="46">
        <v>0</v>
      </c>
      <c r="M24" s="46">
        <v>0</v>
      </c>
      <c r="N24" s="47">
        <f t="shared" si="8"/>
        <v>100</v>
      </c>
      <c r="O24" s="34">
        <v>100</v>
      </c>
      <c r="P24" s="35">
        <f t="shared" si="4"/>
        <v>0</v>
      </c>
    </row>
    <row r="25" spans="1:16" x14ac:dyDescent="0.2">
      <c r="A25" s="36"/>
      <c r="B25" s="43">
        <f t="shared" ref="B25:M25" si="14">ROUND((B24/100)*$O25,2)</f>
        <v>2.7</v>
      </c>
      <c r="C25" s="43">
        <f t="shared" si="14"/>
        <v>2.94</v>
      </c>
      <c r="D25" s="43">
        <f t="shared" si="14"/>
        <v>3.68</v>
      </c>
      <c r="E25" s="43">
        <f t="shared" si="14"/>
        <v>6.62</v>
      </c>
      <c r="F25" s="43">
        <f t="shared" si="14"/>
        <v>7.6</v>
      </c>
      <c r="G25" s="43">
        <f t="shared" si="14"/>
        <v>3.68</v>
      </c>
      <c r="H25" s="43">
        <f t="shared" si="14"/>
        <v>6.62</v>
      </c>
      <c r="I25" s="43">
        <f t="shared" si="14"/>
        <v>6.08</v>
      </c>
      <c r="J25" s="43">
        <f t="shared" si="14"/>
        <v>5.68</v>
      </c>
      <c r="K25" s="43">
        <f t="shared" si="14"/>
        <v>3.43</v>
      </c>
      <c r="L25" s="43">
        <f t="shared" si="14"/>
        <v>0</v>
      </c>
      <c r="M25" s="43">
        <f t="shared" si="14"/>
        <v>0</v>
      </c>
      <c r="N25" s="38">
        <f t="shared" si="8"/>
        <v>49.029999999999994</v>
      </c>
      <c r="O25" s="39">
        <f>[1]นนทบุรี!$AK$6</f>
        <v>49</v>
      </c>
      <c r="P25" s="35">
        <f t="shared" si="4"/>
        <v>-2.9999999999994031E-2</v>
      </c>
    </row>
  </sheetData>
  <mergeCells count="3">
    <mergeCell ref="A2:A3"/>
    <mergeCell ref="B2:M2"/>
    <mergeCell ref="A4:A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อำเภอ</vt:lpstr>
      <vt:lpstr>ร้อยละผลผลิต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นายพงษธร  ขุมทอง</dc:creator>
  <cp:lastModifiedBy>นายพงษธร  ขุมทอง</cp:lastModifiedBy>
  <dcterms:created xsi:type="dcterms:W3CDTF">2024-05-03T08:34:15Z</dcterms:created>
  <dcterms:modified xsi:type="dcterms:W3CDTF">2024-05-03T09:04:34Z</dcterms:modified>
</cp:coreProperties>
</file>