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gsatron\Desktop\ให้พี่แตน\"/>
    </mc:Choice>
  </mc:AlternateContent>
  <xr:revisionPtr revIDLastSave="0" documentId="8_{60B24A3C-6BAF-43B0-966D-EB00D8635596}" xr6:coauthVersionLast="47" xr6:coauthVersionMax="47" xr10:uidLastSave="{00000000-0000-0000-0000-000000000000}"/>
  <bookViews>
    <workbookView xWindow="-120" yWindow="-120" windowWidth="20730" windowHeight="11040" activeTab="1" xr2:uid="{03FE1F22-BB0B-4348-8F4D-3760B4B36F05}"/>
  </bookViews>
  <sheets>
    <sheet name="จังหวัด" sheetId="1" r:id="rId1"/>
    <sheet name="ร้อยละผลผลิต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2" l="1"/>
  <c r="O14" i="2"/>
  <c r="O13" i="2"/>
  <c r="O12" i="2"/>
  <c r="N13" i="2" s="1"/>
  <c r="O11" i="2"/>
  <c r="L11" i="2" s="1"/>
  <c r="N11" i="2"/>
  <c r="M11" i="2"/>
  <c r="K11" i="2"/>
  <c r="J11" i="2"/>
  <c r="I11" i="2"/>
  <c r="O10" i="2"/>
  <c r="O9" i="2"/>
  <c r="O8" i="2"/>
  <c r="N9" i="2" s="1"/>
  <c r="O7" i="2"/>
  <c r="O5" i="2" s="1"/>
  <c r="O6" i="2"/>
  <c r="L7" i="2" s="1"/>
  <c r="O4" i="2"/>
  <c r="D39" i="1"/>
  <c r="C39" i="1"/>
  <c r="C38" i="1" s="1"/>
  <c r="B39" i="1"/>
  <c r="B38" i="1" s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E33" i="1" s="1"/>
  <c r="C33" i="1"/>
  <c r="B33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4" i="1"/>
  <c r="C24" i="1"/>
  <c r="B24" i="1"/>
  <c r="D23" i="1"/>
  <c r="C23" i="1"/>
  <c r="B23" i="1"/>
  <c r="D22" i="1"/>
  <c r="C22" i="1"/>
  <c r="B22" i="1"/>
  <c r="D21" i="1"/>
  <c r="C21" i="1"/>
  <c r="E21" i="1" s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4" i="1"/>
  <c r="C14" i="1"/>
  <c r="B14" i="1"/>
  <c r="D13" i="1"/>
  <c r="C13" i="1"/>
  <c r="E13" i="1" s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M7" i="2" l="1"/>
  <c r="N7" i="2"/>
  <c r="N5" i="2" s="1"/>
  <c r="D9" i="2"/>
  <c r="H11" i="2"/>
  <c r="C9" i="2"/>
  <c r="G9" i="2"/>
  <c r="K13" i="2"/>
  <c r="H9" i="2"/>
  <c r="I9" i="2"/>
  <c r="C13" i="2"/>
  <c r="J9" i="2"/>
  <c r="D13" i="2"/>
  <c r="K9" i="2"/>
  <c r="G13" i="2"/>
  <c r="L9" i="2"/>
  <c r="L5" i="2" s="1"/>
  <c r="H13" i="2"/>
  <c r="C7" i="2"/>
  <c r="C5" i="2" s="1"/>
  <c r="M9" i="2"/>
  <c r="M5" i="2" s="1"/>
  <c r="I13" i="2"/>
  <c r="D7" i="2"/>
  <c r="D5" i="2" s="1"/>
  <c r="J13" i="2"/>
  <c r="G7" i="2"/>
  <c r="H7" i="2"/>
  <c r="L13" i="2"/>
  <c r="I7" i="2"/>
  <c r="C11" i="2"/>
  <c r="M13" i="2"/>
  <c r="J7" i="2"/>
  <c r="D11" i="2"/>
  <c r="K7" i="2"/>
  <c r="G11" i="2"/>
  <c r="E31" i="1"/>
  <c r="B25" i="1"/>
  <c r="E12" i="1"/>
  <c r="E23" i="1"/>
  <c r="C15" i="1"/>
  <c r="E35" i="1"/>
  <c r="E30" i="1"/>
  <c r="E17" i="1"/>
  <c r="E36" i="1"/>
  <c r="E20" i="1"/>
  <c r="E8" i="1"/>
  <c r="E27" i="1"/>
  <c r="C32" i="1"/>
  <c r="E28" i="1"/>
  <c r="E10" i="1"/>
  <c r="C25" i="1"/>
  <c r="B15" i="1"/>
  <c r="E22" i="1"/>
  <c r="B32" i="1"/>
  <c r="E18" i="1"/>
  <c r="E37" i="1"/>
  <c r="E11" i="1"/>
  <c r="C7" i="1"/>
  <c r="E9" i="1"/>
  <c r="B7" i="1"/>
  <c r="E14" i="1"/>
  <c r="E29" i="1"/>
  <c r="D25" i="1"/>
  <c r="E26" i="1"/>
  <c r="E16" i="1"/>
  <c r="E24" i="1"/>
  <c r="D15" i="1"/>
  <c r="D7" i="1"/>
  <c r="D32" i="1"/>
  <c r="E19" i="1"/>
  <c r="E34" i="1"/>
  <c r="D38" i="1"/>
  <c r="E39" i="1"/>
  <c r="H5" i="2" l="1"/>
  <c r="G5" i="2"/>
  <c r="K5" i="2"/>
  <c r="J5" i="2"/>
  <c r="I5" i="2"/>
  <c r="C6" i="1"/>
  <c r="E32" i="1"/>
  <c r="E38" i="1"/>
  <c r="E15" i="1"/>
  <c r="B6" i="1"/>
  <c r="E7" i="1"/>
  <c r="D6" i="1"/>
  <c r="E25" i="1"/>
  <c r="E6" i="1" l="1"/>
</calcChain>
</file>

<file path=xl/sharedStrings.xml><?xml version="1.0" encoding="utf-8"?>
<sst xmlns="http://schemas.openxmlformats.org/spreadsheetml/2006/main" count="77" uniqueCount="60">
  <si>
    <t>จังหวัด/อำเภอ</t>
  </si>
  <si>
    <t>เนื้อที่ยืนต้น (ไร่)</t>
  </si>
  <si>
    <t>เนื้อที่กรีดได้ (ไร่)</t>
  </si>
  <si>
    <t>ผลผลิต (ตัน)</t>
  </si>
  <si>
    <t>ผลผลิตต่อเนื้อที่กรีดได้ (กก.)</t>
  </si>
  <si>
    <t>ร้อยละ</t>
  </si>
  <si>
    <t>สระบุรี</t>
  </si>
  <si>
    <t>เมืองสระบุรี</t>
  </si>
  <si>
    <t>แก่งคอย</t>
  </si>
  <si>
    <t>พระพุทธบาท</t>
  </si>
  <si>
    <t>มวกเหล็ก</t>
  </si>
  <si>
    <t>วิหารแดง</t>
  </si>
  <si>
    <t>หนองแค</t>
  </si>
  <si>
    <t>วังม่วง</t>
  </si>
  <si>
    <t>ลพบุรี</t>
  </si>
  <si>
    <t>เมืองลพบุรี</t>
  </si>
  <si>
    <t>โคกสำโรง</t>
  </si>
  <si>
    <t>ชัยบาดาล</t>
  </si>
  <si>
    <t>บ้านหมี่</t>
  </si>
  <si>
    <t>พัฒนานิคม</t>
  </si>
  <si>
    <t>ท่าหลวง</t>
  </si>
  <si>
    <t>สระโบสถ์</t>
  </si>
  <si>
    <t>โคกเจริญ</t>
  </si>
  <si>
    <t>หนองม่วง</t>
  </si>
  <si>
    <t>ชัยนาท</t>
  </si>
  <si>
    <t>เมืองชัยนาท</t>
  </si>
  <si>
    <t>มโนรมย์</t>
  </si>
  <si>
    <t>วัดสิงห์</t>
  </si>
  <si>
    <t>หันคา</t>
  </si>
  <si>
    <t>หนองมะโมง</t>
  </si>
  <si>
    <t>เนินขาม</t>
  </si>
  <si>
    <t>สุพรรณบุรี</t>
  </si>
  <si>
    <t>เมืองสุพรรณบุรี</t>
  </si>
  <si>
    <t>เดิมบางนางบวช</t>
  </si>
  <si>
    <t>อู่ทอง</t>
  </si>
  <si>
    <t>ด่านช้าง</t>
  </si>
  <si>
    <t>หนองหญ้าไซ</t>
  </si>
  <si>
    <t>ปทุมธานี</t>
  </si>
  <si>
    <t>หนองเสือ</t>
  </si>
  <si>
    <t>ตารางที่ 1 ยางพารา : เนื้อที่ยืนต้น เนื้อที่กรีด ผลผลิต และผลผลิตต่อเนื้อที่กรีดได้ ระดับสศท.7 รายจังหวัด รายอำเภอ ปี 2565</t>
  </si>
  <si>
    <t>สศท.7</t>
  </si>
  <si>
    <t>จังหวัด</t>
  </si>
  <si>
    <t>ร้อยละ/</t>
  </si>
  <si>
    <t>ร้อยละและปริมาณผลผลิตรายเดือน  (ตัน)</t>
  </si>
  <si>
    <t>รวม</t>
  </si>
  <si>
    <t>ปริมาณ (ตัน)</t>
  </si>
  <si>
    <t>ม.ค.65</t>
  </si>
  <si>
    <t>ก.พ.65</t>
  </si>
  <si>
    <t>มี.ค.65</t>
  </si>
  <si>
    <t>เม.ย.65</t>
  </si>
  <si>
    <t>พ.ค.65</t>
  </si>
  <si>
    <t>มิ.ย.65</t>
  </si>
  <si>
    <t>ก.ค.65</t>
  </si>
  <si>
    <t>ส.ค.65</t>
  </si>
  <si>
    <t>ก.ย.65</t>
  </si>
  <si>
    <t>ต.ค.65</t>
  </si>
  <si>
    <t>พ.ย.65</t>
  </si>
  <si>
    <t>ธ.ค.65</t>
  </si>
  <si>
    <t>(ร้อยละ/ตัน)</t>
  </si>
  <si>
    <t>ตารางที่ 2 ยางพารา  :   ร้อยละและปริมาณผลผลิตรายเดือนยางแผ่นดิบ 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</si>
</sst>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  <numFmt numFmtId="191" formatCode="_-* #,##0.00_-;\-* #,##0.00_-;_-* &quot;-&quot;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AngsanaUPC"/>
      <family val="1"/>
      <charset val="222"/>
    </font>
    <font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18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0" fontId="7" fillId="0" borderId="0"/>
    <xf numFmtId="0" fontId="4" fillId="0" borderId="0"/>
  </cellStyleXfs>
  <cellXfs count="68">
    <xf numFmtId="0" fontId="0" fillId="0" borderId="0" xfId="0"/>
    <xf numFmtId="0" fontId="5" fillId="2" borderId="0" xfId="3" applyFont="1" applyFill="1"/>
    <xf numFmtId="0" fontId="5" fillId="2" borderId="0" xfId="3" applyFont="1" applyFill="1" applyAlignment="1">
      <alignment horizontal="left"/>
    </xf>
    <xf numFmtId="0" fontId="6" fillId="2" borderId="1" xfId="3" applyFont="1" applyFill="1" applyBorder="1" applyAlignment="1">
      <alignment horizontal="center" vertical="center"/>
    </xf>
    <xf numFmtId="187" fontId="5" fillId="2" borderId="0" xfId="4" applyNumberFormat="1" applyFont="1" applyFill="1"/>
    <xf numFmtId="0" fontId="6" fillId="3" borderId="1" xfId="3" applyFont="1" applyFill="1" applyBorder="1" applyAlignment="1">
      <alignment horizontal="left"/>
    </xf>
    <xf numFmtId="187" fontId="6" fillId="3" borderId="4" xfId="1" applyNumberFormat="1" applyFont="1" applyFill="1" applyBorder="1"/>
    <xf numFmtId="187" fontId="6" fillId="3" borderId="1" xfId="1" applyNumberFormat="1" applyFont="1" applyFill="1" applyBorder="1"/>
    <xf numFmtId="0" fontId="6" fillId="4" borderId="1" xfId="5" applyFont="1" applyFill="1" applyBorder="1" applyAlignment="1">
      <alignment horizontal="left"/>
    </xf>
    <xf numFmtId="187" fontId="6" fillId="4" borderId="4" xfId="1" applyNumberFormat="1" applyFont="1" applyFill="1" applyBorder="1"/>
    <xf numFmtId="187" fontId="6" fillId="4" borderId="1" xfId="1" applyNumberFormat="1" applyFont="1" applyFill="1" applyBorder="1"/>
    <xf numFmtId="0" fontId="5" fillId="2" borderId="7" xfId="5" applyFont="1" applyFill="1" applyBorder="1" applyAlignment="1">
      <alignment horizontal="left"/>
    </xf>
    <xf numFmtId="187" fontId="5" fillId="2" borderId="8" xfId="1" applyNumberFormat="1" applyFont="1" applyFill="1" applyBorder="1"/>
    <xf numFmtId="187" fontId="5" fillId="2" borderId="9" xfId="1" applyNumberFormat="1" applyFont="1" applyFill="1" applyBorder="1"/>
    <xf numFmtId="43" fontId="5" fillId="2" borderId="9" xfId="1" applyFont="1" applyFill="1" applyBorder="1"/>
    <xf numFmtId="43" fontId="5" fillId="2" borderId="8" xfId="1" applyFont="1" applyFill="1" applyBorder="1"/>
    <xf numFmtId="0" fontId="5" fillId="2" borderId="9" xfId="5" applyFont="1" applyFill="1" applyBorder="1" applyAlignment="1">
      <alignment horizontal="left"/>
    </xf>
    <xf numFmtId="0" fontId="5" fillId="2" borderId="10" xfId="5" applyFont="1" applyFill="1" applyBorder="1" applyAlignment="1">
      <alignment horizontal="left"/>
    </xf>
    <xf numFmtId="187" fontId="5" fillId="2" borderId="11" xfId="1" applyNumberFormat="1" applyFont="1" applyFill="1" applyBorder="1"/>
    <xf numFmtId="0" fontId="6" fillId="4" borderId="1" xfId="3" applyFont="1" applyFill="1" applyBorder="1"/>
    <xf numFmtId="43" fontId="6" fillId="4" borderId="1" xfId="1" applyFont="1" applyFill="1" applyBorder="1"/>
    <xf numFmtId="0" fontId="5" fillId="2" borderId="7" xfId="3" applyFont="1" applyFill="1" applyBorder="1"/>
    <xf numFmtId="0" fontId="5" fillId="2" borderId="12" xfId="3" applyFont="1" applyFill="1" applyBorder="1"/>
    <xf numFmtId="0" fontId="5" fillId="2" borderId="11" xfId="3" applyFont="1" applyFill="1" applyBorder="1"/>
    <xf numFmtId="0" fontId="5" fillId="2" borderId="9" xfId="3" applyFont="1" applyFill="1" applyBorder="1"/>
    <xf numFmtId="0" fontId="5" fillId="2" borderId="11" xfId="5" applyFont="1" applyFill="1" applyBorder="1" applyAlignment="1">
      <alignment horizontal="left"/>
    </xf>
    <xf numFmtId="43" fontId="5" fillId="2" borderId="11" xfId="1" applyFont="1" applyFill="1" applyBorder="1"/>
    <xf numFmtId="0" fontId="5" fillId="2" borderId="13" xfId="5" applyFont="1" applyFill="1" applyBorder="1" applyAlignment="1">
      <alignment horizontal="left"/>
    </xf>
    <xf numFmtId="187" fontId="5" fillId="2" borderId="13" xfId="1" applyNumberFormat="1" applyFont="1" applyFill="1" applyBorder="1"/>
    <xf numFmtId="0" fontId="8" fillId="0" borderId="0" xfId="2" applyFont="1" applyAlignment="1">
      <alignment horizontal="left" vertical="center"/>
    </xf>
    <xf numFmtId="0" fontId="6" fillId="2" borderId="5" xfId="3" applyFont="1" applyFill="1" applyBorder="1" applyAlignment="1">
      <alignment horizontal="center" wrapText="1"/>
    </xf>
    <xf numFmtId="0" fontId="6" fillId="2" borderId="10" xfId="3" applyFont="1" applyFill="1" applyBorder="1" applyAlignment="1">
      <alignment horizontal="center" wrapText="1"/>
    </xf>
    <xf numFmtId="0" fontId="6" fillId="2" borderId="6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0" fontId="9" fillId="0" borderId="0" xfId="10" applyFont="1" applyAlignment="1">
      <alignment vertical="center"/>
    </xf>
    <xf numFmtId="187" fontId="9" fillId="0" borderId="0" xfId="11" applyNumberFormat="1" applyFont="1" applyFill="1" applyAlignment="1">
      <alignment vertical="center"/>
    </xf>
    <xf numFmtId="0" fontId="9" fillId="0" borderId="0" xfId="12" applyFont="1" applyAlignment="1">
      <alignment vertical="center"/>
    </xf>
    <xf numFmtId="2" fontId="3" fillId="0" borderId="6" xfId="13" applyNumberFormat="1" applyFont="1" applyBorder="1" applyAlignment="1">
      <alignment horizontal="center" vertical="center" wrapText="1"/>
    </xf>
    <xf numFmtId="17" fontId="9" fillId="0" borderId="6" xfId="11" applyNumberFormat="1" applyFont="1" applyFill="1" applyBorder="1" applyAlignment="1">
      <alignment horizontal="center" vertical="center"/>
    </xf>
    <xf numFmtId="187" fontId="9" fillId="0" borderId="6" xfId="11" applyNumberFormat="1" applyFont="1" applyFill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11" fillId="0" borderId="6" xfId="12" applyFont="1" applyBorder="1" applyAlignment="1">
      <alignment vertical="center"/>
    </xf>
    <xf numFmtId="187" fontId="11" fillId="0" borderId="10" xfId="11" applyNumberFormat="1" applyFont="1" applyFill="1" applyBorder="1" applyAlignment="1">
      <alignment horizontal="center" vertical="center"/>
    </xf>
    <xf numFmtId="187" fontId="9" fillId="0" borderId="10" xfId="11" applyNumberFormat="1" applyFont="1" applyFill="1" applyBorder="1" applyAlignment="1">
      <alignment horizontal="center" vertical="center"/>
    </xf>
    <xf numFmtId="187" fontId="11" fillId="0" borderId="6" xfId="11" applyNumberFormat="1" applyFont="1" applyFill="1" applyBorder="1" applyAlignment="1">
      <alignment vertical="center"/>
    </xf>
    <xf numFmtId="41" fontId="9" fillId="0" borderId="6" xfId="11" applyNumberFormat="1" applyFont="1" applyFill="1" applyBorder="1" applyAlignment="1">
      <alignment horizontal="center" vertical="center"/>
    </xf>
    <xf numFmtId="0" fontId="11" fillId="0" borderId="0" xfId="12" applyFont="1" applyAlignment="1">
      <alignment vertical="center"/>
    </xf>
    <xf numFmtId="43" fontId="11" fillId="0" borderId="6" xfId="11" applyFont="1" applyFill="1" applyBorder="1" applyAlignment="1">
      <alignment vertical="center"/>
    </xf>
    <xf numFmtId="191" fontId="9" fillId="0" borderId="6" xfId="11" applyNumberFormat="1" applyFont="1" applyFill="1" applyBorder="1" applyAlignment="1">
      <alignment horizontal="center" vertical="center"/>
    </xf>
    <xf numFmtId="0" fontId="9" fillId="0" borderId="10" xfId="12" applyFont="1" applyBorder="1" applyAlignment="1">
      <alignment vertical="center"/>
    </xf>
    <xf numFmtId="0" fontId="9" fillId="5" borderId="10" xfId="12" applyFont="1" applyFill="1" applyBorder="1" applyAlignment="1">
      <alignment vertical="center"/>
    </xf>
    <xf numFmtId="43" fontId="9" fillId="6" borderId="10" xfId="11" applyFont="1" applyFill="1" applyBorder="1" applyAlignment="1">
      <alignment vertical="center"/>
    </xf>
    <xf numFmtId="43" fontId="9" fillId="7" borderId="10" xfId="11" applyFont="1" applyFill="1" applyBorder="1" applyAlignment="1">
      <alignment horizontal="center" vertical="center"/>
    </xf>
    <xf numFmtId="0" fontId="4" fillId="0" borderId="0" xfId="14" applyAlignment="1">
      <alignment vertical="center"/>
    </xf>
    <xf numFmtId="187" fontId="9" fillId="6" borderId="2" xfId="11" applyNumberFormat="1" applyFont="1" applyFill="1" applyBorder="1" applyAlignment="1">
      <alignment horizontal="center" vertical="center"/>
    </xf>
    <xf numFmtId="187" fontId="9" fillId="6" borderId="3" xfId="11" applyNumberFormat="1" applyFont="1" applyFill="1" applyBorder="1" applyAlignment="1">
      <alignment horizontal="center" vertical="center"/>
    </xf>
    <xf numFmtId="187" fontId="9" fillId="6" borderId="4" xfId="11" applyNumberFormat="1" applyFont="1" applyFill="1" applyBorder="1" applyAlignment="1">
      <alignment horizontal="center" vertical="center"/>
    </xf>
    <xf numFmtId="187" fontId="9" fillId="6" borderId="5" xfId="11" applyNumberFormat="1" applyFont="1" applyFill="1" applyBorder="1" applyAlignment="1">
      <alignment horizontal="center" vertical="center"/>
    </xf>
    <xf numFmtId="2" fontId="3" fillId="6" borderId="14" xfId="13" applyNumberFormat="1" applyFont="1" applyFill="1" applyBorder="1" applyAlignment="1">
      <alignment horizontal="center" vertical="center" wrapText="1"/>
    </xf>
    <xf numFmtId="0" fontId="9" fillId="6" borderId="5" xfId="12" applyFont="1" applyFill="1" applyBorder="1" applyAlignment="1">
      <alignment horizontal="center" vertical="center"/>
    </xf>
    <xf numFmtId="0" fontId="9" fillId="6" borderId="6" xfId="12" applyFont="1" applyFill="1" applyBorder="1" applyAlignment="1">
      <alignment horizontal="center" vertical="center"/>
    </xf>
    <xf numFmtId="0" fontId="9" fillId="0" borderId="0" xfId="12" applyFont="1" applyFill="1" applyAlignment="1">
      <alignment vertical="center"/>
    </xf>
    <xf numFmtId="0" fontId="9" fillId="6" borderId="10" xfId="12" applyFont="1" applyFill="1" applyBorder="1" applyAlignment="1">
      <alignment horizontal="left" vertical="center"/>
    </xf>
    <xf numFmtId="0" fontId="9" fillId="6" borderId="5" xfId="12" applyFont="1" applyFill="1" applyBorder="1" applyAlignment="1">
      <alignment vertical="center"/>
    </xf>
    <xf numFmtId="43" fontId="9" fillId="6" borderId="10" xfId="1" applyFont="1" applyFill="1" applyBorder="1" applyAlignment="1">
      <alignment horizontal="right" vertical="center"/>
    </xf>
    <xf numFmtId="43" fontId="9" fillId="6" borderId="10" xfId="11" applyFont="1" applyFill="1" applyBorder="1" applyAlignment="1">
      <alignment horizontal="center" vertical="center"/>
    </xf>
    <xf numFmtId="43" fontId="9" fillId="6" borderId="5" xfId="11" applyFont="1" applyFill="1" applyBorder="1" applyAlignment="1">
      <alignment vertical="center"/>
    </xf>
    <xf numFmtId="43" fontId="9" fillId="6" borderId="5" xfId="11" applyFont="1" applyFill="1" applyBorder="1" applyAlignment="1">
      <alignment horizontal="center" vertical="center"/>
    </xf>
  </cellXfs>
  <cellStyles count="15">
    <cellStyle name="Comma 3 2" xfId="9" xr:uid="{857ED7D0-0592-42C3-A06A-CFA50C122C5C}"/>
    <cellStyle name="Comma 4 2" xfId="11" xr:uid="{CC719D55-8EB4-43BC-B1CD-97CB35B0AD42}"/>
    <cellStyle name="Comma 6" xfId="4" xr:uid="{E5997EAD-E29F-492E-AC4F-371A89C7C6B1}"/>
    <cellStyle name="Normal 2 2" xfId="14" xr:uid="{60670278-BB77-49BB-8C95-F85E296EFB00}"/>
    <cellStyle name="Normal 4 3" xfId="10" xr:uid="{12A22163-7C64-4F04-978D-676DA1252E86}"/>
    <cellStyle name="เครื่องหมายจุลภาค 2 2 2 2" xfId="6" xr:uid="{03CBCDD5-5C55-4742-A431-6315342E0E1D}"/>
    <cellStyle name="เครื่องหมายจุลภาค 2 2 2 4" xfId="8" xr:uid="{85885808-5F74-4DDC-AD6D-5C050F51A085}"/>
    <cellStyle name="จุลภาค" xfId="1" builtinId="3"/>
    <cellStyle name="ปกติ" xfId="0" builtinId="0"/>
    <cellStyle name="ปกติ 2 4" xfId="3" xr:uid="{6EBE6689-099B-432C-9D1F-CD2CCF3A4818}"/>
    <cellStyle name="ปกติ 31 2" xfId="13" xr:uid="{85E79935-A99A-4E9C-A22C-88EC1F050CC1}"/>
    <cellStyle name="ปกติ 4" xfId="7" xr:uid="{16DC94A3-5E43-457B-A483-F537A40E4915}"/>
    <cellStyle name="ปกติ_9. Ma ร้อยละเนื้อที่ปลูกรายเดือน49" xfId="12" xr:uid="{ADE28389-EDDA-4BDD-9E88-A0468860260E}"/>
    <cellStyle name="ปกติ_Sheet1" xfId="2" xr:uid="{C9005213-8569-4F50-A472-CF1ADEF677E6}"/>
    <cellStyle name="ปกติ_Sheet2" xfId="5" xr:uid="{317ED935-6960-4DF1-BD32-D8B3101FC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&#3591;&#3610;&#3611;&#3619;&#3632;&#3617;&#3634;&#3603;&#3611;&#3637;%202566\!!!!!!!!!!&#3648;&#3629;&#3616;&#3616;&#3634;&#3614;%20&#3588;&#3619;&#3633;&#3657;&#3591;&#3607;&#3637;&#3656;%201.66%20(10%20&#3626;.&#3588;.66)\&#3648;&#3629;&#3585;&#3626;&#3634;&#3619;&#3585;&#3634;&#3619;&#3611;&#3619;&#3632;&#3594;&#3640;&#3617;&#3648;&#3629;&#3585;&#3616;&#3634;&#3614;%201.66\&#3586;&#3657;&#3629;&#3617;&#3641;&#3621;&#3611;&#3619;&#3636;&#3617;&#3634;&#3603;&#3585;&#3634;&#3619;&#3612;&#3621;&#3636;&#3605;&#3619;&#3634;&#3618;&#3626;&#3636;&#3609;&#3588;&#3657;&#3634;\&#3618;&#3634;&#3591;&#3614;&#3634;&#3619;&#3634;%20&#3611;&#3637;%202565\&#3611;&#3619;&#3633;&#3610;&#3605;&#3634;&#3619;&#3634;&#3591;&#3619;&#3657;&#3629;&#3618;&#3621;&#3632;&#3619;&#3634;&#3618;&#3648;&#3604;&#3639;&#3629;&#3609;%20&#3618;&#3634;&#3591;&#3614;&#3634;&#3619;&#3634;%20&#3611;&#3637;%202565%20&#3626;&#3624;&#3607;.7%20.xlsx" TargetMode="External"/><Relationship Id="rId1" Type="http://schemas.openxmlformats.org/officeDocument/2006/relationships/externalLinkPath" Target="file:///I:\&#3591;&#3610;&#3611;&#3619;&#3632;&#3617;&#3634;&#3603;&#3611;&#3637;%202566\!!!!!!!!!!&#3648;&#3629;&#3616;&#3616;&#3634;&#3614;%20&#3588;&#3619;&#3633;&#3657;&#3591;&#3607;&#3637;&#3656;%201.66%20(10%20&#3626;.&#3588;.66)\&#3648;&#3629;&#3585;&#3626;&#3634;&#3619;&#3585;&#3634;&#3619;&#3611;&#3619;&#3632;&#3594;&#3640;&#3617;&#3648;&#3629;&#3585;&#3616;&#3634;&#3614;%201.66\&#3586;&#3657;&#3629;&#3617;&#3641;&#3621;&#3611;&#3619;&#3636;&#3617;&#3634;&#3603;&#3585;&#3634;&#3619;&#3612;&#3621;&#3636;&#3605;&#3619;&#3634;&#3618;&#3626;&#3636;&#3609;&#3588;&#3657;&#3634;\&#3618;&#3634;&#3591;&#3614;&#3634;&#3619;&#3634;%20&#3611;&#3637;%202565\&#3611;&#3619;&#3633;&#3610;&#3605;&#3634;&#3619;&#3634;&#3591;&#3619;&#3657;&#3629;&#3618;&#3621;&#3632;&#3619;&#3634;&#3618;&#3648;&#3604;&#3639;&#3629;&#3609;%20&#3618;&#3634;&#3591;&#3614;&#3634;&#3619;&#3634;%20&#3611;&#3637;%202565%20&#3626;&#3624;&#3607;.7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สระบุรี"/>
      <sheetName val="สรุป(สระบุรี)"/>
      <sheetName val="ลพบุรี"/>
      <sheetName val="สรุป(ลพบุรี)"/>
      <sheetName val="ชัยนาท"/>
      <sheetName val="สรุป(ชัยนาท)"/>
      <sheetName val="สุพรรณบุรี"/>
      <sheetName val="สรุป(สุพรรณบุรี)"/>
      <sheetName val="ปทุมธานี"/>
      <sheetName val="สรุป(ปทุมธานี)"/>
      <sheetName val="ร้อยละรายเดือน"/>
      <sheetName val="สรุป สศท.7"/>
    </sheetNames>
    <sheetDataSet>
      <sheetData sheetId="0">
        <row r="6">
          <cell r="Y6">
            <v>345.1</v>
          </cell>
        </row>
        <row r="7">
          <cell r="Q7">
            <v>3</v>
          </cell>
          <cell r="V7">
            <v>0</v>
          </cell>
          <cell r="Y7">
            <v>0</v>
          </cell>
        </row>
        <row r="8">
          <cell r="Q8">
            <v>1573</v>
          </cell>
          <cell r="V8">
            <v>1573</v>
          </cell>
          <cell r="Y8">
            <v>315</v>
          </cell>
        </row>
        <row r="9">
          <cell r="Q9">
            <v>34</v>
          </cell>
          <cell r="V9">
            <v>0</v>
          </cell>
          <cell r="Y9">
            <v>0</v>
          </cell>
        </row>
        <row r="10">
          <cell r="Q10">
            <v>204</v>
          </cell>
          <cell r="V10">
            <v>126</v>
          </cell>
          <cell r="Y10">
            <v>15</v>
          </cell>
        </row>
        <row r="11">
          <cell r="Q11">
            <v>91</v>
          </cell>
          <cell r="V11">
            <v>83</v>
          </cell>
          <cell r="Y11">
            <v>12</v>
          </cell>
        </row>
        <row r="12">
          <cell r="Q12">
            <v>0</v>
          </cell>
          <cell r="V12">
            <v>0</v>
          </cell>
          <cell r="Y12">
            <v>0</v>
          </cell>
        </row>
        <row r="13">
          <cell r="Q13">
            <v>52</v>
          </cell>
          <cell r="V13">
            <v>29</v>
          </cell>
          <cell r="Y13">
            <v>3.1</v>
          </cell>
        </row>
      </sheetData>
      <sheetData sheetId="1"/>
      <sheetData sheetId="2">
        <row r="6">
          <cell r="Y6">
            <v>133.99</v>
          </cell>
        </row>
        <row r="7">
          <cell r="Q7">
            <v>68</v>
          </cell>
          <cell r="V7">
            <v>18</v>
          </cell>
          <cell r="Y7">
            <v>1.76</v>
          </cell>
        </row>
        <row r="8">
          <cell r="Q8">
            <v>66</v>
          </cell>
          <cell r="V8">
            <v>38</v>
          </cell>
          <cell r="Y8">
            <v>4.1399999999999997</v>
          </cell>
        </row>
        <row r="9">
          <cell r="Q9">
            <v>344</v>
          </cell>
          <cell r="V9">
            <v>228</v>
          </cell>
          <cell r="Y9">
            <v>29</v>
          </cell>
        </row>
        <row r="10">
          <cell r="Q10">
            <v>0</v>
          </cell>
          <cell r="V10">
            <v>0</v>
          </cell>
          <cell r="Y10">
            <v>0</v>
          </cell>
        </row>
        <row r="11">
          <cell r="Q11">
            <v>51</v>
          </cell>
          <cell r="V11">
            <v>40</v>
          </cell>
          <cell r="Y11">
            <v>3.88</v>
          </cell>
        </row>
        <row r="12">
          <cell r="Q12">
            <v>93</v>
          </cell>
          <cell r="V12">
            <v>0</v>
          </cell>
          <cell r="Y12">
            <v>0</v>
          </cell>
        </row>
        <row r="13">
          <cell r="Q13">
            <v>674</v>
          </cell>
          <cell r="V13">
            <v>556</v>
          </cell>
          <cell r="Y13">
            <v>68</v>
          </cell>
        </row>
        <row r="14">
          <cell r="Q14">
            <v>11</v>
          </cell>
          <cell r="V14">
            <v>11</v>
          </cell>
          <cell r="Y14">
            <v>1.21</v>
          </cell>
        </row>
        <row r="15">
          <cell r="Q15">
            <v>461</v>
          </cell>
          <cell r="V15">
            <v>237</v>
          </cell>
          <cell r="Y15">
            <v>26</v>
          </cell>
        </row>
      </sheetData>
      <sheetData sheetId="3"/>
      <sheetData sheetId="4">
        <row r="6">
          <cell r="Y6">
            <v>8.42</v>
          </cell>
        </row>
        <row r="7">
          <cell r="Q7">
            <v>14</v>
          </cell>
          <cell r="V7">
            <v>8</v>
          </cell>
          <cell r="Y7">
            <v>0</v>
          </cell>
        </row>
        <row r="8">
          <cell r="Q8">
            <v>20</v>
          </cell>
          <cell r="V8">
            <v>0</v>
          </cell>
          <cell r="Y8">
            <v>0</v>
          </cell>
        </row>
        <row r="9">
          <cell r="Q9">
            <v>280</v>
          </cell>
          <cell r="V9">
            <v>280</v>
          </cell>
          <cell r="Y9">
            <v>0</v>
          </cell>
        </row>
        <row r="10">
          <cell r="Q10">
            <v>431</v>
          </cell>
          <cell r="V10">
            <v>362</v>
          </cell>
          <cell r="Y10">
            <v>0</v>
          </cell>
        </row>
        <row r="11">
          <cell r="Q11">
            <v>9</v>
          </cell>
          <cell r="V11">
            <v>4</v>
          </cell>
          <cell r="Y11">
            <v>0.42</v>
          </cell>
        </row>
        <row r="12">
          <cell r="Q12">
            <v>192</v>
          </cell>
          <cell r="V12">
            <v>72</v>
          </cell>
          <cell r="Y12">
            <v>8</v>
          </cell>
        </row>
      </sheetData>
      <sheetData sheetId="5"/>
      <sheetData sheetId="6">
        <row r="6">
          <cell r="Y6">
            <v>793.57</v>
          </cell>
        </row>
        <row r="7">
          <cell r="Q7">
            <v>6</v>
          </cell>
          <cell r="V7">
            <v>6</v>
          </cell>
          <cell r="Y7">
            <v>1.1000000000000001</v>
          </cell>
        </row>
        <row r="8">
          <cell r="Q8">
            <v>196</v>
          </cell>
          <cell r="V8">
            <v>196</v>
          </cell>
          <cell r="Y8">
            <v>0</v>
          </cell>
        </row>
        <row r="9">
          <cell r="Q9">
            <v>13</v>
          </cell>
          <cell r="V9">
            <v>0</v>
          </cell>
          <cell r="Y9">
            <v>0</v>
          </cell>
        </row>
        <row r="10">
          <cell r="Q10">
            <v>6289</v>
          </cell>
          <cell r="V10">
            <v>5277</v>
          </cell>
          <cell r="Y10">
            <v>792</v>
          </cell>
        </row>
        <row r="11">
          <cell r="Q11">
            <v>5</v>
          </cell>
          <cell r="V11">
            <v>5</v>
          </cell>
          <cell r="Y11">
            <v>0.47</v>
          </cell>
        </row>
      </sheetData>
      <sheetData sheetId="7"/>
      <sheetData sheetId="8">
        <row r="6">
          <cell r="Y6">
            <v>0</v>
          </cell>
        </row>
        <row r="7">
          <cell r="Q7">
            <v>267</v>
          </cell>
          <cell r="V7">
            <v>243</v>
          </cell>
          <cell r="Y7">
            <v>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4CFB-72C9-4A03-8333-0BB66FACA9FB}">
  <dimension ref="A1:G39"/>
  <sheetViews>
    <sheetView workbookViewId="0">
      <selection activeCell="B10" sqref="B10"/>
    </sheetView>
  </sheetViews>
  <sheetFormatPr defaultColWidth="9" defaultRowHeight="21.75" x14ac:dyDescent="0.5"/>
  <cols>
    <col min="1" max="1" width="16.125" style="2" customWidth="1"/>
    <col min="2" max="3" width="10.625" style="1" customWidth="1"/>
    <col min="4" max="4" width="6.625" style="1" customWidth="1"/>
    <col min="5" max="5" width="17.5" style="1" customWidth="1"/>
    <col min="6" max="16384" width="9" style="1"/>
  </cols>
  <sheetData>
    <row r="1" spans="1:6" ht="24" x14ac:dyDescent="0.5">
      <c r="A1" s="29" t="s">
        <v>39</v>
      </c>
    </row>
    <row r="3" spans="1:6" x14ac:dyDescent="0.5">
      <c r="A3" s="3" t="s">
        <v>0</v>
      </c>
      <c r="B3" s="30" t="s">
        <v>1</v>
      </c>
      <c r="C3" s="30" t="s">
        <v>2</v>
      </c>
      <c r="D3" s="30" t="s">
        <v>3</v>
      </c>
      <c r="E3" s="33" t="s">
        <v>4</v>
      </c>
      <c r="F3" s="4"/>
    </row>
    <row r="4" spans="1:6" x14ac:dyDescent="0.5">
      <c r="A4" s="3"/>
      <c r="B4" s="31"/>
      <c r="C4" s="31"/>
      <c r="D4" s="31"/>
      <c r="E4" s="33"/>
    </row>
    <row r="5" spans="1:6" x14ac:dyDescent="0.5">
      <c r="A5" s="3"/>
      <c r="B5" s="32"/>
      <c r="C5" s="32"/>
      <c r="D5" s="32"/>
      <c r="E5" s="33"/>
    </row>
    <row r="6" spans="1:6" x14ac:dyDescent="0.5">
      <c r="A6" s="5" t="s">
        <v>40</v>
      </c>
      <c r="B6" s="6">
        <f>B7+B15+B25+B32+B38</f>
        <v>11447</v>
      </c>
      <c r="C6" s="6">
        <f>C7+C15+C25+C32+C38</f>
        <v>9392</v>
      </c>
      <c r="D6" s="6">
        <f>D7+D15+D25+D32+D38</f>
        <v>1281.0800000000002</v>
      </c>
      <c r="E6" s="7">
        <f>IFERROR(ROUND((D6/C6)*1000,0),0)</f>
        <v>136</v>
      </c>
    </row>
    <row r="7" spans="1:6" x14ac:dyDescent="0.5">
      <c r="A7" s="8" t="s">
        <v>6</v>
      </c>
      <c r="B7" s="9">
        <f>SUM(B8:B14)</f>
        <v>1957</v>
      </c>
      <c r="C7" s="9">
        <f>SUM(C8:C14)</f>
        <v>1811</v>
      </c>
      <c r="D7" s="9">
        <f>SUM(D8:D14)</f>
        <v>345.1</v>
      </c>
      <c r="E7" s="10">
        <f>IFERROR(ROUND((D7/C7)*1000,0),0)</f>
        <v>191</v>
      </c>
    </row>
    <row r="8" spans="1:6" x14ac:dyDescent="0.5">
      <c r="A8" s="11" t="s">
        <v>7</v>
      </c>
      <c r="B8" s="12">
        <f>[1]สระบุรี!Q7</f>
        <v>3</v>
      </c>
      <c r="C8" s="12">
        <f>[1]สระบุรี!V7</f>
        <v>0</v>
      </c>
      <c r="D8" s="12">
        <f>[1]สระบุรี!Y7</f>
        <v>0</v>
      </c>
      <c r="E8" s="12">
        <f>IFERROR(ROUND((D8/C8)*1000,0),0)</f>
        <v>0</v>
      </c>
    </row>
    <row r="9" spans="1:6" x14ac:dyDescent="0.5">
      <c r="A9" s="11" t="s">
        <v>8</v>
      </c>
      <c r="B9" s="13">
        <f>[1]สระบุรี!Q8</f>
        <v>1573</v>
      </c>
      <c r="C9" s="13">
        <f>[1]สระบุรี!V8</f>
        <v>1573</v>
      </c>
      <c r="D9" s="13">
        <f>[1]สระบุรี!Y8</f>
        <v>315</v>
      </c>
      <c r="E9" s="13">
        <f>IFERROR(ROUND((D9/C9)*1000,0),0)</f>
        <v>200</v>
      </c>
    </row>
    <row r="10" spans="1:6" x14ac:dyDescent="0.5">
      <c r="A10" s="11" t="s">
        <v>9</v>
      </c>
      <c r="B10" s="13">
        <f>[1]สระบุรี!Q9</f>
        <v>34</v>
      </c>
      <c r="C10" s="13">
        <f>[1]สระบุรี!V9</f>
        <v>0</v>
      </c>
      <c r="D10" s="13">
        <f>[1]สระบุรี!Y9</f>
        <v>0</v>
      </c>
      <c r="E10" s="13">
        <f>IFERROR(ROUND((D10/C10)*1000,0),0)</f>
        <v>0</v>
      </c>
    </row>
    <row r="11" spans="1:6" x14ac:dyDescent="0.5">
      <c r="A11" s="11" t="s">
        <v>10</v>
      </c>
      <c r="B11" s="13">
        <f>[1]สระบุรี!Q10</f>
        <v>204</v>
      </c>
      <c r="C11" s="13">
        <f>[1]สระบุรี!V10</f>
        <v>126</v>
      </c>
      <c r="D11" s="13">
        <f>[1]สระบุรี!Y10</f>
        <v>15</v>
      </c>
      <c r="E11" s="13">
        <f>IFERROR(ROUND((D11/C11)*1000,0),0)</f>
        <v>119</v>
      </c>
    </row>
    <row r="12" spans="1:6" x14ac:dyDescent="0.5">
      <c r="A12" s="11" t="s">
        <v>11</v>
      </c>
      <c r="B12" s="13">
        <f>[1]สระบุรี!Q11</f>
        <v>91</v>
      </c>
      <c r="C12" s="13">
        <f>[1]สระบุรี!V11</f>
        <v>83</v>
      </c>
      <c r="D12" s="13">
        <f>[1]สระบุรี!Y11</f>
        <v>12</v>
      </c>
      <c r="E12" s="13">
        <f>IFERROR(ROUND((D12/C12)*1000,0),0)</f>
        <v>145</v>
      </c>
    </row>
    <row r="13" spans="1:6" x14ac:dyDescent="0.5">
      <c r="A13" s="11" t="s">
        <v>12</v>
      </c>
      <c r="B13" s="13">
        <f>[1]สระบุรี!Q12</f>
        <v>0</v>
      </c>
      <c r="C13" s="13">
        <f>[1]สระบุรี!V12</f>
        <v>0</v>
      </c>
      <c r="D13" s="13">
        <f>[1]สระบุรี!Y12</f>
        <v>0</v>
      </c>
      <c r="E13" s="13">
        <f>IFERROR(ROUND((D13/C13)*1000,0),0)</f>
        <v>0</v>
      </c>
    </row>
    <row r="14" spans="1:6" x14ac:dyDescent="0.5">
      <c r="A14" s="11" t="s">
        <v>13</v>
      </c>
      <c r="B14" s="13">
        <f>[1]สระบุรี!Q13</f>
        <v>52</v>
      </c>
      <c r="C14" s="13">
        <f>[1]สระบุรี!V13</f>
        <v>29</v>
      </c>
      <c r="D14" s="14">
        <f>[1]สระบุรี!Y13</f>
        <v>3.1</v>
      </c>
      <c r="E14" s="13">
        <f>IFERROR(ROUND((D14/C14)*1000,0),0)</f>
        <v>107</v>
      </c>
    </row>
    <row r="15" spans="1:6" x14ac:dyDescent="0.5">
      <c r="A15" s="8" t="s">
        <v>14</v>
      </c>
      <c r="B15" s="10">
        <f>SUM(B16:B24)</f>
        <v>1768</v>
      </c>
      <c r="C15" s="10">
        <f>SUM(C16:C24)</f>
        <v>1128</v>
      </c>
      <c r="D15" s="10">
        <f>SUM(D16:D24)</f>
        <v>133.99</v>
      </c>
      <c r="E15" s="10">
        <f>IFERROR(ROUND((D15/C15)*1000,0),0)</f>
        <v>119</v>
      </c>
    </row>
    <row r="16" spans="1:6" x14ac:dyDescent="0.5">
      <c r="A16" s="11" t="s">
        <v>15</v>
      </c>
      <c r="B16" s="12">
        <f>[1]ลพบุรี!Q7</f>
        <v>68</v>
      </c>
      <c r="C16" s="12">
        <f>[1]ลพบุรี!V7</f>
        <v>18</v>
      </c>
      <c r="D16" s="15">
        <f>[1]ลพบุรี!Y7</f>
        <v>1.76</v>
      </c>
      <c r="E16" s="12">
        <f>IFERROR(ROUND((D16/C16)*1000,0),0)</f>
        <v>98</v>
      </c>
    </row>
    <row r="17" spans="1:5" x14ac:dyDescent="0.5">
      <c r="A17" s="11" t="s">
        <v>16</v>
      </c>
      <c r="B17" s="13">
        <f>[1]ลพบุรี!Q8</f>
        <v>66</v>
      </c>
      <c r="C17" s="13">
        <f>[1]ลพบุรี!V8</f>
        <v>38</v>
      </c>
      <c r="D17" s="14">
        <f>[1]ลพบุรี!Y8</f>
        <v>4.1399999999999997</v>
      </c>
      <c r="E17" s="13">
        <f>IFERROR(ROUND((D17/C17)*1000,0),0)</f>
        <v>109</v>
      </c>
    </row>
    <row r="18" spans="1:5" x14ac:dyDescent="0.5">
      <c r="A18" s="11" t="s">
        <v>17</v>
      </c>
      <c r="B18" s="13">
        <f>[1]ลพบุรี!Q9</f>
        <v>344</v>
      </c>
      <c r="C18" s="13">
        <f>[1]ลพบุรี!V9</f>
        <v>228</v>
      </c>
      <c r="D18" s="13">
        <f>[1]ลพบุรี!Y9</f>
        <v>29</v>
      </c>
      <c r="E18" s="13">
        <f>IFERROR(ROUND((D18/C18)*1000,0),0)</f>
        <v>127</v>
      </c>
    </row>
    <row r="19" spans="1:5" x14ac:dyDescent="0.5">
      <c r="A19" s="16" t="s">
        <v>18</v>
      </c>
      <c r="B19" s="13">
        <f>[1]ลพบุรี!Q10</f>
        <v>0</v>
      </c>
      <c r="C19" s="13">
        <f>[1]ลพบุรี!V10</f>
        <v>0</v>
      </c>
      <c r="D19" s="13">
        <f>[1]ลพบุรี!Y10</f>
        <v>0</v>
      </c>
      <c r="E19" s="13">
        <f>IFERROR(ROUND((D19/C19)*1000,0),0)</f>
        <v>0</v>
      </c>
    </row>
    <row r="20" spans="1:5" x14ac:dyDescent="0.5">
      <c r="A20" s="11" t="s">
        <v>19</v>
      </c>
      <c r="B20" s="13">
        <f>[1]ลพบุรี!Q11</f>
        <v>51</v>
      </c>
      <c r="C20" s="13">
        <f>[1]ลพบุรี!V11</f>
        <v>40</v>
      </c>
      <c r="D20" s="14">
        <f>[1]ลพบุรี!Y11</f>
        <v>3.88</v>
      </c>
      <c r="E20" s="13">
        <f>IFERROR(ROUND((D20/C20)*1000,0),0)</f>
        <v>97</v>
      </c>
    </row>
    <row r="21" spans="1:5" x14ac:dyDescent="0.5">
      <c r="A21" s="11" t="s">
        <v>20</v>
      </c>
      <c r="B21" s="13">
        <f>[1]ลพบุรี!Q12</f>
        <v>93</v>
      </c>
      <c r="C21" s="13">
        <f>[1]ลพบุรี!V12</f>
        <v>0</v>
      </c>
      <c r="D21" s="13">
        <f>[1]ลพบุรี!Y12</f>
        <v>0</v>
      </c>
      <c r="E21" s="13">
        <f>IFERROR(ROUND((D21/C21)*1000,0),0)</f>
        <v>0</v>
      </c>
    </row>
    <row r="22" spans="1:5" x14ac:dyDescent="0.5">
      <c r="A22" s="11" t="s">
        <v>21</v>
      </c>
      <c r="B22" s="13">
        <f>[1]ลพบุรี!Q13</f>
        <v>674</v>
      </c>
      <c r="C22" s="13">
        <f>[1]ลพบุรี!V13</f>
        <v>556</v>
      </c>
      <c r="D22" s="13">
        <f>[1]ลพบุรี!Y13</f>
        <v>68</v>
      </c>
      <c r="E22" s="13">
        <f>IFERROR(ROUND((D22/C22)*1000,0),0)</f>
        <v>122</v>
      </c>
    </row>
    <row r="23" spans="1:5" x14ac:dyDescent="0.5">
      <c r="A23" s="11" t="s">
        <v>22</v>
      </c>
      <c r="B23" s="13">
        <f>[1]ลพบุรี!Q14</f>
        <v>11</v>
      </c>
      <c r="C23" s="13">
        <f>[1]ลพบุรี!V14</f>
        <v>11</v>
      </c>
      <c r="D23" s="14">
        <f>[1]ลพบุรี!Y14</f>
        <v>1.21</v>
      </c>
      <c r="E23" s="13">
        <f>IFERROR(ROUND((D23/C23)*1000,0),0)</f>
        <v>110</v>
      </c>
    </row>
    <row r="24" spans="1:5" x14ac:dyDescent="0.5">
      <c r="A24" s="17" t="s">
        <v>23</v>
      </c>
      <c r="B24" s="18">
        <f>[1]ลพบุรี!Q15</f>
        <v>461</v>
      </c>
      <c r="C24" s="18">
        <f>[1]ลพบุรี!V15</f>
        <v>237</v>
      </c>
      <c r="D24" s="18">
        <f>[1]ลพบุรี!Y15</f>
        <v>26</v>
      </c>
      <c r="E24" s="18">
        <f>IFERROR(ROUND((D24/C24)*1000,0),0)</f>
        <v>110</v>
      </c>
    </row>
    <row r="25" spans="1:5" x14ac:dyDescent="0.5">
      <c r="A25" s="19" t="s">
        <v>24</v>
      </c>
      <c r="B25" s="10">
        <f>SUM(B26:B31)</f>
        <v>946</v>
      </c>
      <c r="C25" s="10">
        <f>SUM(C26:C31)</f>
        <v>726</v>
      </c>
      <c r="D25" s="20">
        <f>SUM(D26:D31)</f>
        <v>8.42</v>
      </c>
      <c r="E25" s="10">
        <f>IFERROR(ROUND((D25/C25)*1000,0),0)</f>
        <v>12</v>
      </c>
    </row>
    <row r="26" spans="1:5" x14ac:dyDescent="0.5">
      <c r="A26" s="21" t="s">
        <v>25</v>
      </c>
      <c r="B26" s="12">
        <f>[1]ชัยนาท!Q7</f>
        <v>14</v>
      </c>
      <c r="C26" s="12">
        <f>[1]ชัยนาท!V7</f>
        <v>8</v>
      </c>
      <c r="D26" s="12">
        <f>[1]ชัยนาท!Y7</f>
        <v>0</v>
      </c>
      <c r="E26" s="12">
        <f>IFERROR(ROUND((D26/C26)*1000,0),0)</f>
        <v>0</v>
      </c>
    </row>
    <row r="27" spans="1:5" x14ac:dyDescent="0.5">
      <c r="A27" s="22" t="s">
        <v>26</v>
      </c>
      <c r="B27" s="13">
        <f>[1]ชัยนาท!Q8</f>
        <v>20</v>
      </c>
      <c r="C27" s="13">
        <f>[1]ชัยนาท!V8</f>
        <v>0</v>
      </c>
      <c r="D27" s="13">
        <f>[1]ชัยนาท!Y8</f>
        <v>0</v>
      </c>
      <c r="E27" s="13">
        <f>IFERROR(ROUND((D27/C27)*1000,0),0)</f>
        <v>0</v>
      </c>
    </row>
    <row r="28" spans="1:5" x14ac:dyDescent="0.5">
      <c r="A28" s="23" t="s">
        <v>27</v>
      </c>
      <c r="B28" s="13">
        <f>[1]ชัยนาท!Q9</f>
        <v>280</v>
      </c>
      <c r="C28" s="13">
        <f>[1]ชัยนาท!V9</f>
        <v>280</v>
      </c>
      <c r="D28" s="13">
        <f>[1]ชัยนาท!Y9</f>
        <v>0</v>
      </c>
      <c r="E28" s="13">
        <f>IFERROR(ROUND((D28/C28)*1000,0),0)</f>
        <v>0</v>
      </c>
    </row>
    <row r="29" spans="1:5" x14ac:dyDescent="0.5">
      <c r="A29" s="23" t="s">
        <v>28</v>
      </c>
      <c r="B29" s="13">
        <f>[1]ชัยนาท!Q10</f>
        <v>431</v>
      </c>
      <c r="C29" s="13">
        <f>[1]ชัยนาท!V10</f>
        <v>362</v>
      </c>
      <c r="D29" s="13">
        <f>[1]ชัยนาท!Y10</f>
        <v>0</v>
      </c>
      <c r="E29" s="13">
        <f>IFERROR(ROUND((D29/C29)*1000,0),0)</f>
        <v>0</v>
      </c>
    </row>
    <row r="30" spans="1:5" x14ac:dyDescent="0.5">
      <c r="A30" s="24" t="s">
        <v>29</v>
      </c>
      <c r="B30" s="13">
        <f>[1]ชัยนาท!Q11</f>
        <v>9</v>
      </c>
      <c r="C30" s="13">
        <f>[1]ชัยนาท!V11</f>
        <v>4</v>
      </c>
      <c r="D30" s="14">
        <f>[1]ชัยนาท!Y11</f>
        <v>0.42</v>
      </c>
      <c r="E30" s="13">
        <f>IFERROR(ROUND((D30/C30)*1000,0),0)</f>
        <v>105</v>
      </c>
    </row>
    <row r="31" spans="1:5" x14ac:dyDescent="0.5">
      <c r="A31" s="22" t="s">
        <v>30</v>
      </c>
      <c r="B31" s="18">
        <f>[1]ชัยนาท!Q12</f>
        <v>192</v>
      </c>
      <c r="C31" s="18">
        <f>[1]ชัยนาท!V12</f>
        <v>72</v>
      </c>
      <c r="D31" s="18">
        <f>[1]ชัยนาท!Y12</f>
        <v>8</v>
      </c>
      <c r="E31" s="18">
        <f>IFERROR(ROUND((D31/C31)*1000,0),0)</f>
        <v>111</v>
      </c>
    </row>
    <row r="32" spans="1:5" x14ac:dyDescent="0.5">
      <c r="A32" s="8" t="s">
        <v>31</v>
      </c>
      <c r="B32" s="10">
        <f>SUM(B33:B37)</f>
        <v>6509</v>
      </c>
      <c r="C32" s="10">
        <f>SUM(C33:C37)</f>
        <v>5484</v>
      </c>
      <c r="D32" s="10">
        <f>SUM(D33:D37)</f>
        <v>793.57</v>
      </c>
      <c r="E32" s="10">
        <f>IFERROR(ROUND((D32/C32)*1000,0),0)</f>
        <v>145</v>
      </c>
    </row>
    <row r="33" spans="1:5" x14ac:dyDescent="0.5">
      <c r="A33" s="17" t="s">
        <v>32</v>
      </c>
      <c r="B33" s="12">
        <f>[1]สุพรรณบุรี!Q7</f>
        <v>6</v>
      </c>
      <c r="C33" s="12">
        <f>[1]สุพรรณบุรี!V7</f>
        <v>6</v>
      </c>
      <c r="D33" s="15">
        <f>[1]สุพรรณบุรี!Y7</f>
        <v>1.1000000000000001</v>
      </c>
      <c r="E33" s="12">
        <f>IFERROR(ROUND((D33/C33)*1000,0),0)</f>
        <v>183</v>
      </c>
    </row>
    <row r="34" spans="1:5" x14ac:dyDescent="0.5">
      <c r="A34" s="17" t="s">
        <v>33</v>
      </c>
      <c r="B34" s="13">
        <f>[1]สุพรรณบุรี!Q8</f>
        <v>196</v>
      </c>
      <c r="C34" s="13">
        <f>[1]สุพรรณบุรี!V8</f>
        <v>196</v>
      </c>
      <c r="D34" s="13">
        <f>[1]สุพรรณบุรี!Y8</f>
        <v>0</v>
      </c>
      <c r="E34" s="13">
        <f>IFERROR(ROUND((D34/C34)*1000,0),0)</f>
        <v>0</v>
      </c>
    </row>
    <row r="35" spans="1:5" x14ac:dyDescent="0.5">
      <c r="A35" s="16" t="s">
        <v>34</v>
      </c>
      <c r="B35" s="13">
        <f>[1]สุพรรณบุรี!Q9</f>
        <v>13</v>
      </c>
      <c r="C35" s="13">
        <f>[1]สุพรรณบุรี!V9</f>
        <v>0</v>
      </c>
      <c r="D35" s="13">
        <f>[1]สุพรรณบุรี!Y9</f>
        <v>0</v>
      </c>
      <c r="E35" s="13">
        <f>IFERROR(ROUND((D35/C35)*1000,0),0)</f>
        <v>0</v>
      </c>
    </row>
    <row r="36" spans="1:5" x14ac:dyDescent="0.5">
      <c r="A36" s="17" t="s">
        <v>35</v>
      </c>
      <c r="B36" s="13">
        <f>[1]สุพรรณบุรี!Q10</f>
        <v>6289</v>
      </c>
      <c r="C36" s="13">
        <f>[1]สุพรรณบุรี!V10</f>
        <v>5277</v>
      </c>
      <c r="D36" s="13">
        <f>[1]สุพรรณบุรี!Y10</f>
        <v>792</v>
      </c>
      <c r="E36" s="13">
        <f>IFERROR(ROUND((D36/C36)*1000,0),0)</f>
        <v>150</v>
      </c>
    </row>
    <row r="37" spans="1:5" x14ac:dyDescent="0.5">
      <c r="A37" s="25" t="s">
        <v>36</v>
      </c>
      <c r="B37" s="18">
        <f>[1]สุพรรณบุรี!Q11</f>
        <v>5</v>
      </c>
      <c r="C37" s="18">
        <f>[1]สุพรรณบุรี!V11</f>
        <v>5</v>
      </c>
      <c r="D37" s="26">
        <f>[1]สุพรรณบุรี!Y11</f>
        <v>0.47</v>
      </c>
      <c r="E37" s="18">
        <f>IFERROR(ROUND((D37/C37)*1000,0),0)</f>
        <v>94</v>
      </c>
    </row>
    <row r="38" spans="1:5" x14ac:dyDescent="0.5">
      <c r="A38" s="8" t="s">
        <v>37</v>
      </c>
      <c r="B38" s="10">
        <f>SUM(B39:B39)</f>
        <v>267</v>
      </c>
      <c r="C38" s="10">
        <f>SUM(C39:C39)</f>
        <v>243</v>
      </c>
      <c r="D38" s="10">
        <f>SUM(D39:D39)</f>
        <v>0</v>
      </c>
      <c r="E38" s="10">
        <f>IFERROR(ROUND((D38/C38)*1000,0),0)</f>
        <v>0</v>
      </c>
    </row>
    <row r="39" spans="1:5" x14ac:dyDescent="0.5">
      <c r="A39" s="27" t="s">
        <v>38</v>
      </c>
      <c r="B39" s="28">
        <f>[1]ปทุมธานี!Q7</f>
        <v>267</v>
      </c>
      <c r="C39" s="28">
        <f>[1]ปทุมธานี!V7</f>
        <v>243</v>
      </c>
      <c r="D39" s="28">
        <f>[1]ปทุมธานี!Y7</f>
        <v>0</v>
      </c>
      <c r="E39" s="28">
        <f>IFERROR(ROUND((D39/C39)*1000,0),0)</f>
        <v>0</v>
      </c>
    </row>
  </sheetData>
  <mergeCells count="5">
    <mergeCell ref="B3:B5"/>
    <mergeCell ref="C3:C5"/>
    <mergeCell ref="D3:D5"/>
    <mergeCell ref="E3:E5"/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CFAE-067F-43AF-B0AC-10A524307060}">
  <dimension ref="A1:O15"/>
  <sheetViews>
    <sheetView tabSelected="1" workbookViewId="0">
      <selection activeCell="B8" sqref="B8"/>
    </sheetView>
  </sheetViews>
  <sheetFormatPr defaultColWidth="9" defaultRowHeight="14.25" x14ac:dyDescent="0.2"/>
  <cols>
    <col min="1" max="1" width="12.75" style="53" customWidth="1"/>
    <col min="2" max="2" width="11.375" style="53" customWidth="1"/>
    <col min="3" max="14" width="9.75" style="53" customWidth="1"/>
    <col min="15" max="15" width="12.875" style="53" customWidth="1"/>
    <col min="16" max="16384" width="9" style="53"/>
  </cols>
  <sheetData>
    <row r="1" spans="1:15" s="36" customFormat="1" ht="24" x14ac:dyDescent="0.2">
      <c r="A1" s="34" t="s">
        <v>59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6" customFormat="1" ht="24" x14ac:dyDescent="0.2">
      <c r="A2" s="59" t="s">
        <v>41</v>
      </c>
      <c r="B2" s="58" t="s">
        <v>42</v>
      </c>
      <c r="C2" s="54" t="s">
        <v>43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57" t="s">
        <v>44</v>
      </c>
    </row>
    <row r="3" spans="1:15" s="36" customFormat="1" ht="24" x14ac:dyDescent="0.2">
      <c r="A3" s="60"/>
      <c r="B3" s="37" t="s">
        <v>45</v>
      </c>
      <c r="C3" s="38" t="s">
        <v>46</v>
      </c>
      <c r="D3" s="38" t="s">
        <v>47</v>
      </c>
      <c r="E3" s="38" t="s">
        <v>48</v>
      </c>
      <c r="F3" s="38" t="s">
        <v>49</v>
      </c>
      <c r="G3" s="38" t="s">
        <v>50</v>
      </c>
      <c r="H3" s="38" t="s">
        <v>51</v>
      </c>
      <c r="I3" s="38" t="s">
        <v>52</v>
      </c>
      <c r="J3" s="38" t="s">
        <v>53</v>
      </c>
      <c r="K3" s="38" t="s">
        <v>54</v>
      </c>
      <c r="L3" s="38" t="s">
        <v>55</v>
      </c>
      <c r="M3" s="38" t="s">
        <v>56</v>
      </c>
      <c r="N3" s="38" t="s">
        <v>57</v>
      </c>
      <c r="O3" s="39" t="s">
        <v>58</v>
      </c>
    </row>
    <row r="4" spans="1:15" s="36" customFormat="1" ht="24" x14ac:dyDescent="0.2">
      <c r="A4" s="62" t="s">
        <v>40</v>
      </c>
      <c r="B4" s="63" t="s">
        <v>5</v>
      </c>
      <c r="C4" s="64">
        <v>8.94</v>
      </c>
      <c r="D4" s="64">
        <v>2.14</v>
      </c>
      <c r="E4" s="64"/>
      <c r="F4" s="64"/>
      <c r="G4" s="64">
        <v>7.59</v>
      </c>
      <c r="H4" s="64">
        <v>8.08</v>
      </c>
      <c r="I4" s="64">
        <v>9.25</v>
      </c>
      <c r="J4" s="64">
        <v>9.89</v>
      </c>
      <c r="K4" s="64">
        <v>10.44</v>
      </c>
      <c r="L4" s="64">
        <v>11.46</v>
      </c>
      <c r="M4" s="64">
        <v>14.71</v>
      </c>
      <c r="N4" s="64">
        <v>17.5</v>
      </c>
      <c r="O4" s="65">
        <f>SUM(C4:N4)</f>
        <v>100</v>
      </c>
    </row>
    <row r="5" spans="1:15" s="36" customFormat="1" ht="24" x14ac:dyDescent="0.2">
      <c r="A5" s="40"/>
      <c r="B5" s="41" t="s">
        <v>45</v>
      </c>
      <c r="C5" s="42">
        <f>C7+C9+C11+C13</f>
        <v>114.57</v>
      </c>
      <c r="D5" s="42">
        <f t="shared" ref="D5:N5" si="0">D7+D9+D11+D13</f>
        <v>27.5</v>
      </c>
      <c r="E5" s="42"/>
      <c r="F5" s="42"/>
      <c r="G5" s="42">
        <f t="shared" si="0"/>
        <v>97.34</v>
      </c>
      <c r="H5" s="42">
        <f t="shared" si="0"/>
        <v>103.50999999999999</v>
      </c>
      <c r="I5" s="42">
        <f t="shared" si="0"/>
        <v>118.57</v>
      </c>
      <c r="J5" s="42">
        <f t="shared" si="0"/>
        <v>126.67</v>
      </c>
      <c r="K5" s="42">
        <f t="shared" si="0"/>
        <v>133.76</v>
      </c>
      <c r="L5" s="42">
        <f t="shared" si="0"/>
        <v>146.84</v>
      </c>
      <c r="M5" s="42">
        <f t="shared" si="0"/>
        <v>188.5</v>
      </c>
      <c r="N5" s="42">
        <f t="shared" si="0"/>
        <v>224.16</v>
      </c>
      <c r="O5" s="43">
        <f>O7+O9+O11+O13</f>
        <v>1281.0800000000002</v>
      </c>
    </row>
    <row r="6" spans="1:15" s="61" customFormat="1" ht="24" x14ac:dyDescent="0.2">
      <c r="A6" s="63" t="s">
        <v>6</v>
      </c>
      <c r="B6" s="63" t="s">
        <v>5</v>
      </c>
      <c r="C6" s="66">
        <v>11.404</v>
      </c>
      <c r="D6" s="66">
        <v>1.754</v>
      </c>
      <c r="E6" s="66"/>
      <c r="F6" s="66"/>
      <c r="G6" s="66">
        <v>8.3330000000000002</v>
      </c>
      <c r="H6" s="66">
        <v>7.0179999999999998</v>
      </c>
      <c r="I6" s="66">
        <v>7.0179999999999998</v>
      </c>
      <c r="J6" s="66">
        <v>7.0179999999999998</v>
      </c>
      <c r="K6" s="66">
        <v>10.526</v>
      </c>
      <c r="L6" s="66">
        <v>10.965</v>
      </c>
      <c r="M6" s="66">
        <v>17.105</v>
      </c>
      <c r="N6" s="66">
        <v>18.86</v>
      </c>
      <c r="O6" s="67">
        <f>SUM(C6:N6)</f>
        <v>100.001</v>
      </c>
    </row>
    <row r="7" spans="1:15" s="46" customFormat="1" ht="24" x14ac:dyDescent="0.2">
      <c r="A7" s="41"/>
      <c r="B7" s="41" t="s">
        <v>45</v>
      </c>
      <c r="C7" s="44">
        <f>ROUND((C6/$O6)*$O7,0)</f>
        <v>39</v>
      </c>
      <c r="D7" s="44">
        <f t="shared" ref="D7:N7" si="1">ROUND((D6/$O6)*$O7,0)</f>
        <v>6</v>
      </c>
      <c r="E7" s="44"/>
      <c r="F7" s="44"/>
      <c r="G7" s="44">
        <f t="shared" si="1"/>
        <v>29</v>
      </c>
      <c r="H7" s="44">
        <f t="shared" si="1"/>
        <v>24</v>
      </c>
      <c r="I7" s="44">
        <f t="shared" si="1"/>
        <v>24</v>
      </c>
      <c r="J7" s="44">
        <f t="shared" si="1"/>
        <v>24</v>
      </c>
      <c r="K7" s="44">
        <f t="shared" si="1"/>
        <v>36</v>
      </c>
      <c r="L7" s="44">
        <f t="shared" si="1"/>
        <v>38</v>
      </c>
      <c r="M7" s="44">
        <f>ROUND((M6/$O6)*$O7,0)+1</f>
        <v>60</v>
      </c>
      <c r="N7" s="44">
        <f t="shared" si="1"/>
        <v>65</v>
      </c>
      <c r="O7" s="45">
        <f>[1]สระบุรี!Y$6</f>
        <v>345.1</v>
      </c>
    </row>
    <row r="8" spans="1:15" s="36" customFormat="1" ht="24" x14ac:dyDescent="0.2">
      <c r="A8" s="63" t="s">
        <v>14</v>
      </c>
      <c r="B8" s="63" t="s">
        <v>5</v>
      </c>
      <c r="C8" s="66">
        <v>7.08</v>
      </c>
      <c r="D8" s="66">
        <v>2.8780000000000001</v>
      </c>
      <c r="E8" s="66"/>
      <c r="F8" s="66"/>
      <c r="G8" s="66">
        <v>5.0359999999999996</v>
      </c>
      <c r="H8" s="66">
        <v>6.76</v>
      </c>
      <c r="I8" s="66">
        <v>10.5</v>
      </c>
      <c r="J8" s="66">
        <v>11.52</v>
      </c>
      <c r="K8" s="66">
        <v>11.9</v>
      </c>
      <c r="L8" s="66">
        <v>13.669</v>
      </c>
      <c r="M8" s="66">
        <v>14.388</v>
      </c>
      <c r="N8" s="66">
        <v>16.265999999999998</v>
      </c>
      <c r="O8" s="67">
        <f>SUM(C8:N8)</f>
        <v>99.997000000000014</v>
      </c>
    </row>
    <row r="9" spans="1:15" s="46" customFormat="1" ht="24" x14ac:dyDescent="0.2">
      <c r="A9" s="41"/>
      <c r="B9" s="41" t="s">
        <v>45</v>
      </c>
      <c r="C9" s="44">
        <f t="shared" ref="C9:N9" si="2">ROUND((C8/$O8)*$O9,0)</f>
        <v>9</v>
      </c>
      <c r="D9" s="44">
        <f t="shared" si="2"/>
        <v>4</v>
      </c>
      <c r="E9" s="44"/>
      <c r="F9" s="44"/>
      <c r="G9" s="44">
        <f t="shared" si="2"/>
        <v>7</v>
      </c>
      <c r="H9" s="44">
        <f t="shared" si="2"/>
        <v>9</v>
      </c>
      <c r="I9" s="44">
        <f t="shared" si="2"/>
        <v>14</v>
      </c>
      <c r="J9" s="44">
        <f t="shared" si="2"/>
        <v>15</v>
      </c>
      <c r="K9" s="44">
        <f t="shared" si="2"/>
        <v>16</v>
      </c>
      <c r="L9" s="44">
        <f t="shared" si="2"/>
        <v>18</v>
      </c>
      <c r="M9" s="44">
        <f>ROUND((M8/$O8)*$O9,0)+1</f>
        <v>20</v>
      </c>
      <c r="N9" s="44">
        <f t="shared" si="2"/>
        <v>22</v>
      </c>
      <c r="O9" s="45">
        <f>[1]ลพบุรี!Y$6</f>
        <v>133.99</v>
      </c>
    </row>
    <row r="10" spans="1:15" s="36" customFormat="1" ht="24" x14ac:dyDescent="0.2">
      <c r="A10" s="63" t="s">
        <v>24</v>
      </c>
      <c r="B10" s="63" t="s">
        <v>5</v>
      </c>
      <c r="C10" s="66">
        <v>6.7720000000000002</v>
      </c>
      <c r="D10" s="66">
        <v>5.8810000000000002</v>
      </c>
      <c r="E10" s="66"/>
      <c r="F10" s="66"/>
      <c r="G10" s="66">
        <v>4.07</v>
      </c>
      <c r="H10" s="66">
        <v>6.06</v>
      </c>
      <c r="I10" s="66">
        <v>6.75</v>
      </c>
      <c r="J10" s="66">
        <v>7.98</v>
      </c>
      <c r="K10" s="66">
        <v>8.9700000000000006</v>
      </c>
      <c r="L10" s="66">
        <v>9.99</v>
      </c>
      <c r="M10" s="66">
        <v>17.832000000000001</v>
      </c>
      <c r="N10" s="66">
        <v>25.693000000000001</v>
      </c>
      <c r="O10" s="67">
        <f>SUM(C10:N10)</f>
        <v>99.998000000000005</v>
      </c>
    </row>
    <row r="11" spans="1:15" s="46" customFormat="1" ht="24" x14ac:dyDescent="0.2">
      <c r="A11" s="41"/>
      <c r="B11" s="41" t="s">
        <v>45</v>
      </c>
      <c r="C11" s="47">
        <f>ROUND((C10/$O10)*$O11,2)</f>
        <v>0.56999999999999995</v>
      </c>
      <c r="D11" s="47">
        <f t="shared" ref="D11:N11" si="3">ROUND((D10/$O10)*$O11,2)</f>
        <v>0.5</v>
      </c>
      <c r="E11" s="47"/>
      <c r="F11" s="47"/>
      <c r="G11" s="47">
        <f t="shared" si="3"/>
        <v>0.34</v>
      </c>
      <c r="H11" s="47">
        <f t="shared" si="3"/>
        <v>0.51</v>
      </c>
      <c r="I11" s="47">
        <f t="shared" si="3"/>
        <v>0.56999999999999995</v>
      </c>
      <c r="J11" s="47">
        <f t="shared" si="3"/>
        <v>0.67</v>
      </c>
      <c r="K11" s="47">
        <f t="shared" si="3"/>
        <v>0.76</v>
      </c>
      <c r="L11" s="47">
        <f t="shared" si="3"/>
        <v>0.84</v>
      </c>
      <c r="M11" s="47">
        <f t="shared" si="3"/>
        <v>1.5</v>
      </c>
      <c r="N11" s="47">
        <f t="shared" si="3"/>
        <v>2.16</v>
      </c>
      <c r="O11" s="48">
        <f>[1]ชัยนาท!Y$6</f>
        <v>8.42</v>
      </c>
    </row>
    <row r="12" spans="1:15" s="36" customFormat="1" ht="24" x14ac:dyDescent="0.2">
      <c r="A12" s="63" t="s">
        <v>31</v>
      </c>
      <c r="B12" s="63" t="s">
        <v>5</v>
      </c>
      <c r="C12" s="66">
        <v>8.359</v>
      </c>
      <c r="D12" s="66">
        <v>2.1669999999999998</v>
      </c>
      <c r="E12" s="66"/>
      <c r="F12" s="66"/>
      <c r="G12" s="66">
        <v>7.6689999999999996</v>
      </c>
      <c r="H12" s="66">
        <v>8.8239999999999998</v>
      </c>
      <c r="I12" s="66">
        <v>10.061999999999999</v>
      </c>
      <c r="J12" s="66">
        <v>10.991</v>
      </c>
      <c r="K12" s="66">
        <v>10.217000000000001</v>
      </c>
      <c r="L12" s="66">
        <v>11.372</v>
      </c>
      <c r="M12" s="66">
        <v>13.313000000000001</v>
      </c>
      <c r="N12" s="66">
        <v>17.027999999999999</v>
      </c>
      <c r="O12" s="65">
        <f>SUM(C12:N12)</f>
        <v>100.00200000000001</v>
      </c>
    </row>
    <row r="13" spans="1:15" s="46" customFormat="1" ht="24" x14ac:dyDescent="0.2">
      <c r="A13" s="41"/>
      <c r="B13" s="41" t="s">
        <v>45</v>
      </c>
      <c r="C13" s="44">
        <f>ROUND((C12/$O12)*$O13,0)</f>
        <v>66</v>
      </c>
      <c r="D13" s="44">
        <f t="shared" ref="D13:N13" si="4">ROUND((D12/$O12)*$O13,0)</f>
        <v>17</v>
      </c>
      <c r="E13" s="44"/>
      <c r="F13" s="44"/>
      <c r="G13" s="44">
        <f t="shared" si="4"/>
        <v>61</v>
      </c>
      <c r="H13" s="44">
        <f t="shared" si="4"/>
        <v>70</v>
      </c>
      <c r="I13" s="44">
        <f t="shared" si="4"/>
        <v>80</v>
      </c>
      <c r="J13" s="44">
        <f t="shared" si="4"/>
        <v>87</v>
      </c>
      <c r="K13" s="44">
        <f t="shared" si="4"/>
        <v>81</v>
      </c>
      <c r="L13" s="44">
        <f t="shared" si="4"/>
        <v>90</v>
      </c>
      <c r="M13" s="44">
        <f>ROUND((M12/$O12)*$O13,0)+1</f>
        <v>107</v>
      </c>
      <c r="N13" s="44">
        <f t="shared" si="4"/>
        <v>135</v>
      </c>
      <c r="O13" s="45">
        <f>[1]สุพรรณบุรี!Y$6</f>
        <v>793.57</v>
      </c>
    </row>
    <row r="14" spans="1:15" s="36" customFormat="1" ht="24" hidden="1" x14ac:dyDescent="0.2">
      <c r="A14" s="49" t="s">
        <v>37</v>
      </c>
      <c r="B14" s="50" t="s">
        <v>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2">
        <f>SUM(C14:N14)</f>
        <v>0</v>
      </c>
    </row>
    <row r="15" spans="1:15" s="46" customFormat="1" ht="24" hidden="1" x14ac:dyDescent="0.2">
      <c r="A15" s="41"/>
      <c r="B15" s="41" t="s">
        <v>45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>
        <f>[1]ปทุมธานี!Y$6</f>
        <v>0</v>
      </c>
    </row>
  </sheetData>
  <mergeCells count="2">
    <mergeCell ref="A2:A3"/>
    <mergeCell ref="C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จังหวัด</vt:lpstr>
      <vt:lpstr>ร้อยละผลผลิต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นายพงษธร  ขุมทอง</dc:creator>
  <cp:lastModifiedBy>นายพงษธร  ขุมทอง</cp:lastModifiedBy>
  <dcterms:created xsi:type="dcterms:W3CDTF">2024-05-03T08:50:28Z</dcterms:created>
  <dcterms:modified xsi:type="dcterms:W3CDTF">2024-05-03T08:55:46Z</dcterms:modified>
</cp:coreProperties>
</file>