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ngsatron\Desktop\ให้พี่แตน\"/>
    </mc:Choice>
  </mc:AlternateContent>
  <xr:revisionPtr revIDLastSave="0" documentId="13_ncr:1_{6EF0A287-E450-46F5-9683-C7942D633774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สรุป สศท.7" sheetId="8" r:id="rId1"/>
    <sheet name="ร้อยละรายเดือน" sheetId="17" r:id="rId2"/>
    <sheet name="สระบุรี" sheetId="1" state="hidden" r:id="rId3"/>
    <sheet name="สระบุรี (สรุป)" sheetId="13" state="hidden" r:id="rId4"/>
    <sheet name="ลพบุรี" sheetId="2" state="hidden" r:id="rId5"/>
    <sheet name="ลพบุรี (สรุป)" sheetId="14" state="hidden" r:id="rId6"/>
    <sheet name="สุพรรณบุรี" sheetId="9" state="hidden" r:id="rId7"/>
    <sheet name="สุพรรณบุรี (สรุป)" sheetId="15" state="hidden" r:id="rId8"/>
    <sheet name="พระนครศรีอยุธยา" sheetId="5" state="hidden" r:id="rId9"/>
    <sheet name="พระนครศรีอยุธยา (สรุป)" sheetId="16" state="hidden" r:id="rId10"/>
    <sheet name="กรุงเทพมหานคร" sheetId="10" state="hidden" r:id="rId11"/>
    <sheet name="กรุงเทพมหานคร (สรุป)" sheetId="18" state="hidden" r:id="rId12"/>
    <sheet name="ปทุมธานี" sheetId="6" state="hidden" r:id="rId13"/>
    <sheet name="ปทุมธานี (สรุป)" sheetId="19" state="hidden" r:id="rId14"/>
    <sheet name="นนทบุรี" sheetId="11" state="hidden" r:id="rId15"/>
    <sheet name="นนทบุรี (สรุป)" sheetId="20" state="hidden" r:id="rId16"/>
    <sheet name="data(ไว้ลิงค์)" sheetId="12" state="hidden" r:id="rId17"/>
  </sheets>
  <externalReferences>
    <externalReference r:id="rId18"/>
    <externalReference r:id="rId19"/>
    <externalReference r:id="rId20"/>
  </externalReferences>
  <definedNames>
    <definedName name="_xlnm._FilterDatabase" localSheetId="10" hidden="1">กรุงเทพมหานคร!$A$3:$AW$7</definedName>
    <definedName name="_xlnm._FilterDatabase" localSheetId="12" hidden="1">ปทุมธานี!$A$3:$AX$13</definedName>
    <definedName name="_xlnm._FilterDatabase" localSheetId="8" hidden="1">พระนครศรีอยุธยา!$A$3:$AW$22</definedName>
    <definedName name="_xlnm._FilterDatabase" localSheetId="4" hidden="1">ลพบุรี!$A$3:$AW$10</definedName>
    <definedName name="_xlnm._FilterDatabase" localSheetId="2" hidden="1">สระบุรี!$A$3:$AW$8</definedName>
    <definedName name="_xlnm._FilterDatabase" localSheetId="0" hidden="1">'สรุป สศท.7'!$A$4:$E$50</definedName>
    <definedName name="_xlnm._FilterDatabase" localSheetId="6" hidden="1">สุพรรณบุรี!$A$3:$AW$7</definedName>
    <definedName name="DataTab" localSheetId="0">'[1]Tab3.1'!$B:$AO</definedName>
    <definedName name="DataTab">'[2]Tab3.1'!$B:$AO</definedName>
    <definedName name="_xlnm.Print_Area" localSheetId="0">'สรุป สศท.7'!$A$2:$E$50</definedName>
    <definedName name="_xlnm.Print_Titles" localSheetId="0">'สรุป สศท.7'!$2:$3</definedName>
    <definedName name="year_bc">[3]manual!$C$1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3" i="5" l="1"/>
  <c r="AV13" i="5" l="1"/>
  <c r="AC7" i="6" l="1"/>
  <c r="AD7" i="6"/>
  <c r="AE7" i="6" s="1"/>
  <c r="AC8" i="6"/>
  <c r="AD8" i="6"/>
  <c r="AE8" i="6" s="1"/>
  <c r="AC9" i="6"/>
  <c r="AD9" i="6"/>
  <c r="AE9" i="6" s="1"/>
  <c r="AC10" i="6"/>
  <c r="AD10" i="6"/>
  <c r="AE10" i="6" s="1"/>
  <c r="AC11" i="6"/>
  <c r="AD11" i="6"/>
  <c r="AE11" i="6" s="1"/>
  <c r="AC12" i="6"/>
  <c r="AD12" i="6"/>
  <c r="AE12" i="6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AR5" i="11" l="1"/>
  <c r="AO5" i="11"/>
  <c r="AP5" i="11" s="1"/>
  <c r="AN5" i="11"/>
  <c r="AU5" i="11" s="1"/>
  <c r="AG5" i="11"/>
  <c r="AH5" i="11" s="1"/>
  <c r="V5" i="11"/>
  <c r="AD5" i="11" s="1"/>
  <c r="S5" i="11"/>
  <c r="L5" i="11"/>
  <c r="F5" i="11"/>
  <c r="G5" i="11" s="1"/>
  <c r="C5" i="11"/>
  <c r="D5" i="11" s="1"/>
  <c r="W4" i="11"/>
  <c r="O4" i="11"/>
  <c r="H4" i="11"/>
  <c r="AR5" i="6"/>
  <c r="AO5" i="6"/>
  <c r="AP5" i="6" s="1"/>
  <c r="AN5" i="6"/>
  <c r="AV5" i="6" s="1"/>
  <c r="AG5" i="6"/>
  <c r="AK5" i="6" s="1"/>
  <c r="V5" i="6"/>
  <c r="AD5" i="6" s="1"/>
  <c r="S5" i="6"/>
  <c r="L5" i="6"/>
  <c r="F5" i="6"/>
  <c r="G5" i="6" s="1"/>
  <c r="C5" i="6"/>
  <c r="D5" i="6" s="1"/>
  <c r="W4" i="6"/>
  <c r="O4" i="6"/>
  <c r="H4" i="6"/>
  <c r="AR5" i="10"/>
  <c r="AO5" i="10"/>
  <c r="AP5" i="10" s="1"/>
  <c r="AN5" i="10"/>
  <c r="AU5" i="10" s="1"/>
  <c r="AG5" i="10"/>
  <c r="AK5" i="10" s="1"/>
  <c r="V5" i="10"/>
  <c r="AD5" i="10" s="1"/>
  <c r="S5" i="10"/>
  <c r="L5" i="10"/>
  <c r="F5" i="10"/>
  <c r="G5" i="10" s="1"/>
  <c r="C5" i="10"/>
  <c r="D5" i="10" s="1"/>
  <c r="W4" i="10"/>
  <c r="O4" i="10"/>
  <c r="H4" i="10"/>
  <c r="AR5" i="5"/>
  <c r="AO5" i="5"/>
  <c r="AP5" i="5" s="1"/>
  <c r="AN5" i="5"/>
  <c r="AU5" i="5" s="1"/>
  <c r="AG5" i="5"/>
  <c r="AK5" i="5" s="1"/>
  <c r="V5" i="5"/>
  <c r="Y5" i="5" s="1"/>
  <c r="S5" i="5"/>
  <c r="L5" i="5"/>
  <c r="F5" i="5"/>
  <c r="G5" i="5" s="1"/>
  <c r="C5" i="5"/>
  <c r="D5" i="5" s="1"/>
  <c r="W4" i="5"/>
  <c r="O4" i="5"/>
  <c r="H4" i="5"/>
  <c r="AR5" i="9"/>
  <c r="AO5" i="9"/>
  <c r="AP5" i="9" s="1"/>
  <c r="AN5" i="9"/>
  <c r="AU5" i="9" s="1"/>
  <c r="AG5" i="9"/>
  <c r="AH5" i="9" s="1"/>
  <c r="V5" i="9"/>
  <c r="AD5" i="9" s="1"/>
  <c r="S5" i="9"/>
  <c r="L5" i="9"/>
  <c r="F5" i="9"/>
  <c r="G5" i="9" s="1"/>
  <c r="C5" i="9"/>
  <c r="D5" i="9" s="1"/>
  <c r="W4" i="9"/>
  <c r="O4" i="9"/>
  <c r="H4" i="9"/>
  <c r="AR5" i="2"/>
  <c r="AO5" i="2"/>
  <c r="AP5" i="2" s="1"/>
  <c r="AN5" i="2"/>
  <c r="AU5" i="2" s="1"/>
  <c r="AG5" i="2"/>
  <c r="AH5" i="2" s="1"/>
  <c r="V5" i="2"/>
  <c r="AD5" i="2" s="1"/>
  <c r="S5" i="2"/>
  <c r="L5" i="2"/>
  <c r="F5" i="2"/>
  <c r="G5" i="2" s="1"/>
  <c r="C5" i="2"/>
  <c r="D5" i="2" s="1"/>
  <c r="W4" i="2"/>
  <c r="O4" i="2"/>
  <c r="H4" i="2"/>
  <c r="O4" i="1"/>
  <c r="Y5" i="11" l="1"/>
  <c r="Y5" i="10"/>
  <c r="AK5" i="11"/>
  <c r="AK5" i="2"/>
  <c r="Y5" i="2"/>
  <c r="Y5" i="9"/>
  <c r="AK5" i="9"/>
  <c r="AD5" i="5"/>
  <c r="AH5" i="6"/>
  <c r="Y5" i="6"/>
  <c r="AH5" i="10"/>
  <c r="AH5" i="5"/>
  <c r="N14" i="17"/>
  <c r="N12" i="17"/>
  <c r="N10" i="17"/>
  <c r="M11" i="17" s="1"/>
  <c r="N16" i="17"/>
  <c r="N8" i="17"/>
  <c r="N6" i="17"/>
  <c r="N4" i="17"/>
  <c r="D13" i="20" l="1"/>
  <c r="E19" i="20" s="1"/>
  <c r="I6" i="11"/>
  <c r="J6" i="11"/>
  <c r="D14" i="19"/>
  <c r="E20" i="19" s="1"/>
  <c r="K6" i="6"/>
  <c r="I6" i="6"/>
  <c r="J6" i="6"/>
  <c r="D57" i="18" l="1"/>
  <c r="E63" i="18" s="1"/>
  <c r="D23" i="16"/>
  <c r="E29" i="16" s="1"/>
  <c r="I6" i="5"/>
  <c r="J6" i="5"/>
  <c r="D17" i="15"/>
  <c r="E23" i="15" s="1"/>
  <c r="I6" i="9"/>
  <c r="J6" i="9"/>
  <c r="D18" i="14"/>
  <c r="E24" i="14" s="1"/>
  <c r="I6" i="2"/>
  <c r="J6" i="2"/>
  <c r="D20" i="13"/>
  <c r="E26" i="13" s="1"/>
  <c r="W4" i="1"/>
  <c r="H4" i="1"/>
  <c r="I6" i="1"/>
  <c r="J6" i="1"/>
  <c r="AV13" i="10" l="1"/>
  <c r="AW17" i="10"/>
  <c r="AW20" i="10"/>
  <c r="AV21" i="10"/>
  <c r="AW22" i="10"/>
  <c r="AW24" i="10"/>
  <c r="AV25" i="10"/>
  <c r="AV29" i="10"/>
  <c r="AW33" i="10"/>
  <c r="AV37" i="10"/>
  <c r="AV41" i="10"/>
  <c r="AV45" i="10"/>
  <c r="AW49" i="10"/>
  <c r="AV53" i="10"/>
  <c r="AW8" i="5"/>
  <c r="AV9" i="5"/>
  <c r="AV11" i="5"/>
  <c r="AW12" i="5"/>
  <c r="AW13" i="5"/>
  <c r="AV15" i="5"/>
  <c r="AV16" i="5"/>
  <c r="AV17" i="5"/>
  <c r="AV19" i="5"/>
  <c r="AV20" i="5"/>
  <c r="AW21" i="5"/>
  <c r="AW22" i="5"/>
  <c r="AS7" i="6"/>
  <c r="AQ10" i="6"/>
  <c r="AQ12" i="6"/>
  <c r="AW9" i="6"/>
  <c r="AX10" i="6"/>
  <c r="AT11" i="6"/>
  <c r="AW12" i="6"/>
  <c r="AX13" i="6"/>
  <c r="AW7" i="6"/>
  <c r="C11" i="19"/>
  <c r="R13" i="6"/>
  <c r="R12" i="6"/>
  <c r="R11" i="6"/>
  <c r="R10" i="6"/>
  <c r="R9" i="6"/>
  <c r="C7" i="19"/>
  <c r="R8" i="6"/>
  <c r="R7" i="6"/>
  <c r="AB6" i="6"/>
  <c r="Q6" i="6"/>
  <c r="P6" i="6"/>
  <c r="O6" i="6"/>
  <c r="AV11" i="10"/>
  <c r="AW11" i="10"/>
  <c r="AV12" i="10"/>
  <c r="AW12" i="10"/>
  <c r="AV15" i="10"/>
  <c r="AW15" i="10"/>
  <c r="AV16" i="10"/>
  <c r="AW16" i="10"/>
  <c r="AV17" i="10"/>
  <c r="AV19" i="10"/>
  <c r="AW19" i="10"/>
  <c r="AV20" i="10"/>
  <c r="AV23" i="10"/>
  <c r="AW23" i="10"/>
  <c r="AV24" i="10"/>
  <c r="AV27" i="10"/>
  <c r="AW27" i="10"/>
  <c r="AV28" i="10"/>
  <c r="AW28" i="10"/>
  <c r="AV31" i="10"/>
  <c r="AW31" i="10"/>
  <c r="AV32" i="10"/>
  <c r="AW32" i="10"/>
  <c r="AV33" i="10"/>
  <c r="AV35" i="10"/>
  <c r="AW35" i="10"/>
  <c r="AV36" i="10"/>
  <c r="AW36" i="10"/>
  <c r="AV39" i="10"/>
  <c r="AW39" i="10"/>
  <c r="AV40" i="10"/>
  <c r="AW40" i="10"/>
  <c r="AV43" i="10"/>
  <c r="AW43" i="10"/>
  <c r="AV44" i="10"/>
  <c r="AW44" i="10"/>
  <c r="AV47" i="10"/>
  <c r="AW47" i="10"/>
  <c r="AV48" i="10"/>
  <c r="AW48" i="10"/>
  <c r="AV51" i="10"/>
  <c r="AW51" i="10"/>
  <c r="AV52" i="10"/>
  <c r="AW52" i="10"/>
  <c r="AV55" i="10"/>
  <c r="AW55" i="10"/>
  <c r="AV56" i="10"/>
  <c r="AW56" i="10"/>
  <c r="AT10" i="10"/>
  <c r="AS11" i="10"/>
  <c r="AT12" i="10"/>
  <c r="AS13" i="10"/>
  <c r="AT15" i="10"/>
  <c r="AS16" i="10"/>
  <c r="AS17" i="10"/>
  <c r="AS19" i="10"/>
  <c r="AS20" i="10"/>
  <c r="AT21" i="10"/>
  <c r="AS23" i="10"/>
  <c r="AT24" i="10"/>
  <c r="AS25" i="10"/>
  <c r="AT27" i="10"/>
  <c r="AS28" i="10"/>
  <c r="AS29" i="10"/>
  <c r="AS31" i="10"/>
  <c r="AS32" i="10"/>
  <c r="AT33" i="10"/>
  <c r="AS35" i="10"/>
  <c r="AS36" i="10"/>
  <c r="AS37" i="10"/>
  <c r="AS39" i="10"/>
  <c r="AT40" i="10"/>
  <c r="AS41" i="10"/>
  <c r="AT43" i="10"/>
  <c r="AS44" i="10"/>
  <c r="AS45" i="10"/>
  <c r="AS47" i="10"/>
  <c r="AS48" i="10"/>
  <c r="AT49" i="10"/>
  <c r="AS51" i="10"/>
  <c r="AS52" i="10"/>
  <c r="AS53" i="10"/>
  <c r="AS55" i="10"/>
  <c r="AT56" i="10"/>
  <c r="AD13" i="10"/>
  <c r="AD15" i="10"/>
  <c r="AD17" i="10"/>
  <c r="AD22" i="10"/>
  <c r="AD24" i="10"/>
  <c r="AD26" i="10"/>
  <c r="AD30" i="10"/>
  <c r="AD32" i="10"/>
  <c r="AD34" i="10"/>
  <c r="AC35" i="10"/>
  <c r="AD38" i="10"/>
  <c r="AD40" i="10"/>
  <c r="AD42" i="10"/>
  <c r="AD46" i="10"/>
  <c r="AD48" i="10"/>
  <c r="AC49" i="10"/>
  <c r="AD50" i="10"/>
  <c r="AC54" i="10"/>
  <c r="AC56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AD10" i="10"/>
  <c r="R10" i="10"/>
  <c r="R9" i="10"/>
  <c r="R8" i="10"/>
  <c r="R7" i="10"/>
  <c r="AB6" i="10"/>
  <c r="Q6" i="10"/>
  <c r="P6" i="10"/>
  <c r="O6" i="10"/>
  <c r="AQ6" i="11"/>
  <c r="AW11" i="11"/>
  <c r="AW7" i="11"/>
  <c r="AV8" i="5"/>
  <c r="AV10" i="5"/>
  <c r="AW10" i="5"/>
  <c r="AV12" i="5"/>
  <c r="AV14" i="5"/>
  <c r="AW14" i="5"/>
  <c r="AW16" i="5"/>
  <c r="AV18" i="5"/>
  <c r="AW18" i="5"/>
  <c r="AW20" i="5"/>
  <c r="AV22" i="5"/>
  <c r="AT8" i="5"/>
  <c r="AT11" i="5"/>
  <c r="AS12" i="5"/>
  <c r="AT15" i="5"/>
  <c r="AS16" i="5"/>
  <c r="AT20" i="5"/>
  <c r="AQ8" i="5"/>
  <c r="AQ10" i="5"/>
  <c r="AQ12" i="5"/>
  <c r="AQ14" i="5"/>
  <c r="AQ16" i="5"/>
  <c r="AQ18" i="5"/>
  <c r="AQ20" i="5"/>
  <c r="AQ22" i="5"/>
  <c r="Z8" i="5"/>
  <c r="AA8" i="5" s="1"/>
  <c r="Z12" i="5"/>
  <c r="AA12" i="5" s="1"/>
  <c r="Z16" i="5"/>
  <c r="AA16" i="5" s="1"/>
  <c r="AD10" i="5"/>
  <c r="C9" i="16" s="1"/>
  <c r="AD14" i="5"/>
  <c r="AD17" i="5"/>
  <c r="AD18" i="5"/>
  <c r="AD22" i="5"/>
  <c r="AD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P6" i="5"/>
  <c r="Q6" i="5"/>
  <c r="P6" i="9"/>
  <c r="Q6" i="9"/>
  <c r="R7" i="5"/>
  <c r="E12" i="5"/>
  <c r="E22" i="5"/>
  <c r="R12" i="11"/>
  <c r="R11" i="11"/>
  <c r="AW10" i="11"/>
  <c r="AV10" i="11"/>
  <c r="AC10" i="11"/>
  <c r="R10" i="11"/>
  <c r="R9" i="11"/>
  <c r="R8" i="11"/>
  <c r="R7" i="11"/>
  <c r="AB6" i="11"/>
  <c r="Q6" i="11"/>
  <c r="P6" i="11"/>
  <c r="O6" i="11"/>
  <c r="AQ15" i="9"/>
  <c r="AW13" i="9"/>
  <c r="AT14" i="9"/>
  <c r="AW15" i="9"/>
  <c r="AV16" i="9"/>
  <c r="AD14" i="9"/>
  <c r="C13" i="15" s="1"/>
  <c r="AD15" i="9"/>
  <c r="C14" i="15" s="1"/>
  <c r="AC16" i="9"/>
  <c r="AC8" i="9"/>
  <c r="AD10" i="9"/>
  <c r="C9" i="15" s="1"/>
  <c r="AC12" i="9"/>
  <c r="AC7" i="9"/>
  <c r="S13" i="9"/>
  <c r="AV15" i="2"/>
  <c r="AD8" i="2"/>
  <c r="AD9" i="2"/>
  <c r="AC10" i="2"/>
  <c r="AC11" i="2"/>
  <c r="AC12" i="2"/>
  <c r="AD13" i="2"/>
  <c r="C12" i="14" s="1"/>
  <c r="AC14" i="2"/>
  <c r="AD15" i="2"/>
  <c r="AC16" i="2"/>
  <c r="AD17" i="2"/>
  <c r="C16" i="14" s="1"/>
  <c r="AC7" i="2"/>
  <c r="R7" i="2"/>
  <c r="R8" i="2"/>
  <c r="R9" i="2"/>
  <c r="R10" i="2"/>
  <c r="R11" i="2"/>
  <c r="R12" i="2"/>
  <c r="R13" i="2"/>
  <c r="R14" i="2"/>
  <c r="R15" i="2"/>
  <c r="R16" i="2"/>
  <c r="R17" i="2"/>
  <c r="P6" i="2"/>
  <c r="Q6" i="2"/>
  <c r="C6" i="16" l="1"/>
  <c r="AK7" i="5"/>
  <c r="C8" i="14"/>
  <c r="AF7" i="6"/>
  <c r="C6" i="19"/>
  <c r="AK11" i="6"/>
  <c r="D10" i="19" s="1"/>
  <c r="C10" i="19"/>
  <c r="S12" i="11"/>
  <c r="T12" i="11" s="1"/>
  <c r="AD11" i="11"/>
  <c r="AS8" i="11"/>
  <c r="AC8" i="11"/>
  <c r="AS12" i="11"/>
  <c r="S11" i="11"/>
  <c r="E7" i="11"/>
  <c r="E9" i="11"/>
  <c r="F6" i="11"/>
  <c r="L9" i="11"/>
  <c r="M9" i="11" s="1"/>
  <c r="AQ12" i="11"/>
  <c r="AQ8" i="11"/>
  <c r="AS7" i="11"/>
  <c r="AS9" i="11"/>
  <c r="AD12" i="11"/>
  <c r="L8" i="11"/>
  <c r="M8" i="11" s="1"/>
  <c r="Z7" i="11"/>
  <c r="AA7" i="11" s="1"/>
  <c r="AQ7" i="11"/>
  <c r="AQ9" i="11"/>
  <c r="AQ6" i="6"/>
  <c r="AQ13" i="6"/>
  <c r="AQ9" i="6"/>
  <c r="AT8" i="6"/>
  <c r="L12" i="6"/>
  <c r="N12" i="6" s="1"/>
  <c r="E7" i="6"/>
  <c r="E12" i="6"/>
  <c r="D6" i="6"/>
  <c r="AT12" i="6"/>
  <c r="E8" i="6"/>
  <c r="Z10" i="6"/>
  <c r="AA10" i="6" s="1"/>
  <c r="E11" i="6"/>
  <c r="G6" i="6"/>
  <c r="AE15" i="10"/>
  <c r="AF15" i="10" s="1"/>
  <c r="C14" i="18"/>
  <c r="AE10" i="10"/>
  <c r="AF10" i="10" s="1"/>
  <c r="C9" i="18"/>
  <c r="AE50" i="10"/>
  <c r="AF50" i="10" s="1"/>
  <c r="C49" i="18"/>
  <c r="AE46" i="10"/>
  <c r="AF46" i="10" s="1"/>
  <c r="C45" i="18"/>
  <c r="AE42" i="10"/>
  <c r="AF42" i="10" s="1"/>
  <c r="C41" i="18"/>
  <c r="AE38" i="10"/>
  <c r="AF38" i="10" s="1"/>
  <c r="C37" i="18"/>
  <c r="AE34" i="10"/>
  <c r="AF34" i="10" s="1"/>
  <c r="C33" i="18"/>
  <c r="AE30" i="10"/>
  <c r="AF30" i="10" s="1"/>
  <c r="C29" i="18"/>
  <c r="AE26" i="10"/>
  <c r="AF26" i="10" s="1"/>
  <c r="C25" i="18"/>
  <c r="AE22" i="10"/>
  <c r="AF22" i="10" s="1"/>
  <c r="C21" i="18"/>
  <c r="AE17" i="10"/>
  <c r="AF17" i="10" s="1"/>
  <c r="C16" i="18"/>
  <c r="AE13" i="10"/>
  <c r="AF13" i="10" s="1"/>
  <c r="C12" i="18"/>
  <c r="AE48" i="10"/>
  <c r="AF48" i="10" s="1"/>
  <c r="C47" i="18"/>
  <c r="AE40" i="10"/>
  <c r="AF40" i="10" s="1"/>
  <c r="C39" i="18"/>
  <c r="AE32" i="10"/>
  <c r="AF32" i="10" s="1"/>
  <c r="C31" i="18"/>
  <c r="AE24" i="10"/>
  <c r="AF24" i="10" s="1"/>
  <c r="C23" i="18"/>
  <c r="AF12" i="6"/>
  <c r="AK12" i="6"/>
  <c r="D11" i="19" s="1"/>
  <c r="E11" i="19" s="1"/>
  <c r="AK8" i="2"/>
  <c r="D7" i="14" s="1"/>
  <c r="C7" i="14"/>
  <c r="B12" i="15"/>
  <c r="AD7" i="11"/>
  <c r="C6" i="20" s="1"/>
  <c r="AD9" i="11"/>
  <c r="AS8" i="10"/>
  <c r="S13" i="6"/>
  <c r="Z11" i="6"/>
  <c r="AA11" i="6" s="1"/>
  <c r="Z9" i="6"/>
  <c r="AA9" i="6" s="1"/>
  <c r="AE22" i="5"/>
  <c r="AF22" i="5" s="1"/>
  <c r="C21" i="16"/>
  <c r="C17" i="16"/>
  <c r="AE14" i="5"/>
  <c r="AF14" i="5" s="1"/>
  <c r="C13" i="16"/>
  <c r="AK15" i="2"/>
  <c r="D14" i="14" s="1"/>
  <c r="C14" i="14"/>
  <c r="AC9" i="11"/>
  <c r="C16" i="16"/>
  <c r="E56" i="10"/>
  <c r="E54" i="10"/>
  <c r="E52" i="10"/>
  <c r="E50" i="10"/>
  <c r="E48" i="10"/>
  <c r="E46" i="10"/>
  <c r="E44" i="10"/>
  <c r="E42" i="10"/>
  <c r="E40" i="10"/>
  <c r="E38" i="10"/>
  <c r="E36" i="10"/>
  <c r="E34" i="10"/>
  <c r="E32" i="10"/>
  <c r="E30" i="10"/>
  <c r="E28" i="10"/>
  <c r="E26" i="10"/>
  <c r="E24" i="10"/>
  <c r="E22" i="10"/>
  <c r="E20" i="10"/>
  <c r="E18" i="10"/>
  <c r="E16" i="10"/>
  <c r="E14" i="10"/>
  <c r="E12" i="10"/>
  <c r="S8" i="6"/>
  <c r="L7" i="6"/>
  <c r="N7" i="6" s="1"/>
  <c r="S7" i="11"/>
  <c r="AF8" i="6"/>
  <c r="AK8" i="6"/>
  <c r="D7" i="19" s="1"/>
  <c r="E7" i="19" s="1"/>
  <c r="Z7" i="10"/>
  <c r="AA7" i="10" s="1"/>
  <c r="AW25" i="10"/>
  <c r="AQ16" i="10"/>
  <c r="AT51" i="10"/>
  <c r="AV49" i="10"/>
  <c r="AQ45" i="10"/>
  <c r="AQ21" i="10"/>
  <c r="AT44" i="10"/>
  <c r="AW41" i="10"/>
  <c r="AI39" i="10"/>
  <c r="AQ53" i="10"/>
  <c r="AQ49" i="10"/>
  <c r="AQ41" i="10"/>
  <c r="AQ37" i="10"/>
  <c r="AQ33" i="10"/>
  <c r="AQ29" i="10"/>
  <c r="AQ25" i="10"/>
  <c r="AQ11" i="10"/>
  <c r="AS40" i="10"/>
  <c r="AS21" i="10"/>
  <c r="L40" i="10"/>
  <c r="M40" i="10" s="1"/>
  <c r="AQ56" i="10"/>
  <c r="AQ54" i="10"/>
  <c r="AQ52" i="10"/>
  <c r="AQ50" i="10"/>
  <c r="AQ48" i="10"/>
  <c r="AQ46" i="10"/>
  <c r="AQ44" i="10"/>
  <c r="AQ42" i="10"/>
  <c r="AQ40" i="10"/>
  <c r="AQ38" i="10"/>
  <c r="AQ36" i="10"/>
  <c r="AQ34" i="10"/>
  <c r="AQ32" i="10"/>
  <c r="AQ30" i="10"/>
  <c r="AQ28" i="10"/>
  <c r="AQ26" i="10"/>
  <c r="AQ24" i="10"/>
  <c r="AQ22" i="10"/>
  <c r="AQ20" i="10"/>
  <c r="AQ18" i="10"/>
  <c r="AQ12" i="10"/>
  <c r="AT53" i="10"/>
  <c r="AS33" i="10"/>
  <c r="AC8" i="10"/>
  <c r="E55" i="10"/>
  <c r="E53" i="10"/>
  <c r="E51" i="10"/>
  <c r="E49" i="10"/>
  <c r="E47" i="10"/>
  <c r="E45" i="10"/>
  <c r="E43" i="10"/>
  <c r="E41" i="10"/>
  <c r="E39" i="10"/>
  <c r="E37" i="10"/>
  <c r="E35" i="10"/>
  <c r="E33" i="10"/>
  <c r="L24" i="10"/>
  <c r="M24" i="10" s="1"/>
  <c r="L26" i="10"/>
  <c r="N26" i="10" s="1"/>
  <c r="AI54" i="10"/>
  <c r="Z52" i="10"/>
  <c r="AA52" i="10" s="1"/>
  <c r="AI50" i="10"/>
  <c r="Z48" i="10"/>
  <c r="AA48" i="10" s="1"/>
  <c r="AJ46" i="10"/>
  <c r="Z40" i="10"/>
  <c r="AA40" i="10" s="1"/>
  <c r="AI38" i="10"/>
  <c r="Z36" i="10"/>
  <c r="AA36" i="10" s="1"/>
  <c r="AI34" i="10"/>
  <c r="AI32" i="10"/>
  <c r="AJ26" i="10"/>
  <c r="Z22" i="10"/>
  <c r="AA22" i="10" s="1"/>
  <c r="Z20" i="10"/>
  <c r="AA20" i="10" s="1"/>
  <c r="AI18" i="10"/>
  <c r="Z16" i="10"/>
  <c r="AA16" i="10" s="1"/>
  <c r="AS10" i="10"/>
  <c r="E31" i="10"/>
  <c r="E29" i="10"/>
  <c r="E27" i="10"/>
  <c r="E25" i="10"/>
  <c r="E23" i="10"/>
  <c r="E21" i="10"/>
  <c r="E19" i="10"/>
  <c r="E17" i="10"/>
  <c r="E15" i="10"/>
  <c r="E13" i="10"/>
  <c r="E11" i="10"/>
  <c r="L32" i="10"/>
  <c r="M32" i="10" s="1"/>
  <c r="AQ14" i="10"/>
  <c r="AT8" i="10"/>
  <c r="AS49" i="10"/>
  <c r="AT37" i="10"/>
  <c r="AT28" i="10"/>
  <c r="AT16" i="10"/>
  <c r="AW53" i="10"/>
  <c r="AW45" i="10"/>
  <c r="AW37" i="10"/>
  <c r="AW29" i="10"/>
  <c r="AW21" i="10"/>
  <c r="AW13" i="10"/>
  <c r="AD9" i="10"/>
  <c r="C8" i="18" s="1"/>
  <c r="L35" i="10"/>
  <c r="M35" i="10" s="1"/>
  <c r="L56" i="10"/>
  <c r="M56" i="10" s="1"/>
  <c r="Z55" i="10"/>
  <c r="AA55" i="10" s="1"/>
  <c r="Z51" i="10"/>
  <c r="AA51" i="10" s="1"/>
  <c r="Z49" i="10"/>
  <c r="AA49" i="10" s="1"/>
  <c r="Z47" i="10"/>
  <c r="AA47" i="10" s="1"/>
  <c r="AJ45" i="10"/>
  <c r="Z43" i="10"/>
  <c r="AA43" i="10" s="1"/>
  <c r="AJ37" i="10"/>
  <c r="Z35" i="10"/>
  <c r="AA35" i="10" s="1"/>
  <c r="AJ33" i="10"/>
  <c r="Z31" i="10"/>
  <c r="AA31" i="10" s="1"/>
  <c r="Z29" i="10"/>
  <c r="AA29" i="10" s="1"/>
  <c r="Z27" i="10"/>
  <c r="AA27" i="10" s="1"/>
  <c r="AJ25" i="10"/>
  <c r="Z23" i="10"/>
  <c r="AA23" i="10" s="1"/>
  <c r="Z21" i="10"/>
  <c r="AA21" i="10" s="1"/>
  <c r="Z19" i="10"/>
  <c r="AA19" i="10" s="1"/>
  <c r="Z17" i="10"/>
  <c r="AA17" i="10" s="1"/>
  <c r="Z15" i="10"/>
  <c r="AA15" i="10" s="1"/>
  <c r="Z13" i="10"/>
  <c r="AA13" i="10" s="1"/>
  <c r="Z11" i="10"/>
  <c r="AA11" i="10" s="1"/>
  <c r="AQ55" i="10"/>
  <c r="AQ51" i="10"/>
  <c r="AQ47" i="10"/>
  <c r="AQ43" i="10"/>
  <c r="AQ39" i="10"/>
  <c r="AQ35" i="10"/>
  <c r="AQ31" i="10"/>
  <c r="AQ27" i="10"/>
  <c r="AQ23" i="10"/>
  <c r="AQ19" i="10"/>
  <c r="AQ15" i="10"/>
  <c r="AS56" i="10"/>
  <c r="AT35" i="10"/>
  <c r="AS24" i="10"/>
  <c r="AS12" i="10"/>
  <c r="Z24" i="10"/>
  <c r="AA24" i="10" s="1"/>
  <c r="AI24" i="10"/>
  <c r="L33" i="10"/>
  <c r="L25" i="10"/>
  <c r="L17" i="10"/>
  <c r="Z56" i="10"/>
  <c r="AA56" i="10" s="1"/>
  <c r="AI56" i="10"/>
  <c r="AI16" i="10"/>
  <c r="Z39" i="10"/>
  <c r="AA39" i="10" s="1"/>
  <c r="AW54" i="10"/>
  <c r="AV54" i="10"/>
  <c r="AW50" i="10"/>
  <c r="AV50" i="10"/>
  <c r="AW46" i="10"/>
  <c r="AV46" i="10"/>
  <c r="AW42" i="10"/>
  <c r="AV42" i="10"/>
  <c r="AS42" i="10"/>
  <c r="AW38" i="10"/>
  <c r="AV38" i="10"/>
  <c r="AW34" i="10"/>
  <c r="AV34" i="10"/>
  <c r="AW30" i="10"/>
  <c r="AV30" i="10"/>
  <c r="AW26" i="10"/>
  <c r="AV26" i="10"/>
  <c r="AW18" i="10"/>
  <c r="AV18" i="10"/>
  <c r="AW14" i="10"/>
  <c r="AV14" i="10"/>
  <c r="AS14" i="10"/>
  <c r="L52" i="10"/>
  <c r="M52" i="10" s="1"/>
  <c r="L44" i="10"/>
  <c r="M44" i="10" s="1"/>
  <c r="L36" i="10"/>
  <c r="M36" i="10" s="1"/>
  <c r="L28" i="10"/>
  <c r="M28" i="10" s="1"/>
  <c r="L20" i="10"/>
  <c r="M20" i="10" s="1"/>
  <c r="L12" i="10"/>
  <c r="M12" i="10" s="1"/>
  <c r="L55" i="10"/>
  <c r="M55" i="10" s="1"/>
  <c r="L53" i="10"/>
  <c r="L48" i="10"/>
  <c r="M48" i="10" s="1"/>
  <c r="L43" i="10"/>
  <c r="M43" i="10" s="1"/>
  <c r="L34" i="10"/>
  <c r="L21" i="10"/>
  <c r="L16" i="10"/>
  <c r="M16" i="10" s="1"/>
  <c r="L11" i="10"/>
  <c r="M11" i="10" s="1"/>
  <c r="S53" i="10"/>
  <c r="S49" i="10"/>
  <c r="S45" i="10"/>
  <c r="S41" i="10"/>
  <c r="S37" i="10"/>
  <c r="S33" i="10"/>
  <c r="U33" i="10" s="1"/>
  <c r="S29" i="10"/>
  <c r="S25" i="10"/>
  <c r="S21" i="10"/>
  <c r="S17" i="10"/>
  <c r="T17" i="10" s="1"/>
  <c r="S13" i="10"/>
  <c r="T13" i="10" s="1"/>
  <c r="AD56" i="10"/>
  <c r="AC52" i="10"/>
  <c r="AC48" i="10"/>
  <c r="AC44" i="10"/>
  <c r="AC40" i="10"/>
  <c r="AC36" i="10"/>
  <c r="AC32" i="10"/>
  <c r="AC28" i="10"/>
  <c r="AC24" i="10"/>
  <c r="AC20" i="10"/>
  <c r="AC16" i="10"/>
  <c r="AD16" i="10"/>
  <c r="AC12" i="10"/>
  <c r="AD12" i="10"/>
  <c r="AD52" i="10"/>
  <c r="AD44" i="10"/>
  <c r="AD36" i="10"/>
  <c r="AD28" i="10"/>
  <c r="AD20" i="10"/>
  <c r="L49" i="10"/>
  <c r="L41" i="10"/>
  <c r="K6" i="10"/>
  <c r="L45" i="10"/>
  <c r="L13" i="10"/>
  <c r="AI48" i="10"/>
  <c r="AI40" i="10"/>
  <c r="L47" i="10"/>
  <c r="M47" i="10" s="1"/>
  <c r="L39" i="10"/>
  <c r="M39" i="10" s="1"/>
  <c r="L31" i="10"/>
  <c r="M31" i="10" s="1"/>
  <c r="L23" i="10"/>
  <c r="M23" i="10" s="1"/>
  <c r="L15" i="10"/>
  <c r="M15" i="10" s="1"/>
  <c r="L51" i="10"/>
  <c r="M51" i="10" s="1"/>
  <c r="L42" i="10"/>
  <c r="L29" i="10"/>
  <c r="L19" i="10"/>
  <c r="M19" i="10" s="1"/>
  <c r="L54" i="10"/>
  <c r="L46" i="10"/>
  <c r="L38" i="10"/>
  <c r="L30" i="10"/>
  <c r="L22" i="10"/>
  <c r="L14" i="10"/>
  <c r="L50" i="10"/>
  <c r="L37" i="10"/>
  <c r="L27" i="10"/>
  <c r="M27" i="10" s="1"/>
  <c r="L18" i="10"/>
  <c r="S55" i="10"/>
  <c r="S51" i="10"/>
  <c r="S47" i="10"/>
  <c r="S43" i="10"/>
  <c r="U43" i="10" s="1"/>
  <c r="S39" i="10"/>
  <c r="S35" i="10"/>
  <c r="U35" i="10" s="1"/>
  <c r="S31" i="10"/>
  <c r="S27" i="10"/>
  <c r="T27" i="10" s="1"/>
  <c r="S23" i="10"/>
  <c r="S19" i="10"/>
  <c r="S15" i="10"/>
  <c r="S11" i="10"/>
  <c r="AD54" i="10"/>
  <c r="C53" i="18" s="1"/>
  <c r="AC50" i="10"/>
  <c r="AC46" i="10"/>
  <c r="AC42" i="10"/>
  <c r="AC38" i="10"/>
  <c r="AC34" i="10"/>
  <c r="AC30" i="10"/>
  <c r="AC26" i="10"/>
  <c r="AC22" i="10"/>
  <c r="AC18" i="10"/>
  <c r="AD18" i="10"/>
  <c r="AC14" i="10"/>
  <c r="AD14" i="10"/>
  <c r="S54" i="10"/>
  <c r="S50" i="10"/>
  <c r="S46" i="10"/>
  <c r="T46" i="10" s="1"/>
  <c r="S42" i="10"/>
  <c r="S38" i="10"/>
  <c r="S34" i="10"/>
  <c r="S30" i="10"/>
  <c r="U30" i="10" s="1"/>
  <c r="S26" i="10"/>
  <c r="S22" i="10"/>
  <c r="S18" i="10"/>
  <c r="S14" i="10"/>
  <c r="U14" i="10" s="1"/>
  <c r="AC53" i="10"/>
  <c r="AC45" i="10"/>
  <c r="AC41" i="10"/>
  <c r="AC37" i="10"/>
  <c r="AC33" i="10"/>
  <c r="AC29" i="10"/>
  <c r="AC25" i="10"/>
  <c r="AC21" i="10"/>
  <c r="AC17" i="10"/>
  <c r="AC13" i="10"/>
  <c r="Z9" i="10"/>
  <c r="AA9" i="10" s="1"/>
  <c r="AD53" i="10"/>
  <c r="AD49" i="10"/>
  <c r="AD45" i="10"/>
  <c r="AD41" i="10"/>
  <c r="AD37" i="10"/>
  <c r="AD33" i="10"/>
  <c r="AD29" i="10"/>
  <c r="AD25" i="10"/>
  <c r="AK25" i="10" s="1"/>
  <c r="D24" i="18" s="1"/>
  <c r="AD21" i="10"/>
  <c r="AS26" i="10"/>
  <c r="AS9" i="10"/>
  <c r="S56" i="10"/>
  <c r="T56" i="10" s="1"/>
  <c r="S52" i="10"/>
  <c r="S48" i="10"/>
  <c r="S44" i="10"/>
  <c r="T44" i="10" s="1"/>
  <c r="S40" i="10"/>
  <c r="S36" i="10"/>
  <c r="U36" i="10" s="1"/>
  <c r="S32" i="10"/>
  <c r="S28" i="10"/>
  <c r="U28" i="10" s="1"/>
  <c r="S24" i="10"/>
  <c r="T24" i="10" s="1"/>
  <c r="S20" i="10"/>
  <c r="U20" i="10" s="1"/>
  <c r="S16" i="10"/>
  <c r="S12" i="10"/>
  <c r="AD55" i="10"/>
  <c r="AC51" i="10"/>
  <c r="AC47" i="10"/>
  <c r="AC43" i="10"/>
  <c r="AC39" i="10"/>
  <c r="AC31" i="10"/>
  <c r="AC27" i="10"/>
  <c r="AC23" i="10"/>
  <c r="AC19" i="10"/>
  <c r="AC15" i="10"/>
  <c r="AC11" i="10"/>
  <c r="Z8" i="10"/>
  <c r="AA8" i="10" s="1"/>
  <c r="AC55" i="10"/>
  <c r="AD51" i="10"/>
  <c r="AD47" i="10"/>
  <c r="AD43" i="10"/>
  <c r="AD39" i="10"/>
  <c r="AD35" i="10"/>
  <c r="AD31" i="10"/>
  <c r="AD27" i="10"/>
  <c r="AD23" i="10"/>
  <c r="AD19" i="10"/>
  <c r="AD11" i="10"/>
  <c r="AQ17" i="10"/>
  <c r="AQ13" i="10"/>
  <c r="AS54" i="10"/>
  <c r="AS50" i="10"/>
  <c r="AS46" i="10"/>
  <c r="AS38" i="10"/>
  <c r="AS34" i="10"/>
  <c r="AS30" i="10"/>
  <c r="AS18" i="10"/>
  <c r="AT55" i="10"/>
  <c r="AT48" i="10"/>
  <c r="AT41" i="10"/>
  <c r="AT39" i="10"/>
  <c r="AT32" i="10"/>
  <c r="AT25" i="10"/>
  <c r="AT23" i="10"/>
  <c r="AT20" i="10"/>
  <c r="AT13" i="10"/>
  <c r="AT11" i="10"/>
  <c r="AT9" i="10"/>
  <c r="AT52" i="10"/>
  <c r="AT45" i="10"/>
  <c r="AT36" i="10"/>
  <c r="AT29" i="10"/>
  <c r="AT17" i="10"/>
  <c r="AI51" i="10"/>
  <c r="AJ35" i="10"/>
  <c r="AJ19" i="10"/>
  <c r="AI11" i="10"/>
  <c r="AT47" i="10"/>
  <c r="AS43" i="10"/>
  <c r="AT31" i="10"/>
  <c r="AS27" i="10"/>
  <c r="AT19" i="10"/>
  <c r="AS15" i="10"/>
  <c r="Z14" i="5"/>
  <c r="AA14" i="5" s="1"/>
  <c r="S16" i="5"/>
  <c r="B15" i="16" s="1"/>
  <c r="S12" i="5"/>
  <c r="B11" i="16" s="1"/>
  <c r="S8" i="5"/>
  <c r="Z10" i="5"/>
  <c r="AA10" i="5" s="1"/>
  <c r="AV21" i="5"/>
  <c r="Z17" i="5"/>
  <c r="AA17" i="5" s="1"/>
  <c r="Z15" i="5"/>
  <c r="AA15" i="5" s="1"/>
  <c r="Z11" i="5"/>
  <c r="AA11" i="5" s="1"/>
  <c r="Z9" i="5"/>
  <c r="AA9" i="5" s="1"/>
  <c r="S17" i="5"/>
  <c r="S9" i="5"/>
  <c r="E20" i="5"/>
  <c r="E16" i="5"/>
  <c r="E8" i="5"/>
  <c r="AC9" i="5"/>
  <c r="AS8" i="5"/>
  <c r="S13" i="5"/>
  <c r="L20" i="5"/>
  <c r="M20" i="5" s="1"/>
  <c r="E14" i="5"/>
  <c r="AD9" i="5"/>
  <c r="AC21" i="5"/>
  <c r="AD21" i="5"/>
  <c r="AE21" i="5" s="1"/>
  <c r="AF21" i="5" s="1"/>
  <c r="AQ21" i="5"/>
  <c r="AQ19" i="5"/>
  <c r="AQ17" i="5"/>
  <c r="AQ15" i="5"/>
  <c r="AQ13" i="5"/>
  <c r="AQ11" i="5"/>
  <c r="AQ9" i="5"/>
  <c r="AI18" i="5"/>
  <c r="AI14" i="5"/>
  <c r="AI10" i="5"/>
  <c r="AC17" i="5"/>
  <c r="AS21" i="5"/>
  <c r="AT17" i="5"/>
  <c r="AS9" i="5"/>
  <c r="AT12" i="5"/>
  <c r="AK10" i="5"/>
  <c r="D9" i="16" s="1"/>
  <c r="E9" i="16" s="1"/>
  <c r="AI16" i="5"/>
  <c r="AJ19" i="5"/>
  <c r="AI11" i="5"/>
  <c r="AI20" i="5"/>
  <c r="S20" i="5"/>
  <c r="AS17" i="5"/>
  <c r="AT13" i="5"/>
  <c r="L16" i="5"/>
  <c r="N16" i="5" s="1"/>
  <c r="L12" i="5"/>
  <c r="N12" i="5" s="1"/>
  <c r="L8" i="5"/>
  <c r="M8" i="5" s="1"/>
  <c r="E21" i="5"/>
  <c r="E19" i="5"/>
  <c r="E17" i="5"/>
  <c r="E15" i="5"/>
  <c r="E13" i="5"/>
  <c r="E11" i="5"/>
  <c r="E9" i="5"/>
  <c r="S19" i="5"/>
  <c r="S11" i="5"/>
  <c r="S21" i="5"/>
  <c r="AC20" i="5"/>
  <c r="AC16" i="5"/>
  <c r="AC12" i="5"/>
  <c r="AC8" i="5"/>
  <c r="AD20" i="5"/>
  <c r="AD16" i="5"/>
  <c r="AD12" i="5"/>
  <c r="AK12" i="5" s="1"/>
  <c r="AD8" i="5"/>
  <c r="AK8" i="5" s="1"/>
  <c r="AS20" i="5"/>
  <c r="AT16" i="5"/>
  <c r="AS13" i="5"/>
  <c r="AT9" i="5"/>
  <c r="AW17" i="5"/>
  <c r="AW9" i="5"/>
  <c r="AI12" i="5"/>
  <c r="AI8" i="5"/>
  <c r="L22" i="5"/>
  <c r="N22" i="5" s="1"/>
  <c r="S22" i="5"/>
  <c r="S18" i="5"/>
  <c r="T18" i="5" s="1"/>
  <c r="S14" i="5"/>
  <c r="S10" i="5"/>
  <c r="AC7" i="5"/>
  <c r="AC19" i="5"/>
  <c r="AC15" i="5"/>
  <c r="AC11" i="5"/>
  <c r="AD19" i="5"/>
  <c r="AD15" i="5"/>
  <c r="AD11" i="5"/>
  <c r="AT21" i="5"/>
  <c r="AT19" i="5"/>
  <c r="L18" i="5"/>
  <c r="M18" i="5" s="1"/>
  <c r="L14" i="5"/>
  <c r="M14" i="5" s="1"/>
  <c r="L10" i="5"/>
  <c r="M10" i="5" s="1"/>
  <c r="L21" i="5"/>
  <c r="N21" i="5" s="1"/>
  <c r="E18" i="5"/>
  <c r="E10" i="5"/>
  <c r="AC22" i="5"/>
  <c r="AC18" i="5"/>
  <c r="AC14" i="5"/>
  <c r="AC10" i="5"/>
  <c r="AS22" i="5"/>
  <c r="AS18" i="5"/>
  <c r="AS14" i="5"/>
  <c r="AS10" i="5"/>
  <c r="AK10" i="9"/>
  <c r="D9" i="15" s="1"/>
  <c r="E9" i="15" s="1"/>
  <c r="AE14" i="9"/>
  <c r="AF14" i="9" s="1"/>
  <c r="AK14" i="9"/>
  <c r="D13" i="15" s="1"/>
  <c r="E13" i="15" s="1"/>
  <c r="AK15" i="9"/>
  <c r="D14" i="15" s="1"/>
  <c r="E14" i="15" s="1"/>
  <c r="Z16" i="9"/>
  <c r="AA16" i="9" s="1"/>
  <c r="Z14" i="9"/>
  <c r="AA14" i="9" s="1"/>
  <c r="AQ13" i="9"/>
  <c r="AQ14" i="9"/>
  <c r="AC9" i="9"/>
  <c r="AV15" i="9"/>
  <c r="AD7" i="9"/>
  <c r="AK7" i="9" s="1"/>
  <c r="AS13" i="9"/>
  <c r="AD9" i="9"/>
  <c r="AS16" i="9"/>
  <c r="AV13" i="9"/>
  <c r="L15" i="9"/>
  <c r="M15" i="9" s="1"/>
  <c r="Z15" i="9"/>
  <c r="AA15" i="9" s="1"/>
  <c r="Z13" i="9"/>
  <c r="AA13" i="9" s="1"/>
  <c r="AD13" i="9"/>
  <c r="C12" i="15" s="1"/>
  <c r="AS15" i="9"/>
  <c r="AT16" i="9"/>
  <c r="L10" i="9"/>
  <c r="M10" i="9" s="1"/>
  <c r="AC11" i="9"/>
  <c r="AD11" i="9"/>
  <c r="C10" i="15" s="1"/>
  <c r="AQ16" i="9"/>
  <c r="AJ14" i="9"/>
  <c r="L9" i="9"/>
  <c r="M9" i="9" s="1"/>
  <c r="E13" i="9"/>
  <c r="AC14" i="9"/>
  <c r="AC10" i="9"/>
  <c r="AD16" i="9"/>
  <c r="AE16" i="9" s="1"/>
  <c r="AF16" i="9" s="1"/>
  <c r="AD12" i="9"/>
  <c r="C11" i="15" s="1"/>
  <c r="AD8" i="9"/>
  <c r="AK8" i="9" s="1"/>
  <c r="AX8" i="9" s="1"/>
  <c r="AY8" i="9" s="1"/>
  <c r="AS14" i="9"/>
  <c r="AW16" i="9"/>
  <c r="AW14" i="9"/>
  <c r="AC15" i="9"/>
  <c r="AC13" i="9"/>
  <c r="AT15" i="9"/>
  <c r="AT13" i="9"/>
  <c r="AV14" i="9"/>
  <c r="S12" i="9"/>
  <c r="R6" i="9"/>
  <c r="AC15" i="2"/>
  <c r="AD12" i="2"/>
  <c r="C11" i="14" s="1"/>
  <c r="AC13" i="2"/>
  <c r="AC8" i="2"/>
  <c r="AD11" i="2"/>
  <c r="AC9" i="2"/>
  <c r="AC17" i="2"/>
  <c r="AD16" i="2"/>
  <c r="C15" i="14" s="1"/>
  <c r="L7" i="2"/>
  <c r="AD7" i="2"/>
  <c r="C6" i="14" s="1"/>
  <c r="AD14" i="2"/>
  <c r="C13" i="14" s="1"/>
  <c r="AD10" i="2"/>
  <c r="C9" i="14" s="1"/>
  <c r="AK15" i="10"/>
  <c r="D14" i="18" s="1"/>
  <c r="AK17" i="10"/>
  <c r="D16" i="18" s="1"/>
  <c r="AK13" i="10"/>
  <c r="D12" i="18" s="1"/>
  <c r="AK48" i="10"/>
  <c r="AK40" i="10"/>
  <c r="AK32" i="10"/>
  <c r="AK24" i="10"/>
  <c r="AK50" i="10"/>
  <c r="D49" i="18" s="1"/>
  <c r="AK46" i="10"/>
  <c r="D45" i="18" s="1"/>
  <c r="AK42" i="10"/>
  <c r="D41" i="18" s="1"/>
  <c r="AK38" i="10"/>
  <c r="D37" i="18" s="1"/>
  <c r="AK34" i="10"/>
  <c r="D33" i="18" s="1"/>
  <c r="AK30" i="10"/>
  <c r="D29" i="18" s="1"/>
  <c r="AK26" i="10"/>
  <c r="D25" i="18" s="1"/>
  <c r="AK22" i="10"/>
  <c r="D21" i="18" s="1"/>
  <c r="R6" i="5"/>
  <c r="AK14" i="5"/>
  <c r="D13" i="16" s="1"/>
  <c r="AE18" i="5"/>
  <c r="AF18" i="5" s="1"/>
  <c r="AE10" i="5"/>
  <c r="AF10" i="5" s="1"/>
  <c r="AK17" i="5"/>
  <c r="D16" i="16" s="1"/>
  <c r="AE17" i="5"/>
  <c r="AF17" i="5" s="1"/>
  <c r="S15" i="5"/>
  <c r="B14" i="16" s="1"/>
  <c r="AE15" i="9"/>
  <c r="AF15" i="9" s="1"/>
  <c r="R6" i="2"/>
  <c r="AS22" i="10"/>
  <c r="AV22" i="10"/>
  <c r="AT54" i="10"/>
  <c r="AT50" i="10"/>
  <c r="AT46" i="10"/>
  <c r="AT42" i="10"/>
  <c r="AT38" i="10"/>
  <c r="AT34" i="10"/>
  <c r="AT30" i="10"/>
  <c r="AT26" i="10"/>
  <c r="AT22" i="10"/>
  <c r="AT18" i="10"/>
  <c r="AT14" i="10"/>
  <c r="AS19" i="5"/>
  <c r="AS15" i="5"/>
  <c r="AT22" i="5"/>
  <c r="AT18" i="5"/>
  <c r="AT14" i="5"/>
  <c r="AT10" i="5"/>
  <c r="AW19" i="5"/>
  <c r="AW15" i="5"/>
  <c r="AW11" i="5"/>
  <c r="AS11" i="5"/>
  <c r="S12" i="6"/>
  <c r="F6" i="6"/>
  <c r="AW10" i="6"/>
  <c r="E9" i="6"/>
  <c r="AQ11" i="6"/>
  <c r="E13" i="6"/>
  <c r="AS13" i="6"/>
  <c r="X6" i="6"/>
  <c r="R6" i="6"/>
  <c r="AS12" i="6"/>
  <c r="AT7" i="6"/>
  <c r="W6" i="6"/>
  <c r="AQ8" i="6"/>
  <c r="H6" i="6"/>
  <c r="E10" i="6"/>
  <c r="AW11" i="6"/>
  <c r="AX12" i="6"/>
  <c r="AT13" i="6"/>
  <c r="S11" i="6"/>
  <c r="B10" i="19" s="1"/>
  <c r="L11" i="6"/>
  <c r="B6" i="6"/>
  <c r="L8" i="6"/>
  <c r="AS8" i="6"/>
  <c r="S9" i="6"/>
  <c r="B8" i="19" s="1"/>
  <c r="AT9" i="6"/>
  <c r="S10" i="6"/>
  <c r="B9" i="19" s="1"/>
  <c r="L10" i="6"/>
  <c r="AT10" i="6"/>
  <c r="AS10" i="6"/>
  <c r="AF11" i="6"/>
  <c r="C6" i="6"/>
  <c r="V6" i="6"/>
  <c r="S7" i="6"/>
  <c r="B6" i="19" s="1"/>
  <c r="AK7" i="6"/>
  <c r="D6" i="19" s="1"/>
  <c r="AQ7" i="6"/>
  <c r="AS9" i="6"/>
  <c r="AD13" i="6"/>
  <c r="AD6" i="6" s="1"/>
  <c r="AC13" i="6"/>
  <c r="AC6" i="6" s="1"/>
  <c r="AX8" i="6"/>
  <c r="AW8" i="6"/>
  <c r="AX9" i="6"/>
  <c r="AX7" i="6"/>
  <c r="L9" i="6"/>
  <c r="AX11" i="6"/>
  <c r="L13" i="6"/>
  <c r="AW13" i="6"/>
  <c r="AS11" i="6"/>
  <c r="AI45" i="10"/>
  <c r="AJ16" i="10"/>
  <c r="T11" i="10"/>
  <c r="N16" i="10"/>
  <c r="E7" i="10"/>
  <c r="C6" i="10"/>
  <c r="Z10" i="10"/>
  <c r="AA10" i="10" s="1"/>
  <c r="AQ6" i="10"/>
  <c r="AQ7" i="10"/>
  <c r="E9" i="10"/>
  <c r="L10" i="10"/>
  <c r="N10" i="10" s="1"/>
  <c r="AQ8" i="10"/>
  <c r="S10" i="10"/>
  <c r="B9" i="18" s="1"/>
  <c r="AC10" i="10"/>
  <c r="AV7" i="10"/>
  <c r="B6" i="10"/>
  <c r="E10" i="10"/>
  <c r="X6" i="10"/>
  <c r="V6" i="10"/>
  <c r="H6" i="10"/>
  <c r="E8" i="10"/>
  <c r="AC9" i="10"/>
  <c r="AQ9" i="10"/>
  <c r="G6" i="10"/>
  <c r="F6" i="10"/>
  <c r="AD8" i="10"/>
  <c r="C7" i="18" s="1"/>
  <c r="R6" i="10"/>
  <c r="AW9" i="10"/>
  <c r="D6" i="10"/>
  <c r="AQ10" i="10"/>
  <c r="AW7" i="10"/>
  <c r="S7" i="10"/>
  <c r="AD7" i="10"/>
  <c r="AC7" i="10"/>
  <c r="AT7" i="10"/>
  <c r="S8" i="10"/>
  <c r="L8" i="10"/>
  <c r="S9" i="10"/>
  <c r="L9" i="10"/>
  <c r="W6" i="10"/>
  <c r="AK10" i="10"/>
  <c r="L7" i="10"/>
  <c r="AV11" i="11"/>
  <c r="L11" i="11"/>
  <c r="L7" i="11"/>
  <c r="N7" i="11" s="1"/>
  <c r="AI19" i="5"/>
  <c r="AJ14" i="5"/>
  <c r="L17" i="5"/>
  <c r="M17" i="5" s="1"/>
  <c r="L13" i="5"/>
  <c r="N13" i="5" s="1"/>
  <c r="L9" i="5"/>
  <c r="M9" i="5" s="1"/>
  <c r="L19" i="5"/>
  <c r="N19" i="5" s="1"/>
  <c r="L15" i="5"/>
  <c r="N15" i="5" s="1"/>
  <c r="L11" i="5"/>
  <c r="N11" i="5" s="1"/>
  <c r="AT7" i="11"/>
  <c r="AT8" i="11"/>
  <c r="AC11" i="11"/>
  <c r="E12" i="11"/>
  <c r="AC7" i="11"/>
  <c r="AV7" i="11"/>
  <c r="D6" i="11"/>
  <c r="R6" i="11"/>
  <c r="S9" i="11"/>
  <c r="B8" i="20" s="1"/>
  <c r="AD10" i="11"/>
  <c r="AQ10" i="11"/>
  <c r="Z11" i="11"/>
  <c r="AA11" i="11" s="1"/>
  <c r="AQ11" i="11"/>
  <c r="L12" i="11"/>
  <c r="N12" i="11" s="1"/>
  <c r="AC12" i="11"/>
  <c r="N8" i="11"/>
  <c r="AS11" i="11"/>
  <c r="AT11" i="11"/>
  <c r="E8" i="11"/>
  <c r="AV9" i="11"/>
  <c r="AW9" i="11"/>
  <c r="AT9" i="11"/>
  <c r="AT10" i="11"/>
  <c r="AS10" i="11"/>
  <c r="E11" i="11"/>
  <c r="C6" i="11"/>
  <c r="Z12" i="11"/>
  <c r="AA12" i="11" s="1"/>
  <c r="X6" i="11"/>
  <c r="S8" i="11"/>
  <c r="W6" i="11"/>
  <c r="AW8" i="11"/>
  <c r="AV8" i="11"/>
  <c r="B6" i="11"/>
  <c r="K6" i="11"/>
  <c r="AD8" i="11"/>
  <c r="C7" i="20" s="1"/>
  <c r="V6" i="11"/>
  <c r="S10" i="11"/>
  <c r="L10" i="11"/>
  <c r="G6" i="11"/>
  <c r="H6" i="11"/>
  <c r="U12" i="11"/>
  <c r="AT12" i="11"/>
  <c r="AW12" i="11"/>
  <c r="AV12" i="11"/>
  <c r="E10" i="11"/>
  <c r="AE11" i="11"/>
  <c r="AF11" i="11" s="1"/>
  <c r="L14" i="9"/>
  <c r="N14" i="9" s="1"/>
  <c r="L8" i="9"/>
  <c r="M8" i="9" s="1"/>
  <c r="E15" i="9"/>
  <c r="L11" i="9"/>
  <c r="M11" i="9" s="1"/>
  <c r="L16" i="9"/>
  <c r="M16" i="9" s="1"/>
  <c r="E14" i="9"/>
  <c r="E16" i="9"/>
  <c r="U13" i="9"/>
  <c r="T13" i="9"/>
  <c r="L13" i="9"/>
  <c r="L12" i="9"/>
  <c r="M12" i="9" s="1"/>
  <c r="S14" i="9"/>
  <c r="B13" i="15" s="1"/>
  <c r="B6" i="9"/>
  <c r="E16" i="16" l="1"/>
  <c r="M11" i="5"/>
  <c r="C8" i="15"/>
  <c r="AK9" i="9"/>
  <c r="S6" i="11"/>
  <c r="AE6" i="6"/>
  <c r="U27" i="10"/>
  <c r="M12" i="6"/>
  <c r="U12" i="5"/>
  <c r="AD6" i="11"/>
  <c r="AE6" i="11" s="1"/>
  <c r="AF6" i="11" s="1"/>
  <c r="S6" i="6"/>
  <c r="T6" i="6" s="1"/>
  <c r="N20" i="5"/>
  <c r="T16" i="5"/>
  <c r="AD6" i="5"/>
  <c r="AD6" i="9"/>
  <c r="AD6" i="2"/>
  <c r="N24" i="10"/>
  <c r="C6" i="18"/>
  <c r="AD6" i="10"/>
  <c r="AE6" i="10" s="1"/>
  <c r="AF6" i="10" s="1"/>
  <c r="B6" i="18"/>
  <c r="S6" i="10"/>
  <c r="T6" i="10" s="1"/>
  <c r="U16" i="5"/>
  <c r="T12" i="5"/>
  <c r="T13" i="6"/>
  <c r="B12" i="19"/>
  <c r="E10" i="19"/>
  <c r="E6" i="19"/>
  <c r="AK10" i="6"/>
  <c r="D9" i="19" s="1"/>
  <c r="C9" i="19"/>
  <c r="Z45" i="10"/>
  <c r="AA45" i="10" s="1"/>
  <c r="Z32" i="10"/>
  <c r="AA32" i="10" s="1"/>
  <c r="T8" i="6"/>
  <c r="B7" i="19"/>
  <c r="AE9" i="10"/>
  <c r="AF9" i="10" s="1"/>
  <c r="AK13" i="6"/>
  <c r="C12" i="19"/>
  <c r="AK9" i="6"/>
  <c r="D8" i="19" s="1"/>
  <c r="C8" i="19"/>
  <c r="U12" i="6"/>
  <c r="B11" i="19"/>
  <c r="Z26" i="10"/>
  <c r="AA26" i="10" s="1"/>
  <c r="B7" i="20"/>
  <c r="T7" i="11"/>
  <c r="B6" i="20"/>
  <c r="B9" i="20"/>
  <c r="T11" i="11"/>
  <c r="B10" i="20"/>
  <c r="B11" i="20"/>
  <c r="AE12" i="11"/>
  <c r="AF12" i="11" s="1"/>
  <c r="C11" i="20"/>
  <c r="AK11" i="11"/>
  <c r="D10" i="20" s="1"/>
  <c r="C10" i="20"/>
  <c r="AK10" i="11"/>
  <c r="D9" i="20" s="1"/>
  <c r="C9" i="20"/>
  <c r="AE9" i="11"/>
  <c r="AF9" i="11" s="1"/>
  <c r="C8" i="20"/>
  <c r="M7" i="11"/>
  <c r="U11" i="11"/>
  <c r="N9" i="11"/>
  <c r="AK12" i="11"/>
  <c r="Z9" i="11"/>
  <c r="AA9" i="11" s="1"/>
  <c r="E6" i="6"/>
  <c r="Z13" i="6"/>
  <c r="AA13" i="6" s="1"/>
  <c r="M7" i="6"/>
  <c r="U13" i="6"/>
  <c r="U8" i="6"/>
  <c r="AI9" i="6"/>
  <c r="B11" i="18"/>
  <c r="B27" i="18"/>
  <c r="B29" i="18"/>
  <c r="B14" i="18"/>
  <c r="B46" i="18"/>
  <c r="B24" i="18"/>
  <c r="B40" i="18"/>
  <c r="B8" i="18"/>
  <c r="U12" i="10"/>
  <c r="U25" i="10"/>
  <c r="T30" i="10"/>
  <c r="B47" i="18"/>
  <c r="U46" i="10"/>
  <c r="B19" i="18"/>
  <c r="B35" i="18"/>
  <c r="B51" i="18"/>
  <c r="B21" i="18"/>
  <c r="B37" i="18"/>
  <c r="B53" i="18"/>
  <c r="B22" i="18"/>
  <c r="B38" i="18"/>
  <c r="B54" i="18"/>
  <c r="B16" i="18"/>
  <c r="B32" i="18"/>
  <c r="B48" i="18"/>
  <c r="B7" i="18"/>
  <c r="T23" i="10"/>
  <c r="B23" i="18"/>
  <c r="B39" i="18"/>
  <c r="B55" i="18"/>
  <c r="B25" i="18"/>
  <c r="B41" i="18"/>
  <c r="B10" i="18"/>
  <c r="B26" i="18"/>
  <c r="B42" i="18"/>
  <c r="B20" i="18"/>
  <c r="B36" i="18"/>
  <c r="B52" i="18"/>
  <c r="B43" i="18"/>
  <c r="B13" i="18"/>
  <c r="B45" i="18"/>
  <c r="B30" i="18"/>
  <c r="B15" i="18"/>
  <c r="B31" i="18"/>
  <c r="B17" i="18"/>
  <c r="B33" i="18"/>
  <c r="B49" i="18"/>
  <c r="B18" i="18"/>
  <c r="B34" i="18"/>
  <c r="B50" i="18"/>
  <c r="B12" i="18"/>
  <c r="B28" i="18"/>
  <c r="B44" i="18"/>
  <c r="AE35" i="10"/>
  <c r="AF35" i="10" s="1"/>
  <c r="C34" i="18"/>
  <c r="AE25" i="10"/>
  <c r="AF25" i="10" s="1"/>
  <c r="C24" i="18"/>
  <c r="AE36" i="10"/>
  <c r="AF36" i="10" s="1"/>
  <c r="C35" i="18"/>
  <c r="AE56" i="10"/>
  <c r="AF56" i="10" s="1"/>
  <c r="C55" i="18"/>
  <c r="AE23" i="10"/>
  <c r="AF23" i="10" s="1"/>
  <c r="C22" i="18"/>
  <c r="AE39" i="10"/>
  <c r="AF39" i="10" s="1"/>
  <c r="C38" i="18"/>
  <c r="C28" i="18"/>
  <c r="AE45" i="10"/>
  <c r="AF45" i="10" s="1"/>
  <c r="C44" i="18"/>
  <c r="AE14" i="10"/>
  <c r="AF14" i="10" s="1"/>
  <c r="C13" i="18"/>
  <c r="AE44" i="10"/>
  <c r="AF44" i="10" s="1"/>
  <c r="C43" i="18"/>
  <c r="AK9" i="10"/>
  <c r="AE19" i="10"/>
  <c r="AF19" i="10" s="1"/>
  <c r="C18" i="18"/>
  <c r="AE51" i="10"/>
  <c r="AF51" i="10" s="1"/>
  <c r="C50" i="18"/>
  <c r="AE41" i="10"/>
  <c r="AF41" i="10" s="1"/>
  <c r="C40" i="18"/>
  <c r="AE12" i="10"/>
  <c r="AF12" i="10" s="1"/>
  <c r="C11" i="18"/>
  <c r="C26" i="18"/>
  <c r="AE43" i="10"/>
  <c r="AF43" i="10" s="1"/>
  <c r="C42" i="18"/>
  <c r="AE33" i="10"/>
  <c r="AF33" i="10" s="1"/>
  <c r="C32" i="18"/>
  <c r="AE49" i="10"/>
  <c r="AF49" i="10" s="1"/>
  <c r="C48" i="18"/>
  <c r="AE20" i="10"/>
  <c r="AF20" i="10" s="1"/>
  <c r="C19" i="18"/>
  <c r="AE52" i="10"/>
  <c r="AF52" i="10" s="1"/>
  <c r="C51" i="18"/>
  <c r="AE11" i="10"/>
  <c r="AF11" i="10" s="1"/>
  <c r="C10" i="18"/>
  <c r="AE31" i="10"/>
  <c r="AF31" i="10" s="1"/>
  <c r="C30" i="18"/>
  <c r="AE47" i="10"/>
  <c r="AF47" i="10" s="1"/>
  <c r="C46" i="18"/>
  <c r="AE55" i="10"/>
  <c r="AF55" i="10" s="1"/>
  <c r="C54" i="18"/>
  <c r="AE21" i="10"/>
  <c r="AF21" i="10" s="1"/>
  <c r="C20" i="18"/>
  <c r="AE37" i="10"/>
  <c r="AF37" i="10" s="1"/>
  <c r="C36" i="18"/>
  <c r="AE53" i="10"/>
  <c r="AF53" i="10" s="1"/>
  <c r="C52" i="18"/>
  <c r="AE18" i="10"/>
  <c r="AF18" i="10" s="1"/>
  <c r="C17" i="18"/>
  <c r="AE28" i="10"/>
  <c r="AF28" i="10" s="1"/>
  <c r="C27" i="18"/>
  <c r="AE16" i="10"/>
  <c r="AF16" i="10" s="1"/>
  <c r="C15" i="18"/>
  <c r="E25" i="18"/>
  <c r="AM32" i="10"/>
  <c r="D31" i="18"/>
  <c r="D9" i="18"/>
  <c r="E29" i="18"/>
  <c r="E45" i="18"/>
  <c r="AM40" i="10"/>
  <c r="D39" i="18"/>
  <c r="E33" i="18"/>
  <c r="E49" i="18"/>
  <c r="AM48" i="10"/>
  <c r="D47" i="18"/>
  <c r="E12" i="18"/>
  <c r="E41" i="18"/>
  <c r="E21" i="18"/>
  <c r="E37" i="18"/>
  <c r="AM24" i="10"/>
  <c r="D23" i="18"/>
  <c r="E16" i="18"/>
  <c r="E14" i="18"/>
  <c r="AJ54" i="10"/>
  <c r="AI33" i="10"/>
  <c r="AJ27" i="10"/>
  <c r="Z33" i="10"/>
  <c r="AA33" i="10" s="1"/>
  <c r="N32" i="10"/>
  <c r="M12" i="11"/>
  <c r="Z10" i="11"/>
  <c r="AA10" i="11" s="1"/>
  <c r="AJ10" i="11"/>
  <c r="C19" i="16"/>
  <c r="U51" i="10"/>
  <c r="U52" i="10"/>
  <c r="AJ32" i="10"/>
  <c r="AJ38" i="10"/>
  <c r="Z8" i="6"/>
  <c r="AA8" i="6" s="1"/>
  <c r="Z12" i="6"/>
  <c r="AA12" i="6" s="1"/>
  <c r="AI12" i="6"/>
  <c r="AM12" i="5"/>
  <c r="D11" i="16"/>
  <c r="AK16" i="9"/>
  <c r="D15" i="15" s="1"/>
  <c r="C15" i="15"/>
  <c r="U10" i="5"/>
  <c r="B9" i="16"/>
  <c r="AE8" i="5"/>
  <c r="AF8" i="5" s="1"/>
  <c r="C7" i="16"/>
  <c r="T21" i="5"/>
  <c r="B20" i="16"/>
  <c r="C8" i="16"/>
  <c r="C12" i="16"/>
  <c r="T9" i="5"/>
  <c r="B8" i="16"/>
  <c r="T8" i="5"/>
  <c r="B7" i="16"/>
  <c r="Z54" i="10"/>
  <c r="AA54" i="10" s="1"/>
  <c r="Z25" i="10"/>
  <c r="AA25" i="10" s="1"/>
  <c r="AK8" i="11"/>
  <c r="T6" i="11"/>
  <c r="AK11" i="2"/>
  <c r="D10" i="14" s="1"/>
  <c r="C10" i="14"/>
  <c r="C5" i="14" s="1"/>
  <c r="C18" i="16"/>
  <c r="U22" i="5"/>
  <c r="B21" i="16"/>
  <c r="U20" i="5"/>
  <c r="B19" i="16"/>
  <c r="T13" i="5"/>
  <c r="B12" i="16"/>
  <c r="AK7" i="11"/>
  <c r="AE7" i="11"/>
  <c r="AF7" i="11" s="1"/>
  <c r="N48" i="10"/>
  <c r="T52" i="10"/>
  <c r="AI19" i="10"/>
  <c r="E13" i="16"/>
  <c r="AK11" i="5"/>
  <c r="AX11" i="5" s="1"/>
  <c r="AZ11" i="5" s="1"/>
  <c r="C10" i="16"/>
  <c r="U14" i="5"/>
  <c r="B13" i="16"/>
  <c r="C11" i="16"/>
  <c r="T11" i="5"/>
  <c r="B10" i="16"/>
  <c r="C20" i="16"/>
  <c r="T17" i="5"/>
  <c r="B16" i="16"/>
  <c r="AI46" i="10"/>
  <c r="Z14" i="10"/>
  <c r="AA14" i="10" s="1"/>
  <c r="E7" i="14"/>
  <c r="AK52" i="10"/>
  <c r="B11" i="15"/>
  <c r="C7" i="15"/>
  <c r="D6" i="15"/>
  <c r="C6" i="15"/>
  <c r="C14" i="16"/>
  <c r="U18" i="5"/>
  <c r="B17" i="16"/>
  <c r="AE16" i="5"/>
  <c r="AF16" i="5" s="1"/>
  <c r="C15" i="16"/>
  <c r="B18" i="16"/>
  <c r="AI22" i="10"/>
  <c r="Z30" i="10"/>
  <c r="AA30" i="10" s="1"/>
  <c r="U7" i="11"/>
  <c r="E14" i="14"/>
  <c r="AK9" i="11"/>
  <c r="AJ11" i="11"/>
  <c r="N12" i="10"/>
  <c r="N44" i="10"/>
  <c r="T15" i="10"/>
  <c r="AK33" i="10"/>
  <c r="AL33" i="10" s="1"/>
  <c r="T41" i="10"/>
  <c r="AJ51" i="10"/>
  <c r="N15" i="10"/>
  <c r="T25" i="10"/>
  <c r="U41" i="10"/>
  <c r="Z50" i="10"/>
  <c r="AA50" i="10" s="1"/>
  <c r="N27" i="10"/>
  <c r="AI55" i="10"/>
  <c r="Z34" i="10"/>
  <c r="AA34" i="10" s="1"/>
  <c r="M10" i="10"/>
  <c r="N43" i="10"/>
  <c r="U19" i="10"/>
  <c r="T31" i="10"/>
  <c r="T47" i="10"/>
  <c r="U18" i="10"/>
  <c r="T20" i="10"/>
  <c r="T36" i="10"/>
  <c r="U53" i="10"/>
  <c r="U34" i="10"/>
  <c r="U50" i="10"/>
  <c r="AK55" i="10"/>
  <c r="Z37" i="10"/>
  <c r="AA37" i="10" s="1"/>
  <c r="Z18" i="10"/>
  <c r="AA18" i="10" s="1"/>
  <c r="AI26" i="10"/>
  <c r="M26" i="10"/>
  <c r="Z42" i="10"/>
  <c r="AA42" i="10" s="1"/>
  <c r="U15" i="10"/>
  <c r="AK49" i="10"/>
  <c r="AJ21" i="10"/>
  <c r="N28" i="10"/>
  <c r="N11" i="10"/>
  <c r="U31" i="10"/>
  <c r="U47" i="10"/>
  <c r="T18" i="10"/>
  <c r="U37" i="10"/>
  <c r="T34" i="10"/>
  <c r="T50" i="10"/>
  <c r="AK14" i="10"/>
  <c r="D13" i="18" s="1"/>
  <c r="Z12" i="10"/>
  <c r="AA12" i="10" s="1"/>
  <c r="N19" i="10"/>
  <c r="Z28" i="10"/>
  <c r="AA28" i="10" s="1"/>
  <c r="U39" i="10"/>
  <c r="T28" i="10"/>
  <c r="T40" i="10"/>
  <c r="T21" i="10"/>
  <c r="T14" i="10"/>
  <c r="AI35" i="10"/>
  <c r="AJ55" i="10"/>
  <c r="AK12" i="10"/>
  <c r="AK56" i="10"/>
  <c r="AL56" i="10" s="1"/>
  <c r="AK45" i="10"/>
  <c r="AL45" i="10" s="1"/>
  <c r="AK23" i="10"/>
  <c r="D22" i="18" s="1"/>
  <c r="AJ47" i="10"/>
  <c r="AJ29" i="10"/>
  <c r="AI37" i="10"/>
  <c r="Z38" i="10"/>
  <c r="AA38" i="10" s="1"/>
  <c r="AJ49" i="10"/>
  <c r="N47" i="10"/>
  <c r="U40" i="10"/>
  <c r="AJ24" i="10"/>
  <c r="N56" i="10"/>
  <c r="N55" i="10"/>
  <c r="N40" i="10"/>
  <c r="N31" i="10"/>
  <c r="U11" i="10"/>
  <c r="T43" i="10"/>
  <c r="T12" i="10"/>
  <c r="U24" i="10"/>
  <c r="U44" i="10"/>
  <c r="U56" i="10"/>
  <c r="U21" i="10"/>
  <c r="T37" i="10"/>
  <c r="T53" i="10"/>
  <c r="T26" i="10"/>
  <c r="AJ48" i="10"/>
  <c r="AI25" i="10"/>
  <c r="AK20" i="10"/>
  <c r="AK44" i="10"/>
  <c r="AK39" i="10"/>
  <c r="Z46" i="10"/>
  <c r="AA46" i="10" s="1"/>
  <c r="Z44" i="10"/>
  <c r="AA44" i="10" s="1"/>
  <c r="AI12" i="10"/>
  <c r="AJ12" i="10"/>
  <c r="AI28" i="10"/>
  <c r="AJ28" i="10"/>
  <c r="AI44" i="10"/>
  <c r="AJ44" i="10"/>
  <c r="AJ41" i="10"/>
  <c r="AI41" i="10"/>
  <c r="N51" i="10"/>
  <c r="U23" i="10"/>
  <c r="U17" i="10"/>
  <c r="T49" i="10"/>
  <c r="U42" i="10"/>
  <c r="AJ50" i="10"/>
  <c r="AK35" i="10"/>
  <c r="AX35" i="10" s="1"/>
  <c r="AI20" i="10"/>
  <c r="Z41" i="10"/>
  <c r="AA41" i="10" s="1"/>
  <c r="AI36" i="10"/>
  <c r="AI52" i="10"/>
  <c r="AJ8" i="10"/>
  <c r="AK18" i="10"/>
  <c r="Z53" i="10"/>
  <c r="AA53" i="10" s="1"/>
  <c r="N35" i="10"/>
  <c r="T55" i="10"/>
  <c r="U49" i="10"/>
  <c r="T42" i="10"/>
  <c r="AJ34" i="10"/>
  <c r="AI9" i="10"/>
  <c r="N20" i="10"/>
  <c r="N36" i="10"/>
  <c r="N52" i="10"/>
  <c r="T39" i="10"/>
  <c r="U55" i="10"/>
  <c r="T33" i="10"/>
  <c r="U26" i="10"/>
  <c r="AJ18" i="10"/>
  <c r="AJ39" i="10"/>
  <c r="AK16" i="10"/>
  <c r="AK36" i="10"/>
  <c r="AK19" i="10"/>
  <c r="AK51" i="10"/>
  <c r="M37" i="10"/>
  <c r="N37" i="10"/>
  <c r="M42" i="10"/>
  <c r="N42" i="10"/>
  <c r="M13" i="10"/>
  <c r="N13" i="10"/>
  <c r="N33" i="10"/>
  <c r="M33" i="10"/>
  <c r="AI14" i="10"/>
  <c r="AJ14" i="10"/>
  <c r="U32" i="10"/>
  <c r="T29" i="10"/>
  <c r="T45" i="10"/>
  <c r="AK28" i="10"/>
  <c r="AK43" i="10"/>
  <c r="AL43" i="10" s="1"/>
  <c r="M50" i="10"/>
  <c r="N50" i="10"/>
  <c r="M45" i="10"/>
  <c r="N45" i="10"/>
  <c r="N49" i="10"/>
  <c r="M49" i="10"/>
  <c r="M21" i="10"/>
  <c r="N21" i="10"/>
  <c r="N53" i="10"/>
  <c r="M53" i="10"/>
  <c r="AI42" i="10"/>
  <c r="AJ42" i="10"/>
  <c r="AE54" i="10"/>
  <c r="AF54" i="10" s="1"/>
  <c r="AK54" i="10"/>
  <c r="M38" i="10"/>
  <c r="N38" i="10"/>
  <c r="M54" i="10"/>
  <c r="N54" i="10"/>
  <c r="U16" i="10"/>
  <c r="U22" i="10"/>
  <c r="U38" i="10"/>
  <c r="N23" i="10"/>
  <c r="N39" i="10"/>
  <c r="T16" i="10"/>
  <c r="T32" i="10"/>
  <c r="T48" i="10"/>
  <c r="U29" i="10"/>
  <c r="U45" i="10"/>
  <c r="T22" i="10"/>
  <c r="T38" i="10"/>
  <c r="T54" i="10"/>
  <c r="AJ40" i="10"/>
  <c r="AJ56" i="10"/>
  <c r="AK37" i="10"/>
  <c r="AK53" i="10"/>
  <c r="AK11" i="10"/>
  <c r="AK31" i="10"/>
  <c r="AK47" i="10"/>
  <c r="AX47" i="10" s="1"/>
  <c r="AE29" i="10"/>
  <c r="AF29" i="10" s="1"/>
  <c r="AK29" i="10"/>
  <c r="AM29" i="10" s="1"/>
  <c r="M18" i="10"/>
  <c r="N18" i="10"/>
  <c r="M14" i="10"/>
  <c r="N14" i="10"/>
  <c r="M30" i="10"/>
  <c r="N30" i="10"/>
  <c r="M46" i="10"/>
  <c r="N46" i="10"/>
  <c r="M34" i="10"/>
  <c r="N34" i="10"/>
  <c r="N25" i="10"/>
  <c r="M25" i="10"/>
  <c r="AE27" i="10"/>
  <c r="AF27" i="10" s="1"/>
  <c r="AK27" i="10"/>
  <c r="M22" i="10"/>
  <c r="N22" i="10"/>
  <c r="N17" i="10"/>
  <c r="M17" i="10"/>
  <c r="U48" i="10"/>
  <c r="U54" i="10"/>
  <c r="T19" i="10"/>
  <c r="T35" i="10"/>
  <c r="T51" i="10"/>
  <c r="U13" i="10"/>
  <c r="AJ11" i="10"/>
  <c r="AK21" i="10"/>
  <c r="AK41" i="10"/>
  <c r="M29" i="10"/>
  <c r="N29" i="10"/>
  <c r="N41" i="10"/>
  <c r="M41" i="10"/>
  <c r="AI30" i="10"/>
  <c r="AJ30" i="10"/>
  <c r="M16" i="5"/>
  <c r="M22" i="5"/>
  <c r="U21" i="5"/>
  <c r="T10" i="5"/>
  <c r="N10" i="5"/>
  <c r="AK15" i="5"/>
  <c r="AL15" i="5" s="1"/>
  <c r="AJ18" i="5"/>
  <c r="AE13" i="5"/>
  <c r="AF13" i="5" s="1"/>
  <c r="AJ10" i="5"/>
  <c r="AJ11" i="5"/>
  <c r="U17" i="5"/>
  <c r="U8" i="5"/>
  <c r="AJ17" i="5"/>
  <c r="AI22" i="5"/>
  <c r="AJ22" i="5"/>
  <c r="U11" i="5"/>
  <c r="N8" i="5"/>
  <c r="U9" i="5"/>
  <c r="AE11" i="5"/>
  <c r="AF11" i="5" s="1"/>
  <c r="T20" i="5"/>
  <c r="U19" i="5"/>
  <c r="Z13" i="5"/>
  <c r="AA13" i="5" s="1"/>
  <c r="AJ12" i="5"/>
  <c r="AE12" i="5"/>
  <c r="AF12" i="5" s="1"/>
  <c r="N18" i="5"/>
  <c r="N9" i="5"/>
  <c r="AJ16" i="5"/>
  <c r="U13" i="5"/>
  <c r="T14" i="5"/>
  <c r="AK9" i="5"/>
  <c r="AX9" i="5" s="1"/>
  <c r="AE9" i="5"/>
  <c r="AF9" i="5" s="1"/>
  <c r="AE15" i="5"/>
  <c r="AF15" i="5" s="1"/>
  <c r="M15" i="5"/>
  <c r="N17" i="5"/>
  <c r="M21" i="5"/>
  <c r="M12" i="5"/>
  <c r="AJ20" i="5"/>
  <c r="AE20" i="5"/>
  <c r="AF20" i="5" s="1"/>
  <c r="AJ8" i="5"/>
  <c r="AJ13" i="5"/>
  <c r="AI13" i="5"/>
  <c r="N14" i="5"/>
  <c r="T19" i="5"/>
  <c r="T22" i="5"/>
  <c r="AK16" i="5"/>
  <c r="AI21" i="5"/>
  <c r="AJ21" i="5"/>
  <c r="M13" i="5"/>
  <c r="M19" i="5"/>
  <c r="AE19" i="5"/>
  <c r="AF19" i="5" s="1"/>
  <c r="AJ9" i="5"/>
  <c r="AI9" i="5"/>
  <c r="AK12" i="9"/>
  <c r="D11" i="15" s="1"/>
  <c r="E11" i="15" s="1"/>
  <c r="AK11" i="9"/>
  <c r="D10" i="15" s="1"/>
  <c r="E10" i="15" s="1"/>
  <c r="AM14" i="9"/>
  <c r="AL14" i="9"/>
  <c r="D8" i="15"/>
  <c r="E8" i="15" s="1"/>
  <c r="AK13" i="9"/>
  <c r="D12" i="15" s="1"/>
  <c r="E12" i="15" s="1"/>
  <c r="AL15" i="9"/>
  <c r="AM15" i="9"/>
  <c r="AM10" i="9"/>
  <c r="AL10" i="9"/>
  <c r="AL8" i="9"/>
  <c r="AM8" i="9"/>
  <c r="AE13" i="9"/>
  <c r="AF13" i="9" s="1"/>
  <c r="AI14" i="9"/>
  <c r="AI13" i="9"/>
  <c r="M14" i="9"/>
  <c r="AE7" i="2"/>
  <c r="AF7" i="2" s="1"/>
  <c r="AK7" i="2"/>
  <c r="D6" i="14" s="1"/>
  <c r="T9" i="11"/>
  <c r="T12" i="6"/>
  <c r="AF6" i="6"/>
  <c r="AL13" i="6"/>
  <c r="AL26" i="10"/>
  <c r="AM26" i="10"/>
  <c r="AX26" i="10"/>
  <c r="AM25" i="10"/>
  <c r="AX25" i="10"/>
  <c r="AL25" i="10"/>
  <c r="AM14" i="10"/>
  <c r="AX14" i="10"/>
  <c r="AL30" i="10"/>
  <c r="AX30" i="10"/>
  <c r="AM30" i="10"/>
  <c r="AL46" i="10"/>
  <c r="AX46" i="10"/>
  <c r="AM46" i="10"/>
  <c r="AX12" i="10"/>
  <c r="AL28" i="10"/>
  <c r="AM13" i="10"/>
  <c r="AX13" i="10"/>
  <c r="AL13" i="10"/>
  <c r="AL15" i="10"/>
  <c r="AX15" i="10"/>
  <c r="AM15" i="10"/>
  <c r="AM47" i="10"/>
  <c r="AL24" i="10"/>
  <c r="AX24" i="10"/>
  <c r="AX34" i="10"/>
  <c r="AL34" i="10"/>
  <c r="AM34" i="10"/>
  <c r="AX50" i="10"/>
  <c r="AL50" i="10"/>
  <c r="AM50" i="10"/>
  <c r="AL16" i="10"/>
  <c r="AL32" i="10"/>
  <c r="AX32" i="10"/>
  <c r="AL48" i="10"/>
  <c r="AX48" i="10"/>
  <c r="AM17" i="10"/>
  <c r="AX17" i="10"/>
  <c r="AL17" i="10"/>
  <c r="AL42" i="10"/>
  <c r="AM42" i="10"/>
  <c r="AX42" i="10"/>
  <c r="AL40" i="10"/>
  <c r="AX40" i="10"/>
  <c r="AK8" i="10"/>
  <c r="AX22" i="10"/>
  <c r="AL22" i="10"/>
  <c r="AM22" i="10"/>
  <c r="AX38" i="10"/>
  <c r="AL38" i="10"/>
  <c r="AM38" i="10"/>
  <c r="AL20" i="10"/>
  <c r="AX52" i="10"/>
  <c r="U10" i="10"/>
  <c r="AM15" i="5"/>
  <c r="U15" i="5"/>
  <c r="T15" i="5"/>
  <c r="AM17" i="5"/>
  <c r="AX17" i="5"/>
  <c r="AL17" i="5"/>
  <c r="AL14" i="5"/>
  <c r="AM14" i="5"/>
  <c r="AX14" i="5"/>
  <c r="AL12" i="5"/>
  <c r="AX12" i="5"/>
  <c r="AM10" i="5"/>
  <c r="AX10" i="5"/>
  <c r="AL10" i="5"/>
  <c r="AX14" i="9"/>
  <c r="U14" i="9"/>
  <c r="L6" i="6"/>
  <c r="M6" i="6" s="1"/>
  <c r="AF10" i="6"/>
  <c r="AY11" i="6"/>
  <c r="AM11" i="6"/>
  <c r="AL11" i="6"/>
  <c r="U10" i="6"/>
  <c r="T10" i="6"/>
  <c r="Z7" i="6"/>
  <c r="AA7" i="6" s="1"/>
  <c r="Y6" i="6"/>
  <c r="AE13" i="6"/>
  <c r="AF13" i="6" s="1"/>
  <c r="AI13" i="6"/>
  <c r="AJ13" i="6"/>
  <c r="T9" i="6"/>
  <c r="U9" i="6"/>
  <c r="N11" i="6"/>
  <c r="M11" i="6"/>
  <c r="AF9" i="6"/>
  <c r="M9" i="6"/>
  <c r="N9" i="6"/>
  <c r="AY12" i="6"/>
  <c r="AM12" i="6"/>
  <c r="AL12" i="6"/>
  <c r="U11" i="6"/>
  <c r="T11" i="6"/>
  <c r="N13" i="6"/>
  <c r="M13" i="6"/>
  <c r="AJ11" i="6"/>
  <c r="AI11" i="6"/>
  <c r="AM8" i="6"/>
  <c r="AL8" i="6"/>
  <c r="AY8" i="6"/>
  <c r="AY7" i="6"/>
  <c r="AM7" i="6"/>
  <c r="AL7" i="6"/>
  <c r="U7" i="6"/>
  <c r="T7" i="6"/>
  <c r="AJ10" i="6"/>
  <c r="AI10" i="6"/>
  <c r="M10" i="6"/>
  <c r="N10" i="6"/>
  <c r="N8" i="6"/>
  <c r="M8" i="6"/>
  <c r="AS7" i="10"/>
  <c r="T10" i="10"/>
  <c r="AI8" i="10"/>
  <c r="E6" i="10"/>
  <c r="AV9" i="10"/>
  <c r="AE8" i="10"/>
  <c r="AF8" i="10" s="1"/>
  <c r="Y6" i="10"/>
  <c r="AS6" i="10"/>
  <c r="AV8" i="10"/>
  <c r="AW8" i="10"/>
  <c r="T7" i="10"/>
  <c r="U7" i="10"/>
  <c r="M7" i="10"/>
  <c r="L6" i="10"/>
  <c r="N7" i="10"/>
  <c r="N8" i="10"/>
  <c r="M8" i="10"/>
  <c r="AJ9" i="10"/>
  <c r="U9" i="10"/>
  <c r="T9" i="10"/>
  <c r="AX10" i="10"/>
  <c r="AM10" i="10"/>
  <c r="AL10" i="10"/>
  <c r="AM9" i="10"/>
  <c r="T8" i="10"/>
  <c r="U8" i="10"/>
  <c r="AC6" i="10"/>
  <c r="AJ7" i="10"/>
  <c r="AI7" i="10"/>
  <c r="AW10" i="10"/>
  <c r="AV10" i="10"/>
  <c r="N9" i="10"/>
  <c r="M9" i="10"/>
  <c r="AK7" i="10"/>
  <c r="AE7" i="10"/>
  <c r="AF7" i="10" s="1"/>
  <c r="AJ10" i="10"/>
  <c r="AI10" i="10"/>
  <c r="U9" i="11"/>
  <c r="M11" i="11"/>
  <c r="N11" i="11"/>
  <c r="E6" i="11"/>
  <c r="AE10" i="11"/>
  <c r="AF10" i="11" s="1"/>
  <c r="M10" i="11"/>
  <c r="N10" i="11"/>
  <c r="L6" i="11"/>
  <c r="AC6" i="11"/>
  <c r="Z8" i="11"/>
  <c r="AA8" i="11" s="1"/>
  <c r="Y6" i="11"/>
  <c r="U10" i="11"/>
  <c r="T10" i="11"/>
  <c r="AJ7" i="11"/>
  <c r="AI7" i="11"/>
  <c r="U8" i="11"/>
  <c r="T8" i="11"/>
  <c r="AE8" i="11"/>
  <c r="AF8" i="11" s="1"/>
  <c r="AI12" i="11"/>
  <c r="AJ12" i="11"/>
  <c r="AJ9" i="11"/>
  <c r="AI9" i="11"/>
  <c r="T14" i="9"/>
  <c r="N13" i="9"/>
  <c r="M13" i="9"/>
  <c r="AM11" i="5" l="1"/>
  <c r="AL11" i="5"/>
  <c r="AL12" i="10"/>
  <c r="AM23" i="10"/>
  <c r="AL23" i="10"/>
  <c r="AX53" i="10"/>
  <c r="AY53" i="10" s="1"/>
  <c r="AM53" i="10"/>
  <c r="AX10" i="11"/>
  <c r="AZ10" i="11" s="1"/>
  <c r="AM10" i="11"/>
  <c r="E55" i="8"/>
  <c r="C5" i="19"/>
  <c r="D12" i="19"/>
  <c r="E12" i="19" s="1"/>
  <c r="AK6" i="6"/>
  <c r="D43" i="8" s="1"/>
  <c r="B5" i="19"/>
  <c r="D7" i="15"/>
  <c r="D5" i="15" s="1"/>
  <c r="AK6" i="9"/>
  <c r="D25" i="8" s="1"/>
  <c r="D6" i="18"/>
  <c r="AK6" i="10"/>
  <c r="D39" i="8" s="1"/>
  <c r="C5" i="20"/>
  <c r="AY13" i="6"/>
  <c r="AZ13" i="6" s="1"/>
  <c r="AX19" i="10"/>
  <c r="AM13" i="6"/>
  <c r="AM7" i="9"/>
  <c r="AM16" i="9"/>
  <c r="E9" i="19"/>
  <c r="AL16" i="9"/>
  <c r="E11" i="16"/>
  <c r="E8" i="19"/>
  <c r="AL7" i="9"/>
  <c r="C5" i="15"/>
  <c r="AM11" i="11"/>
  <c r="AL11" i="11"/>
  <c r="E9" i="20"/>
  <c r="B5" i="20"/>
  <c r="E10" i="20"/>
  <c r="AM7" i="11"/>
  <c r="D6" i="20"/>
  <c r="AX11" i="11"/>
  <c r="AY11" i="11" s="1"/>
  <c r="D7" i="20"/>
  <c r="E7" i="20" s="1"/>
  <c r="D8" i="20"/>
  <c r="E8" i="20" s="1"/>
  <c r="D11" i="20"/>
  <c r="E11" i="20" s="1"/>
  <c r="AX12" i="11"/>
  <c r="AY12" i="11" s="1"/>
  <c r="AL12" i="11"/>
  <c r="AM12" i="11"/>
  <c r="AL7" i="11"/>
  <c r="AX7" i="11"/>
  <c r="AZ7" i="11" s="1"/>
  <c r="U6" i="11"/>
  <c r="AI11" i="11"/>
  <c r="AM9" i="11"/>
  <c r="AX9" i="11"/>
  <c r="AZ9" i="11" s="1"/>
  <c r="AL9" i="11"/>
  <c r="E52" i="8"/>
  <c r="AJ12" i="6"/>
  <c r="AJ9" i="6"/>
  <c r="AX9" i="10"/>
  <c r="AL21" i="10"/>
  <c r="AX21" i="10"/>
  <c r="AY21" i="10" s="1"/>
  <c r="D8" i="18"/>
  <c r="E8" i="18" s="1"/>
  <c r="AL9" i="10"/>
  <c r="B5" i="18"/>
  <c r="AX23" i="10"/>
  <c r="AZ23" i="10" s="1"/>
  <c r="AL14" i="10"/>
  <c r="E24" i="18"/>
  <c r="C5" i="18"/>
  <c r="AL31" i="10"/>
  <c r="D30" i="18"/>
  <c r="AL54" i="10"/>
  <c r="D53" i="18"/>
  <c r="AL18" i="10"/>
  <c r="D17" i="18"/>
  <c r="AX54" i="10"/>
  <c r="AZ54" i="10" s="1"/>
  <c r="D28" i="18"/>
  <c r="AX11" i="10"/>
  <c r="D10" i="18"/>
  <c r="AM36" i="10"/>
  <c r="D35" i="18"/>
  <c r="AX39" i="10"/>
  <c r="AZ39" i="10" s="1"/>
  <c r="D38" i="18"/>
  <c r="AM44" i="10"/>
  <c r="D43" i="18"/>
  <c r="AM45" i="10"/>
  <c r="D44" i="18"/>
  <c r="AM49" i="10"/>
  <c r="D48" i="18"/>
  <c r="E6" i="18"/>
  <c r="D36" i="18"/>
  <c r="AL35" i="10"/>
  <c r="D34" i="18"/>
  <c r="E23" i="18"/>
  <c r="E31" i="18"/>
  <c r="AM37" i="10"/>
  <c r="AX41" i="10"/>
  <c r="AZ41" i="10" s="1"/>
  <c r="D40" i="18"/>
  <c r="AM43" i="10"/>
  <c r="D42" i="18"/>
  <c r="AL51" i="10"/>
  <c r="D50" i="18"/>
  <c r="AM16" i="10"/>
  <c r="D15" i="18"/>
  <c r="AM20" i="10"/>
  <c r="D19" i="18"/>
  <c r="AM56" i="10"/>
  <c r="D55" i="18"/>
  <c r="AM33" i="10"/>
  <c r="D32" i="18"/>
  <c r="E47" i="18"/>
  <c r="E9" i="18"/>
  <c r="E39" i="18"/>
  <c r="AM8" i="10"/>
  <c r="D7" i="18"/>
  <c r="AX31" i="10"/>
  <c r="AZ31" i="10" s="1"/>
  <c r="AM21" i="10"/>
  <c r="D20" i="18"/>
  <c r="AX27" i="10"/>
  <c r="AY27" i="10" s="1"/>
  <c r="D26" i="18"/>
  <c r="AL47" i="10"/>
  <c r="D46" i="18"/>
  <c r="AL53" i="10"/>
  <c r="D52" i="18"/>
  <c r="AM28" i="10"/>
  <c r="D27" i="18"/>
  <c r="AL19" i="10"/>
  <c r="D18" i="18"/>
  <c r="E22" i="18"/>
  <c r="AM12" i="10"/>
  <c r="D11" i="18"/>
  <c r="E13" i="18"/>
  <c r="AX55" i="10"/>
  <c r="AY55" i="10" s="1"/>
  <c r="D54" i="18"/>
  <c r="AM52" i="10"/>
  <c r="D51" i="18"/>
  <c r="AJ20" i="10"/>
  <c r="AI27" i="10"/>
  <c r="AL52" i="10"/>
  <c r="AX8" i="5"/>
  <c r="AZ8" i="5" s="1"/>
  <c r="D7" i="16"/>
  <c r="E7" i="16" s="1"/>
  <c r="AI49" i="10"/>
  <c r="E6" i="15"/>
  <c r="E10" i="14"/>
  <c r="C5" i="16"/>
  <c r="E6" i="14"/>
  <c r="AL9" i="5"/>
  <c r="D8" i="16"/>
  <c r="E8" i="16" s="1"/>
  <c r="AM16" i="5"/>
  <c r="D15" i="16"/>
  <c r="E15" i="16" s="1"/>
  <c r="D14" i="16"/>
  <c r="E14" i="16" s="1"/>
  <c r="AL13" i="5"/>
  <c r="D12" i="16"/>
  <c r="E12" i="16" s="1"/>
  <c r="N6" i="6"/>
  <c r="U6" i="6"/>
  <c r="AM9" i="5"/>
  <c r="AX43" i="10"/>
  <c r="AY43" i="10" s="1"/>
  <c r="B51" i="8"/>
  <c r="AM13" i="5"/>
  <c r="AX13" i="5"/>
  <c r="AJ22" i="10"/>
  <c r="E15" i="15"/>
  <c r="AJ43" i="10"/>
  <c r="AI43" i="10"/>
  <c r="D10" i="16"/>
  <c r="E10" i="16" s="1"/>
  <c r="AL37" i="10"/>
  <c r="AX33" i="10"/>
  <c r="AY33" i="10" s="1"/>
  <c r="AL41" i="10"/>
  <c r="AM31" i="10"/>
  <c r="AM54" i="10"/>
  <c r="AX37" i="10"/>
  <c r="AY37" i="10" s="1"/>
  <c r="AL49" i="10"/>
  <c r="AM41" i="10"/>
  <c r="AX28" i="10"/>
  <c r="AZ28" i="10" s="1"/>
  <c r="AM55" i="10"/>
  <c r="AM39" i="10"/>
  <c r="AI29" i="10"/>
  <c r="AL55" i="10"/>
  <c r="AL39" i="10"/>
  <c r="AX20" i="10"/>
  <c r="AZ20" i="10" s="1"/>
  <c r="AM35" i="10"/>
  <c r="AM19" i="10"/>
  <c r="AX49" i="10"/>
  <c r="AY49" i="10" s="1"/>
  <c r="AX18" i="10"/>
  <c r="AZ18" i="10" s="1"/>
  <c r="AM11" i="10"/>
  <c r="AX44" i="10"/>
  <c r="AZ44" i="10" s="1"/>
  <c r="AI21" i="10"/>
  <c r="AM18" i="10"/>
  <c r="AX45" i="10"/>
  <c r="AY45" i="10" s="1"/>
  <c r="AJ36" i="10"/>
  <c r="AL27" i="10"/>
  <c r="AX51" i="10"/>
  <c r="AY51" i="10" s="1"/>
  <c r="AX16" i="10"/>
  <c r="AY16" i="10" s="1"/>
  <c r="AX56" i="10"/>
  <c r="AZ56" i="10" s="1"/>
  <c r="AL44" i="10"/>
  <c r="AI47" i="10"/>
  <c r="AL29" i="10"/>
  <c r="AJ13" i="10"/>
  <c r="AI13" i="10"/>
  <c r="AX29" i="10"/>
  <c r="AZ29" i="10" s="1"/>
  <c r="AM27" i="10"/>
  <c r="AL11" i="10"/>
  <c r="AI23" i="10"/>
  <c r="AJ23" i="10"/>
  <c r="AX36" i="10"/>
  <c r="AY36" i="10" s="1"/>
  <c r="AJ53" i="10"/>
  <c r="AI53" i="10"/>
  <c r="AJ31" i="10"/>
  <c r="AI31" i="10"/>
  <c r="AM51" i="10"/>
  <c r="AJ15" i="10"/>
  <c r="AI15" i="10"/>
  <c r="AL36" i="10"/>
  <c r="AJ52" i="10"/>
  <c r="AJ17" i="10"/>
  <c r="AI17" i="10"/>
  <c r="AL8" i="10"/>
  <c r="E38" i="8"/>
  <c r="AL8" i="5"/>
  <c r="AX15" i="5"/>
  <c r="AY15" i="5" s="1"/>
  <c r="AI17" i="5"/>
  <c r="AI15" i="5"/>
  <c r="AJ15" i="5"/>
  <c r="AM8" i="5"/>
  <c r="AY11" i="5"/>
  <c r="AX16" i="5"/>
  <c r="AZ16" i="5" s="1"/>
  <c r="AL16" i="5"/>
  <c r="AM13" i="9"/>
  <c r="AL13" i="9"/>
  <c r="AL11" i="9"/>
  <c r="AM11" i="9"/>
  <c r="AM9" i="9"/>
  <c r="AL9" i="9"/>
  <c r="AL12" i="9"/>
  <c r="AM12" i="9"/>
  <c r="AX13" i="9"/>
  <c r="AZ13" i="9" s="1"/>
  <c r="E30" i="8"/>
  <c r="AJ13" i="9"/>
  <c r="AL10" i="11"/>
  <c r="E53" i="8"/>
  <c r="C51" i="8"/>
  <c r="AZ35" i="10"/>
  <c r="AY35" i="10"/>
  <c r="AY13" i="10"/>
  <c r="AZ13" i="10"/>
  <c r="AY39" i="10"/>
  <c r="AY38" i="10"/>
  <c r="AZ38" i="10"/>
  <c r="AY22" i="10"/>
  <c r="AZ22" i="10"/>
  <c r="AZ11" i="10"/>
  <c r="AY11" i="10"/>
  <c r="AY24" i="10"/>
  <c r="AZ24" i="10"/>
  <c r="AZ15" i="10"/>
  <c r="AY15" i="10"/>
  <c r="AY12" i="10"/>
  <c r="AZ12" i="10"/>
  <c r="AZ30" i="10"/>
  <c r="AY30" i="10"/>
  <c r="AY25" i="10"/>
  <c r="AZ25" i="10"/>
  <c r="AY26" i="10"/>
  <c r="AZ26" i="10"/>
  <c r="AY52" i="10"/>
  <c r="AZ52" i="10"/>
  <c r="AY32" i="10"/>
  <c r="AZ32" i="10"/>
  <c r="AY50" i="10"/>
  <c r="AZ50" i="10"/>
  <c r="AY34" i="10"/>
  <c r="AZ34" i="10"/>
  <c r="AZ46" i="10"/>
  <c r="AY46" i="10"/>
  <c r="AY40" i="10"/>
  <c r="AZ40" i="10"/>
  <c r="AY17" i="10"/>
  <c r="AZ17" i="10"/>
  <c r="AY29" i="10"/>
  <c r="AY14" i="10"/>
  <c r="AZ14" i="10"/>
  <c r="AX8" i="10"/>
  <c r="AY42" i="10"/>
  <c r="AZ42" i="10"/>
  <c r="AZ19" i="10"/>
  <c r="AY19" i="10"/>
  <c r="AY48" i="10"/>
  <c r="AZ48" i="10"/>
  <c r="AY41" i="10"/>
  <c r="AZ47" i="10"/>
  <c r="AY47" i="10"/>
  <c r="AY31" i="10"/>
  <c r="U6" i="10"/>
  <c r="AZ14" i="5"/>
  <c r="AY14" i="5"/>
  <c r="AZ10" i="5"/>
  <c r="AY10" i="5"/>
  <c r="AZ9" i="5"/>
  <c r="AY9" i="5"/>
  <c r="E36" i="8"/>
  <c r="AZ12" i="5"/>
  <c r="AY12" i="5"/>
  <c r="AY17" i="5"/>
  <c r="AZ17" i="5"/>
  <c r="AZ14" i="9"/>
  <c r="AY14" i="9"/>
  <c r="E31" i="8"/>
  <c r="AY13" i="9"/>
  <c r="AT6" i="6"/>
  <c r="AS6" i="6"/>
  <c r="AL10" i="6"/>
  <c r="AY10" i="6"/>
  <c r="AM10" i="6"/>
  <c r="AI8" i="6"/>
  <c r="AJ8" i="6"/>
  <c r="BA7" i="6"/>
  <c r="AZ7" i="6"/>
  <c r="AJ7" i="6"/>
  <c r="AI7" i="6"/>
  <c r="BA8" i="6"/>
  <c r="AZ8" i="6"/>
  <c r="Z6" i="6"/>
  <c r="AA6" i="6" s="1"/>
  <c r="BA12" i="6"/>
  <c r="AZ12" i="6"/>
  <c r="AL9" i="6"/>
  <c r="AM9" i="6"/>
  <c r="AY9" i="6"/>
  <c r="AZ11" i="6"/>
  <c r="BA11" i="6"/>
  <c r="Z6" i="10"/>
  <c r="AA6" i="10" s="1"/>
  <c r="AT6" i="10"/>
  <c r="AL7" i="10"/>
  <c r="AM7" i="10"/>
  <c r="AX7" i="10"/>
  <c r="AZ10" i="10"/>
  <c r="AY10" i="10"/>
  <c r="AJ6" i="10"/>
  <c r="AI6" i="10"/>
  <c r="N6" i="10"/>
  <c r="M6" i="10"/>
  <c r="AY9" i="10"/>
  <c r="AZ9" i="10"/>
  <c r="AI10" i="11"/>
  <c r="AI8" i="11"/>
  <c r="AJ8" i="11"/>
  <c r="AT6" i="11"/>
  <c r="AS6" i="11"/>
  <c r="AX8" i="11"/>
  <c r="AM8" i="11"/>
  <c r="AL8" i="11"/>
  <c r="AK6" i="11"/>
  <c r="D51" i="8" s="1"/>
  <c r="Z6" i="11"/>
  <c r="AA6" i="11" s="1"/>
  <c r="N6" i="11"/>
  <c r="M6" i="11"/>
  <c r="AZ53" i="10" l="1"/>
  <c r="E56" i="8"/>
  <c r="AY28" i="10"/>
  <c r="AZ43" i="10"/>
  <c r="AZ33" i="10"/>
  <c r="AY44" i="10"/>
  <c r="AY10" i="11"/>
  <c r="BA13" i="6"/>
  <c r="D5" i="19"/>
  <c r="E5" i="19" s="1"/>
  <c r="E7" i="15"/>
  <c r="E40" i="8"/>
  <c r="AZ27" i="10"/>
  <c r="AZ11" i="11"/>
  <c r="AY8" i="5"/>
  <c r="E37" i="8"/>
  <c r="AZ15" i="5"/>
  <c r="AZ55" i="10"/>
  <c r="AZ21" i="10"/>
  <c r="AY23" i="10"/>
  <c r="E5" i="15"/>
  <c r="I9" i="17"/>
  <c r="E54" i="8"/>
  <c r="E6" i="20"/>
  <c r="D5" i="20"/>
  <c r="E57" i="8"/>
  <c r="AY9" i="11"/>
  <c r="AZ12" i="11"/>
  <c r="AY7" i="11"/>
  <c r="AY54" i="10"/>
  <c r="AZ45" i="10"/>
  <c r="AY20" i="10"/>
  <c r="E42" i="8"/>
  <c r="D5" i="18"/>
  <c r="E34" i="18"/>
  <c r="AY56" i="10"/>
  <c r="E41" i="8"/>
  <c r="E54" i="18"/>
  <c r="E11" i="18"/>
  <c r="E18" i="18"/>
  <c r="E52" i="18"/>
  <c r="E26" i="18"/>
  <c r="E32" i="18"/>
  <c r="E19" i="18"/>
  <c r="E50" i="18"/>
  <c r="E40" i="18"/>
  <c r="E44" i="18"/>
  <c r="E38" i="18"/>
  <c r="E10" i="18"/>
  <c r="E53" i="18"/>
  <c r="E36" i="18"/>
  <c r="E17" i="18"/>
  <c r="E30" i="18"/>
  <c r="E51" i="18"/>
  <c r="E27" i="18"/>
  <c r="E46" i="18"/>
  <c r="E20" i="18"/>
  <c r="E7" i="18"/>
  <c r="E55" i="18"/>
  <c r="E15" i="18"/>
  <c r="E42" i="18"/>
  <c r="E48" i="18"/>
  <c r="E43" i="18"/>
  <c r="E35" i="18"/>
  <c r="E28" i="18"/>
  <c r="AZ13" i="5"/>
  <c r="AY13" i="5"/>
  <c r="E35" i="8"/>
  <c r="AZ37" i="10"/>
  <c r="AZ49" i="10"/>
  <c r="AZ16" i="10"/>
  <c r="AZ51" i="10"/>
  <c r="AY18" i="10"/>
  <c r="AZ36" i="10"/>
  <c r="AY16" i="5"/>
  <c r="AY8" i="10"/>
  <c r="AZ8" i="10"/>
  <c r="BA10" i="6"/>
  <c r="AZ10" i="6"/>
  <c r="AJ6" i="6"/>
  <c r="AI6" i="6"/>
  <c r="AY6" i="6"/>
  <c r="AV6" i="6"/>
  <c r="AL6" i="6"/>
  <c r="AM6" i="6"/>
  <c r="BA9" i="6"/>
  <c r="AZ9" i="6"/>
  <c r="AL6" i="10"/>
  <c r="AU6" i="10"/>
  <c r="AM6" i="10"/>
  <c r="AX6" i="10"/>
  <c r="AZ7" i="10"/>
  <c r="AY7" i="10"/>
  <c r="AU6" i="11"/>
  <c r="AX6" i="11"/>
  <c r="AM6" i="11"/>
  <c r="AL6" i="11"/>
  <c r="AJ6" i="11"/>
  <c r="AI6" i="11"/>
  <c r="AZ8" i="11"/>
  <c r="AY8" i="11"/>
  <c r="E5" i="18" l="1"/>
  <c r="H15" i="17"/>
  <c r="J9" i="17"/>
  <c r="B9" i="17"/>
  <c r="G9" i="17"/>
  <c r="M9" i="17"/>
  <c r="H9" i="17"/>
  <c r="C9" i="17"/>
  <c r="E5" i="20"/>
  <c r="E51" i="8"/>
  <c r="BA6" i="6"/>
  <c r="AZ6" i="6"/>
  <c r="AX6" i="6"/>
  <c r="AW6" i="6"/>
  <c r="AW6" i="10"/>
  <c r="AZ6" i="10"/>
  <c r="AV6" i="10"/>
  <c r="AY6" i="10"/>
  <c r="AY6" i="11"/>
  <c r="AV6" i="11"/>
  <c r="AW6" i="11"/>
  <c r="AZ6" i="11"/>
  <c r="J13" i="17" l="1"/>
  <c r="L13" i="17"/>
  <c r="C13" i="17"/>
  <c r="H13" i="17"/>
  <c r="K13" i="17"/>
  <c r="I13" i="17"/>
  <c r="B17" i="17"/>
  <c r="C17" i="17"/>
  <c r="G15" i="17"/>
  <c r="F15" i="17"/>
  <c r="AB6" i="1" l="1"/>
  <c r="X6" i="1"/>
  <c r="W6" i="1"/>
  <c r="R8" i="1"/>
  <c r="R9" i="1"/>
  <c r="R10" i="1"/>
  <c r="R11" i="1"/>
  <c r="R12" i="1"/>
  <c r="R13" i="1"/>
  <c r="R14" i="1"/>
  <c r="R15" i="1"/>
  <c r="R16" i="1"/>
  <c r="S16" i="1" s="1"/>
  <c r="B15" i="13" s="1"/>
  <c r="R17" i="1"/>
  <c r="R18" i="1"/>
  <c r="R19" i="1"/>
  <c r="R7" i="1"/>
  <c r="P6" i="1"/>
  <c r="Q6" i="1"/>
  <c r="O6" i="1"/>
  <c r="Z15" i="1"/>
  <c r="AA15" i="1" s="1"/>
  <c r="AQ15" i="1"/>
  <c r="Z16" i="1"/>
  <c r="AA16" i="1" s="1"/>
  <c r="AQ16" i="1"/>
  <c r="AV17" i="1"/>
  <c r="AQ17" i="1"/>
  <c r="M18" i="1"/>
  <c r="AV18" i="1"/>
  <c r="AQ18" i="1"/>
  <c r="Z19" i="1"/>
  <c r="AA19" i="1" s="1"/>
  <c r="AW19" i="1"/>
  <c r="AQ19" i="1"/>
  <c r="AP784" i="12"/>
  <c r="AM784" i="12"/>
  <c r="AJ784" i="12"/>
  <c r="AA784" i="12"/>
  <c r="AP773" i="12"/>
  <c r="AM773" i="12"/>
  <c r="AJ773" i="12"/>
  <c r="AG773" i="12"/>
  <c r="AD773" i="12"/>
  <c r="AA773" i="12"/>
  <c r="AP759" i="12"/>
  <c r="AM759" i="12"/>
  <c r="AJ759" i="12"/>
  <c r="AG759" i="12"/>
  <c r="AD759" i="12"/>
  <c r="AA759" i="12"/>
  <c r="AP751" i="12"/>
  <c r="AM751" i="12"/>
  <c r="AJ751" i="12"/>
  <c r="AG751" i="12"/>
  <c r="AD751" i="12"/>
  <c r="AA751" i="12"/>
  <c r="AP747" i="12"/>
  <c r="AM747" i="12"/>
  <c r="AJ747" i="12"/>
  <c r="AG747" i="12"/>
  <c r="AD747" i="12"/>
  <c r="AA747" i="12"/>
  <c r="AP726" i="12"/>
  <c r="AM726" i="12"/>
  <c r="AJ726" i="12"/>
  <c r="AA726" i="12"/>
  <c r="AP718" i="12"/>
  <c r="AM718" i="12"/>
  <c r="AJ718" i="12"/>
  <c r="AG718" i="12"/>
  <c r="AA718" i="12"/>
  <c r="AP707" i="12"/>
  <c r="AM707" i="12"/>
  <c r="AJ707" i="12"/>
  <c r="AG707" i="12"/>
  <c r="AA707" i="12"/>
  <c r="AP697" i="12"/>
  <c r="AM697" i="12"/>
  <c r="AJ697" i="12"/>
  <c r="AD697" i="12"/>
  <c r="AA697" i="12"/>
  <c r="AP685" i="12"/>
  <c r="AM685" i="12"/>
  <c r="AJ685" i="12"/>
  <c r="AA685" i="12"/>
  <c r="AP677" i="12"/>
  <c r="AM677" i="12"/>
  <c r="AJ677" i="12"/>
  <c r="AA677" i="12"/>
  <c r="AP664" i="12"/>
  <c r="AM664" i="12"/>
  <c r="AJ664" i="12"/>
  <c r="AG664" i="12"/>
  <c r="AA664" i="12"/>
  <c r="AP578" i="12"/>
  <c r="AM578" i="12"/>
  <c r="AJ578" i="12"/>
  <c r="AG578" i="12"/>
  <c r="AA578" i="12"/>
  <c r="AP519" i="12"/>
  <c r="AM519" i="12"/>
  <c r="AJ519" i="12"/>
  <c r="AA519" i="12"/>
  <c r="AP475" i="12"/>
  <c r="AM475" i="12"/>
  <c r="AJ475" i="12"/>
  <c r="AA475" i="12"/>
  <c r="AP370" i="12"/>
  <c r="AM370" i="12"/>
  <c r="AJ370" i="12"/>
  <c r="AA370" i="12"/>
  <c r="AP344" i="12"/>
  <c r="AM344" i="12"/>
  <c r="AJ344" i="12"/>
  <c r="AA344" i="12"/>
  <c r="AP286" i="12"/>
  <c r="AM286" i="12"/>
  <c r="AJ286" i="12"/>
  <c r="AA286" i="12"/>
  <c r="AP267" i="12"/>
  <c r="AM267" i="12"/>
  <c r="AJ267" i="12"/>
  <c r="AA267" i="12"/>
  <c r="AP239" i="12"/>
  <c r="AM239" i="12"/>
  <c r="AJ239" i="12"/>
  <c r="AG239" i="12"/>
  <c r="AA239" i="12"/>
  <c r="AP224" i="12"/>
  <c r="AM224" i="12"/>
  <c r="AJ224" i="12"/>
  <c r="AG224" i="12"/>
  <c r="AA224" i="12"/>
  <c r="AP203" i="12"/>
  <c r="AM203" i="12"/>
  <c r="AJ203" i="12"/>
  <c r="AA203" i="12"/>
  <c r="AP187" i="12"/>
  <c r="AM187" i="12"/>
  <c r="AJ187" i="12"/>
  <c r="AG187" i="12"/>
  <c r="AD187" i="12"/>
  <c r="AA187" i="12"/>
  <c r="AP174" i="12"/>
  <c r="AM174" i="12"/>
  <c r="AJ174" i="12"/>
  <c r="AG174" i="12"/>
  <c r="AD174" i="12"/>
  <c r="AA174" i="12"/>
  <c r="AP164" i="12"/>
  <c r="AM164" i="12"/>
  <c r="AJ164" i="12"/>
  <c r="AA164" i="12"/>
  <c r="AP154" i="12"/>
  <c r="AM154" i="12"/>
  <c r="AJ154" i="12"/>
  <c r="AG154" i="12"/>
  <c r="AA154" i="12"/>
  <c r="AP138" i="12"/>
  <c r="AM138" i="12"/>
  <c r="AJ138" i="12"/>
  <c r="AA138" i="12"/>
  <c r="AP129" i="12"/>
  <c r="AM129" i="12"/>
  <c r="AJ129" i="12"/>
  <c r="AA129" i="12"/>
  <c r="AP119" i="12"/>
  <c r="AM119" i="12"/>
  <c r="AJ119" i="12"/>
  <c r="AG119" i="12"/>
  <c r="AA119" i="12"/>
  <c r="AP107" i="12"/>
  <c r="AM107" i="12"/>
  <c r="AJ107" i="12"/>
  <c r="AG107" i="12"/>
  <c r="AD107" i="12"/>
  <c r="AA107" i="12"/>
  <c r="AP97" i="12"/>
  <c r="AM97" i="12"/>
  <c r="AJ97" i="12"/>
  <c r="AA97" i="12"/>
  <c r="AP89" i="12"/>
  <c r="AM89" i="12"/>
  <c r="AJ89" i="12"/>
  <c r="AG89" i="12"/>
  <c r="AA89" i="12"/>
  <c r="AP63" i="12"/>
  <c r="AM63" i="12"/>
  <c r="AJ63" i="12"/>
  <c r="AA63" i="12"/>
  <c r="AP54" i="12"/>
  <c r="AM54" i="12"/>
  <c r="AJ54" i="12"/>
  <c r="AA54" i="12"/>
  <c r="AP40" i="12"/>
  <c r="AM40" i="12"/>
  <c r="AJ40" i="12"/>
  <c r="AA40" i="12"/>
  <c r="AP30" i="12"/>
  <c r="AM30" i="12"/>
  <c r="AJ30" i="12"/>
  <c r="AA30" i="12"/>
  <c r="AP11" i="12"/>
  <c r="AM11" i="12"/>
  <c r="AJ11" i="12"/>
  <c r="AA11" i="12"/>
  <c r="AP9" i="12"/>
  <c r="AM9" i="12"/>
  <c r="AJ9" i="12"/>
  <c r="AG9" i="12"/>
  <c r="AD9" i="12"/>
  <c r="AA9" i="12"/>
  <c r="AP8" i="12"/>
  <c r="AM8" i="12"/>
  <c r="AJ8" i="12"/>
  <c r="AG8" i="12"/>
  <c r="AA8" i="12"/>
  <c r="B8" i="12"/>
  <c r="AP7" i="12"/>
  <c r="AM7" i="12"/>
  <c r="AJ7" i="12"/>
  <c r="AG7" i="12"/>
  <c r="AD7" i="12"/>
  <c r="AA7" i="12"/>
  <c r="B7" i="12"/>
  <c r="AP6" i="12"/>
  <c r="AM6" i="12"/>
  <c r="AJ6" i="12"/>
  <c r="AG6" i="12"/>
  <c r="AD6" i="12"/>
  <c r="AA6" i="12"/>
  <c r="B2" i="12"/>
  <c r="C2" i="12" s="1"/>
  <c r="D2" i="12" s="1"/>
  <c r="E2" i="12" s="1"/>
  <c r="F2" i="12" s="1"/>
  <c r="G2" i="12" s="1"/>
  <c r="H2" i="12" s="1"/>
  <c r="I2" i="12" s="1"/>
  <c r="J2" i="12" s="1"/>
  <c r="K2" i="12" s="1"/>
  <c r="L2" i="12" s="1"/>
  <c r="M2" i="12" s="1"/>
  <c r="N2" i="12" s="1"/>
  <c r="O2" i="12" s="1"/>
  <c r="P2" i="12" s="1"/>
  <c r="Q2" i="12" s="1"/>
  <c r="R2" i="12" s="1"/>
  <c r="S2" i="12" s="1"/>
  <c r="T2" i="12" s="1"/>
  <c r="U2" i="12" s="1"/>
  <c r="V2" i="12" s="1"/>
  <c r="W2" i="12" s="1"/>
  <c r="X2" i="12" s="1"/>
  <c r="Y2" i="12" s="1"/>
  <c r="Z2" i="12" s="1"/>
  <c r="AA2" i="12" s="1"/>
  <c r="AB2" i="12" s="1"/>
  <c r="AC2" i="12" s="1"/>
  <c r="AD2" i="12" s="1"/>
  <c r="AE2" i="12" s="1"/>
  <c r="AF2" i="12" s="1"/>
  <c r="AG2" i="12" s="1"/>
  <c r="AH2" i="12" s="1"/>
  <c r="AI2" i="12" s="1"/>
  <c r="AJ2" i="12" s="1"/>
  <c r="AK2" i="12" s="1"/>
  <c r="AL2" i="12" s="1"/>
  <c r="AM2" i="12" s="1"/>
  <c r="AN2" i="12" s="1"/>
  <c r="AO2" i="12" s="1"/>
  <c r="AP2" i="12" s="1"/>
  <c r="AQ2" i="12" s="1"/>
  <c r="AR2" i="12" s="1"/>
  <c r="AS2" i="12" s="1"/>
  <c r="AT2" i="12" s="1"/>
  <c r="AV2" i="12" s="1"/>
  <c r="AW2" i="12" s="1"/>
  <c r="AX2" i="12" s="1"/>
  <c r="AI19" i="1" l="1"/>
  <c r="C6" i="1"/>
  <c r="N16" i="1"/>
  <c r="F6" i="1"/>
  <c r="H6" i="1"/>
  <c r="AD10" i="1"/>
  <c r="AC10" i="1"/>
  <c r="S18" i="1"/>
  <c r="T18" i="1" s="1"/>
  <c r="AD17" i="1"/>
  <c r="AC17" i="1"/>
  <c r="AD13" i="1"/>
  <c r="AC13" i="1"/>
  <c r="AD9" i="1"/>
  <c r="AC9" i="1"/>
  <c r="AC18" i="1"/>
  <c r="AD18" i="1"/>
  <c r="S17" i="1"/>
  <c r="M15" i="1"/>
  <c r="AD7" i="1"/>
  <c r="AC7" i="1"/>
  <c r="AD16" i="1"/>
  <c r="AC16" i="1"/>
  <c r="AD12" i="1"/>
  <c r="AC12" i="1"/>
  <c r="AD8" i="1"/>
  <c r="AC8" i="1"/>
  <c r="AD14" i="1"/>
  <c r="AC14" i="1"/>
  <c r="Z18" i="1"/>
  <c r="AA18" i="1" s="1"/>
  <c r="M17" i="1"/>
  <c r="AC19" i="1"/>
  <c r="AD19" i="1"/>
  <c r="AC15" i="1"/>
  <c r="AD15" i="1"/>
  <c r="AD11" i="1"/>
  <c r="AC11" i="1"/>
  <c r="T16" i="1"/>
  <c r="R6" i="1"/>
  <c r="B6" i="1"/>
  <c r="G6" i="1"/>
  <c r="M19" i="1"/>
  <c r="K6" i="1"/>
  <c r="B6" i="12"/>
  <c r="AV15" i="1"/>
  <c r="AT15" i="1"/>
  <c r="AT19" i="1"/>
  <c r="AS19" i="1"/>
  <c r="AW16" i="1"/>
  <c r="V6" i="1"/>
  <c r="D6" i="1"/>
  <c r="S19" i="1"/>
  <c r="S15" i="1"/>
  <c r="B14" i="13" s="1"/>
  <c r="AS15" i="1"/>
  <c r="AI15" i="1"/>
  <c r="AT18" i="1"/>
  <c r="AW15" i="1"/>
  <c r="Z17" i="1"/>
  <c r="AA17" i="1" s="1"/>
  <c r="AV19" i="1"/>
  <c r="N19" i="1"/>
  <c r="N18" i="1"/>
  <c r="AW18" i="1"/>
  <c r="M16" i="1"/>
  <c r="U16" i="1"/>
  <c r="N15" i="1"/>
  <c r="AS18" i="1"/>
  <c r="AJ17" i="1"/>
  <c r="AI17" i="1"/>
  <c r="AT17" i="1"/>
  <c r="AS17" i="1"/>
  <c r="AJ19" i="1"/>
  <c r="AW17" i="1"/>
  <c r="N17" i="1"/>
  <c r="AD6" i="1" l="1"/>
  <c r="AE6" i="1" s="1"/>
  <c r="AF6" i="1" s="1"/>
  <c r="C8" i="13"/>
  <c r="AK9" i="1"/>
  <c r="D8" i="13" s="1"/>
  <c r="E8" i="13" s="1"/>
  <c r="C16" i="13"/>
  <c r="AK17" i="1"/>
  <c r="D16" i="13" s="1"/>
  <c r="B18" i="13"/>
  <c r="C13" i="13"/>
  <c r="AK14" i="1"/>
  <c r="D13" i="13" s="1"/>
  <c r="AK12" i="1"/>
  <c r="D11" i="13" s="1"/>
  <c r="C11" i="13"/>
  <c r="AK10" i="1"/>
  <c r="D9" i="13" s="1"/>
  <c r="C9" i="13"/>
  <c r="AK7" i="1"/>
  <c r="D6" i="13" s="1"/>
  <c r="C6" i="13"/>
  <c r="C12" i="13"/>
  <c r="AK13" i="1"/>
  <c r="D12" i="13" s="1"/>
  <c r="B17" i="13"/>
  <c r="AE15" i="1"/>
  <c r="AF15" i="1" s="1"/>
  <c r="AK15" i="1"/>
  <c r="D14" i="13" s="1"/>
  <c r="C14" i="13"/>
  <c r="AK18" i="1"/>
  <c r="AX18" i="1" s="1"/>
  <c r="C17" i="13"/>
  <c r="AK11" i="1"/>
  <c r="D10" i="13" s="1"/>
  <c r="C10" i="13"/>
  <c r="AK19" i="1"/>
  <c r="D18" i="13" s="1"/>
  <c r="C18" i="13"/>
  <c r="AK8" i="1"/>
  <c r="D7" i="13" s="1"/>
  <c r="C7" i="13"/>
  <c r="C15" i="13"/>
  <c r="AK16" i="1"/>
  <c r="D15" i="13" s="1"/>
  <c r="U17" i="1"/>
  <c r="B16" i="13"/>
  <c r="U18" i="1"/>
  <c r="AE19" i="1"/>
  <c r="AF19" i="1" s="1"/>
  <c r="T17" i="1"/>
  <c r="AE16" i="1"/>
  <c r="AF16" i="1" s="1"/>
  <c r="AE17" i="1"/>
  <c r="AF17" i="1" s="1"/>
  <c r="AE18" i="1"/>
  <c r="AF18" i="1" s="1"/>
  <c r="AX17" i="1"/>
  <c r="T15" i="1"/>
  <c r="AJ15" i="1"/>
  <c r="AS16" i="1"/>
  <c r="AT16" i="1"/>
  <c r="AV16" i="1"/>
  <c r="U15" i="1"/>
  <c r="T19" i="1"/>
  <c r="U19" i="1"/>
  <c r="AI16" i="1"/>
  <c r="AJ16" i="1"/>
  <c r="AM17" i="1"/>
  <c r="AJ18" i="1"/>
  <c r="AI18" i="1"/>
  <c r="AM18" i="1"/>
  <c r="AL17" i="1" l="1"/>
  <c r="AX19" i="1"/>
  <c r="AZ19" i="1" s="1"/>
  <c r="AL16" i="1"/>
  <c r="AM16" i="1"/>
  <c r="D17" i="13"/>
  <c r="D5" i="13" s="1"/>
  <c r="AK6" i="1"/>
  <c r="D4" i="8" s="1"/>
  <c r="AX16" i="1"/>
  <c r="E11" i="13"/>
  <c r="AL19" i="1"/>
  <c r="AL18" i="1"/>
  <c r="AM19" i="1"/>
  <c r="AM15" i="1"/>
  <c r="E9" i="13"/>
  <c r="E18" i="13"/>
  <c r="E17" i="13"/>
  <c r="C5" i="13"/>
  <c r="E6" i="13"/>
  <c r="E15" i="13"/>
  <c r="E7" i="13"/>
  <c r="E10" i="13"/>
  <c r="E14" i="13"/>
  <c r="E12" i="13"/>
  <c r="E13" i="13"/>
  <c r="E16" i="13"/>
  <c r="AX15" i="1"/>
  <c r="AZ15" i="1" s="1"/>
  <c r="AL15" i="1"/>
  <c r="AY18" i="1"/>
  <c r="AZ18" i="1"/>
  <c r="AY17" i="1"/>
  <c r="AZ17" i="1"/>
  <c r="AZ16" i="1"/>
  <c r="AY16" i="1"/>
  <c r="AY19" i="1"/>
  <c r="E14" i="8"/>
  <c r="M14" i="1"/>
  <c r="H5" i="17" l="1"/>
  <c r="F5" i="17"/>
  <c r="AY15" i="1"/>
  <c r="E13" i="8"/>
  <c r="G5" i="17"/>
  <c r="D5" i="17"/>
  <c r="J5" i="17"/>
  <c r="M5" i="17"/>
  <c r="I5" i="17"/>
  <c r="L5" i="17"/>
  <c r="K5" i="17"/>
  <c r="E5" i="13"/>
  <c r="C39" i="8"/>
  <c r="AQ7" i="5"/>
  <c r="AE7" i="5"/>
  <c r="AF7" i="5" s="1"/>
  <c r="S7" i="5"/>
  <c r="L7" i="5"/>
  <c r="E7" i="5"/>
  <c r="AQ6" i="5"/>
  <c r="AB6" i="5"/>
  <c r="X6" i="5"/>
  <c r="W6" i="5"/>
  <c r="V6" i="5"/>
  <c r="O6" i="5"/>
  <c r="K6" i="5"/>
  <c r="H6" i="5"/>
  <c r="G6" i="5"/>
  <c r="F6" i="5"/>
  <c r="D6" i="5"/>
  <c r="C6" i="5"/>
  <c r="B6" i="5"/>
  <c r="S16" i="9"/>
  <c r="S15" i="9"/>
  <c r="AQ12" i="9"/>
  <c r="AT12" i="9"/>
  <c r="E12" i="9"/>
  <c r="AQ11" i="9"/>
  <c r="AT11" i="9"/>
  <c r="S11" i="9"/>
  <c r="E11" i="9"/>
  <c r="AQ10" i="9"/>
  <c r="AT10" i="9"/>
  <c r="S10" i="9"/>
  <c r="E10" i="9"/>
  <c r="AQ9" i="9"/>
  <c r="AT9" i="9"/>
  <c r="S9" i="9"/>
  <c r="E9" i="9"/>
  <c r="AQ8" i="9"/>
  <c r="AT8" i="9"/>
  <c r="S8" i="9"/>
  <c r="E8" i="9"/>
  <c r="AQ7" i="9"/>
  <c r="AT7" i="9"/>
  <c r="S7" i="9"/>
  <c r="L7" i="9"/>
  <c r="E7" i="9"/>
  <c r="AQ6" i="9"/>
  <c r="AB6" i="9"/>
  <c r="X6" i="9"/>
  <c r="W6" i="9"/>
  <c r="V6" i="9"/>
  <c r="O6" i="9"/>
  <c r="K6" i="9"/>
  <c r="H6" i="9"/>
  <c r="G6" i="9"/>
  <c r="F6" i="9"/>
  <c r="D6" i="9"/>
  <c r="C6" i="9"/>
  <c r="AQ17" i="2"/>
  <c r="S17" i="2"/>
  <c r="B16" i="14" s="1"/>
  <c r="L17" i="2"/>
  <c r="M17" i="2" s="1"/>
  <c r="E17" i="2"/>
  <c r="AQ16" i="2"/>
  <c r="S16" i="2"/>
  <c r="B15" i="14" s="1"/>
  <c r="L16" i="2"/>
  <c r="M16" i="2" s="1"/>
  <c r="E16" i="2"/>
  <c r="AQ15" i="2"/>
  <c r="S15" i="2"/>
  <c r="B14" i="14" s="1"/>
  <c r="L15" i="2"/>
  <c r="M15" i="2" s="1"/>
  <c r="E15" i="2"/>
  <c r="AQ14" i="2"/>
  <c r="S14" i="2"/>
  <c r="B13" i="14" s="1"/>
  <c r="L14" i="2"/>
  <c r="M14" i="2" s="1"/>
  <c r="E14" i="2"/>
  <c r="AQ13" i="2"/>
  <c r="S13" i="2"/>
  <c r="B12" i="14" s="1"/>
  <c r="L13" i="2"/>
  <c r="M13" i="2" s="1"/>
  <c r="E13" i="2"/>
  <c r="AQ12" i="2"/>
  <c r="S12" i="2"/>
  <c r="B11" i="14" s="1"/>
  <c r="L12" i="2"/>
  <c r="M12" i="2" s="1"/>
  <c r="E12" i="2"/>
  <c r="AQ11" i="2"/>
  <c r="S11" i="2"/>
  <c r="B10" i="14" s="1"/>
  <c r="L11" i="2"/>
  <c r="M11" i="2" s="1"/>
  <c r="E11" i="2"/>
  <c r="AQ10" i="2"/>
  <c r="S10" i="2"/>
  <c r="B9" i="14" s="1"/>
  <c r="L10" i="2"/>
  <c r="M10" i="2" s="1"/>
  <c r="E10" i="2"/>
  <c r="AQ9" i="2"/>
  <c r="S9" i="2"/>
  <c r="B8" i="14" s="1"/>
  <c r="L9" i="2"/>
  <c r="M9" i="2" s="1"/>
  <c r="E9" i="2"/>
  <c r="AQ8" i="2"/>
  <c r="S8" i="2"/>
  <c r="B7" i="14" s="1"/>
  <c r="L8" i="2"/>
  <c r="M8" i="2" s="1"/>
  <c r="E8" i="2"/>
  <c r="AQ7" i="2"/>
  <c r="S7" i="2"/>
  <c r="M7" i="2"/>
  <c r="E7" i="2"/>
  <c r="AQ6" i="2"/>
  <c r="AB6" i="2"/>
  <c r="X6" i="2"/>
  <c r="W6" i="2"/>
  <c r="V6" i="2"/>
  <c r="O6" i="2"/>
  <c r="K6" i="2"/>
  <c r="H6" i="2"/>
  <c r="G6" i="2"/>
  <c r="F6" i="2"/>
  <c r="D6" i="2"/>
  <c r="C6" i="2"/>
  <c r="B6" i="2"/>
  <c r="AQ14" i="1"/>
  <c r="S14" i="1"/>
  <c r="B13" i="13" s="1"/>
  <c r="N14" i="1"/>
  <c r="AQ13" i="1"/>
  <c r="S13" i="1"/>
  <c r="B12" i="13" s="1"/>
  <c r="M13" i="1"/>
  <c r="AQ12" i="1"/>
  <c r="S12" i="1"/>
  <c r="B11" i="13" s="1"/>
  <c r="M12" i="1"/>
  <c r="AQ11" i="1"/>
  <c r="S11" i="1"/>
  <c r="B10" i="13" s="1"/>
  <c r="M11" i="1"/>
  <c r="AQ10" i="1"/>
  <c r="S10" i="1"/>
  <c r="B9" i="13" s="1"/>
  <c r="M10" i="1"/>
  <c r="AQ9" i="1"/>
  <c r="S9" i="1"/>
  <c r="B8" i="13" s="1"/>
  <c r="M9" i="1"/>
  <c r="AQ8" i="1"/>
  <c r="S8" i="1"/>
  <c r="B7" i="13" s="1"/>
  <c r="M8" i="1"/>
  <c r="AQ7" i="1"/>
  <c r="S7" i="1"/>
  <c r="AQ6" i="1"/>
  <c r="B6" i="16" l="1"/>
  <c r="B5" i="16" s="1"/>
  <c r="S6" i="5"/>
  <c r="B6" i="15"/>
  <c r="S6" i="9"/>
  <c r="U6" i="9" s="1"/>
  <c r="B6" i="14"/>
  <c r="B5" i="14" s="1"/>
  <c r="S6" i="2"/>
  <c r="T6" i="2" s="1"/>
  <c r="B6" i="13"/>
  <c r="B5" i="13" s="1"/>
  <c r="S6" i="1"/>
  <c r="T6" i="1" s="1"/>
  <c r="B8" i="15"/>
  <c r="B10" i="15"/>
  <c r="B14" i="15"/>
  <c r="B7" i="15"/>
  <c r="B9" i="15"/>
  <c r="B15" i="15"/>
  <c r="AS6" i="9"/>
  <c r="Y6" i="2"/>
  <c r="Y6" i="1"/>
  <c r="AC6" i="5"/>
  <c r="Y6" i="9"/>
  <c r="L6" i="9"/>
  <c r="N6" i="9" s="1"/>
  <c r="AC6" i="2"/>
  <c r="E6" i="2"/>
  <c r="AC6" i="1"/>
  <c r="M7" i="1"/>
  <c r="L6" i="1"/>
  <c r="M6" i="1" s="1"/>
  <c r="Z7" i="1"/>
  <c r="AA7" i="1" s="1"/>
  <c r="Z9" i="1"/>
  <c r="AA9" i="1" s="1"/>
  <c r="Z11" i="1"/>
  <c r="AA11" i="1" s="1"/>
  <c r="Z13" i="1"/>
  <c r="AA13" i="1" s="1"/>
  <c r="L6" i="2"/>
  <c r="Z8" i="2"/>
  <c r="AA8" i="2" s="1"/>
  <c r="Z10" i="2"/>
  <c r="AA10" i="2" s="1"/>
  <c r="Z12" i="2"/>
  <c r="AA12" i="2" s="1"/>
  <c r="Z14" i="2"/>
  <c r="AA14" i="2" s="1"/>
  <c r="Z16" i="2"/>
  <c r="AA16" i="2" s="1"/>
  <c r="U7" i="9"/>
  <c r="T7" i="9"/>
  <c r="AE8" i="9"/>
  <c r="AF8" i="9" s="1"/>
  <c r="U9" i="9"/>
  <c r="T9" i="9"/>
  <c r="AE10" i="9"/>
  <c r="AF10" i="9" s="1"/>
  <c r="U11" i="9"/>
  <c r="T11" i="9"/>
  <c r="AE12" i="9"/>
  <c r="AF12" i="9" s="1"/>
  <c r="U15" i="9"/>
  <c r="T15" i="9"/>
  <c r="N8" i="1"/>
  <c r="N10" i="1"/>
  <c r="N12" i="1"/>
  <c r="T14" i="1"/>
  <c r="N7" i="2"/>
  <c r="N9" i="2"/>
  <c r="N11" i="2"/>
  <c r="N13" i="2"/>
  <c r="N15" i="2"/>
  <c r="N17" i="2"/>
  <c r="AW8" i="9"/>
  <c r="AV8" i="9"/>
  <c r="AS8" i="9"/>
  <c r="AW10" i="9"/>
  <c r="AV10" i="9"/>
  <c r="AS10" i="9"/>
  <c r="AW12" i="9"/>
  <c r="AV12" i="9"/>
  <c r="AS12" i="9"/>
  <c r="Z7" i="5"/>
  <c r="AA7" i="5" s="1"/>
  <c r="AE7" i="1"/>
  <c r="AF7" i="1" s="1"/>
  <c r="U10" i="1"/>
  <c r="T10" i="1"/>
  <c r="AE11" i="1"/>
  <c r="AF11" i="1" s="1"/>
  <c r="U12" i="1"/>
  <c r="T12" i="1"/>
  <c r="AE13" i="1"/>
  <c r="AF13" i="1" s="1"/>
  <c r="U7" i="2"/>
  <c r="T7" i="2"/>
  <c r="AE8" i="2"/>
  <c r="AF8" i="2" s="1"/>
  <c r="U9" i="2"/>
  <c r="T9" i="2"/>
  <c r="AE10" i="2"/>
  <c r="AF10" i="2" s="1"/>
  <c r="T11" i="2"/>
  <c r="AE12" i="2"/>
  <c r="AF12" i="2" s="1"/>
  <c r="T13" i="2"/>
  <c r="AE14" i="2"/>
  <c r="AF14" i="2" s="1"/>
  <c r="T15" i="2"/>
  <c r="AE16" i="2"/>
  <c r="AF16" i="2" s="1"/>
  <c r="T17" i="2"/>
  <c r="AT6" i="9"/>
  <c r="Z7" i="9"/>
  <c r="AA7" i="9" s="1"/>
  <c r="Z9" i="9"/>
  <c r="AA9" i="9" s="1"/>
  <c r="Z11" i="9"/>
  <c r="AA11" i="9" s="1"/>
  <c r="AT7" i="1"/>
  <c r="AV7" i="1"/>
  <c r="AS7" i="1"/>
  <c r="AT9" i="1"/>
  <c r="AS9" i="1"/>
  <c r="AV9" i="1"/>
  <c r="AT11" i="1"/>
  <c r="AS11" i="1"/>
  <c r="AV11" i="1"/>
  <c r="AT13" i="1"/>
  <c r="AS13" i="1"/>
  <c r="AV13" i="1"/>
  <c r="AJ14" i="1"/>
  <c r="Z14" i="1"/>
  <c r="AA14" i="1" s="1"/>
  <c r="AW8" i="2"/>
  <c r="AV8" i="2"/>
  <c r="AS8" i="2"/>
  <c r="AW10" i="2"/>
  <c r="AS10" i="2"/>
  <c r="AV10" i="2"/>
  <c r="AW12" i="2"/>
  <c r="AS12" i="2"/>
  <c r="AV12" i="2"/>
  <c r="AW14" i="2"/>
  <c r="AS14" i="2"/>
  <c r="AV14" i="2"/>
  <c r="AW16" i="2"/>
  <c r="AV16" i="2"/>
  <c r="AS16" i="2"/>
  <c r="AC6" i="9"/>
  <c r="N8" i="9"/>
  <c r="N10" i="9"/>
  <c r="N12" i="9"/>
  <c r="N16" i="9"/>
  <c r="Z20" i="5"/>
  <c r="AA20" i="5" s="1"/>
  <c r="Z22" i="5"/>
  <c r="AA22" i="5" s="1"/>
  <c r="Z8" i="1"/>
  <c r="AA8" i="1" s="1"/>
  <c r="Z10" i="1"/>
  <c r="AA10" i="1" s="1"/>
  <c r="Z9" i="2"/>
  <c r="AA9" i="2" s="1"/>
  <c r="Z11" i="2"/>
  <c r="AA11" i="2" s="1"/>
  <c r="Z15" i="2"/>
  <c r="AA15" i="2" s="1"/>
  <c r="Z17" i="2"/>
  <c r="AA17" i="2" s="1"/>
  <c r="U8" i="9"/>
  <c r="T8" i="9"/>
  <c r="U12" i="9"/>
  <c r="T12" i="9"/>
  <c r="U16" i="9"/>
  <c r="T16" i="9"/>
  <c r="Z18" i="5"/>
  <c r="AA18" i="5" s="1"/>
  <c r="N7" i="1"/>
  <c r="AW7" i="9"/>
  <c r="AV7" i="9"/>
  <c r="AS7" i="9"/>
  <c r="AW9" i="9"/>
  <c r="AV9" i="9"/>
  <c r="AS9" i="9"/>
  <c r="AW11" i="9"/>
  <c r="AV11" i="9"/>
  <c r="AS11" i="9"/>
  <c r="U8" i="1"/>
  <c r="T8" i="1"/>
  <c r="Z12" i="1"/>
  <c r="AA12" i="1" s="1"/>
  <c r="Z7" i="2"/>
  <c r="AA7" i="2" s="1"/>
  <c r="Z13" i="2"/>
  <c r="AA13" i="2" s="1"/>
  <c r="AE7" i="9"/>
  <c r="AF7" i="9" s="1"/>
  <c r="AE9" i="9"/>
  <c r="AF9" i="9" s="1"/>
  <c r="AE11" i="9"/>
  <c r="AF11" i="9" s="1"/>
  <c r="E6" i="1"/>
  <c r="N13" i="1"/>
  <c r="AE14" i="1"/>
  <c r="AF14" i="1" s="1"/>
  <c r="N10" i="2"/>
  <c r="N16" i="2"/>
  <c r="U7" i="1"/>
  <c r="T7" i="1"/>
  <c r="AE8" i="1"/>
  <c r="AF8" i="1" s="1"/>
  <c r="U9" i="1"/>
  <c r="T9" i="1"/>
  <c r="AE10" i="1"/>
  <c r="AF10" i="1" s="1"/>
  <c r="U11" i="1"/>
  <c r="T11" i="1"/>
  <c r="AE12" i="1"/>
  <c r="AF12" i="1" s="1"/>
  <c r="U13" i="1"/>
  <c r="T13" i="1"/>
  <c r="AW14" i="1"/>
  <c r="AV14" i="1"/>
  <c r="AS14" i="1"/>
  <c r="U8" i="2"/>
  <c r="T8" i="2"/>
  <c r="AE9" i="2"/>
  <c r="AF9" i="2" s="1"/>
  <c r="U10" i="2"/>
  <c r="T10" i="2"/>
  <c r="AE11" i="2"/>
  <c r="AF11" i="2" s="1"/>
  <c r="T12" i="2"/>
  <c r="AE13" i="2"/>
  <c r="AF13" i="2" s="1"/>
  <c r="T14" i="2"/>
  <c r="AE15" i="2"/>
  <c r="AF15" i="2" s="1"/>
  <c r="T16" i="2"/>
  <c r="AE17" i="2"/>
  <c r="AF17" i="2" s="1"/>
  <c r="E6" i="9"/>
  <c r="Z8" i="9"/>
  <c r="AA8" i="9" s="1"/>
  <c r="Z10" i="9"/>
  <c r="AA10" i="9" s="1"/>
  <c r="Z12" i="9"/>
  <c r="AA12" i="9" s="1"/>
  <c r="E6" i="5"/>
  <c r="Y6" i="5"/>
  <c r="L6" i="5"/>
  <c r="M7" i="5"/>
  <c r="AE9" i="1"/>
  <c r="AF9" i="1" s="1"/>
  <c r="U10" i="9"/>
  <c r="T10" i="9"/>
  <c r="AW7" i="5"/>
  <c r="AV7" i="5"/>
  <c r="AS7" i="5"/>
  <c r="N9" i="1"/>
  <c r="N11" i="1"/>
  <c r="N8" i="2"/>
  <c r="N12" i="2"/>
  <c r="N14" i="2"/>
  <c r="AT8" i="1"/>
  <c r="AV8" i="1"/>
  <c r="AS8" i="1"/>
  <c r="AT10" i="1"/>
  <c r="AV10" i="1"/>
  <c r="AS10" i="1"/>
  <c r="AT12" i="1"/>
  <c r="AV12" i="1"/>
  <c r="AS12" i="1"/>
  <c r="AW7" i="2"/>
  <c r="AV7" i="2"/>
  <c r="AS7" i="2"/>
  <c r="AW9" i="2"/>
  <c r="AV9" i="2"/>
  <c r="AS9" i="2"/>
  <c r="AW11" i="2"/>
  <c r="AV11" i="2"/>
  <c r="AS11" i="2"/>
  <c r="AW13" i="2"/>
  <c r="AV13" i="2"/>
  <c r="AS13" i="2"/>
  <c r="AW15" i="2"/>
  <c r="AS15" i="2"/>
  <c r="AW17" i="2"/>
  <c r="AV17" i="2"/>
  <c r="AS17" i="2"/>
  <c r="N7" i="9"/>
  <c r="M7" i="9"/>
  <c r="N9" i="9"/>
  <c r="N11" i="9"/>
  <c r="N15" i="9"/>
  <c r="U7" i="5"/>
  <c r="T7" i="5"/>
  <c r="Z19" i="5"/>
  <c r="AA19" i="5" s="1"/>
  <c r="Z21" i="5"/>
  <c r="AA21" i="5" s="1"/>
  <c r="N7" i="5"/>
  <c r="AS6" i="5"/>
  <c r="AK18" i="5"/>
  <c r="D17" i="16" s="1"/>
  <c r="E17" i="16" s="1"/>
  <c r="AK19" i="5"/>
  <c r="D18" i="16" s="1"/>
  <c r="E18" i="16" s="1"/>
  <c r="AK20" i="5"/>
  <c r="D19" i="16" s="1"/>
  <c r="E19" i="16" s="1"/>
  <c r="AK21" i="5"/>
  <c r="D20" i="16" s="1"/>
  <c r="E20" i="16" s="1"/>
  <c r="AK22" i="5"/>
  <c r="D21" i="16" s="1"/>
  <c r="E21" i="16" s="1"/>
  <c r="AT7" i="5"/>
  <c r="AX7" i="9"/>
  <c r="AX7" i="2"/>
  <c r="AX8" i="2"/>
  <c r="AK9" i="2"/>
  <c r="AK10" i="2"/>
  <c r="U11" i="2"/>
  <c r="U12" i="2"/>
  <c r="AK12" i="2"/>
  <c r="D11" i="14" s="1"/>
  <c r="E11" i="14" s="1"/>
  <c r="U13" i="2"/>
  <c r="AK13" i="2"/>
  <c r="D12" i="14" s="1"/>
  <c r="E12" i="14" s="1"/>
  <c r="U14" i="2"/>
  <c r="AK14" i="2"/>
  <c r="D13" i="14" s="1"/>
  <c r="E13" i="14" s="1"/>
  <c r="U15" i="2"/>
  <c r="U16" i="2"/>
  <c r="AK16" i="2"/>
  <c r="D15" i="14" s="1"/>
  <c r="E15" i="14" s="1"/>
  <c r="U17" i="2"/>
  <c r="AK17" i="2"/>
  <c r="D16" i="14" s="1"/>
  <c r="E16" i="14" s="1"/>
  <c r="AT7" i="2"/>
  <c r="AT8" i="2"/>
  <c r="AT9" i="2"/>
  <c r="AT10" i="2"/>
  <c r="AT11" i="2"/>
  <c r="AT12" i="2"/>
  <c r="AT13" i="2"/>
  <c r="AT14" i="2"/>
  <c r="AT15" i="2"/>
  <c r="AT16" i="2"/>
  <c r="AT17" i="2"/>
  <c r="U14" i="1"/>
  <c r="AW7" i="1"/>
  <c r="AW8" i="1"/>
  <c r="AW9" i="1"/>
  <c r="AW10" i="1"/>
  <c r="AW11" i="1"/>
  <c r="AW12" i="1"/>
  <c r="AW13" i="1"/>
  <c r="AX7" i="1"/>
  <c r="AX8" i="1"/>
  <c r="AT14" i="1"/>
  <c r="M6" i="9" l="1"/>
  <c r="AK6" i="2"/>
  <c r="D15" i="8" s="1"/>
  <c r="B5" i="15"/>
  <c r="AX10" i="2"/>
  <c r="AZ10" i="2" s="1"/>
  <c r="D9" i="14"/>
  <c r="E9" i="14" s="1"/>
  <c r="AX7" i="5"/>
  <c r="AY7" i="5" s="1"/>
  <c r="D6" i="16"/>
  <c r="AX9" i="2"/>
  <c r="AY9" i="2" s="1"/>
  <c r="D8" i="14"/>
  <c r="Z6" i="2"/>
  <c r="AA6" i="2" s="1"/>
  <c r="U6" i="2"/>
  <c r="N6" i="1"/>
  <c r="Z6" i="1"/>
  <c r="AA6" i="1" s="1"/>
  <c r="AX21" i="5"/>
  <c r="AX20" i="5"/>
  <c r="AX19" i="5"/>
  <c r="AX22" i="5"/>
  <c r="AX18" i="5"/>
  <c r="AX12" i="9"/>
  <c r="AZ7" i="9"/>
  <c r="AY7" i="9"/>
  <c r="AX11" i="9"/>
  <c r="AX16" i="9"/>
  <c r="AX10" i="9"/>
  <c r="AX15" i="9"/>
  <c r="AX9" i="9"/>
  <c r="T6" i="9"/>
  <c r="AL13" i="2"/>
  <c r="AX13" i="2"/>
  <c r="AY8" i="2"/>
  <c r="AZ8" i="2"/>
  <c r="AL15" i="2"/>
  <c r="AX15" i="2"/>
  <c r="AL11" i="2"/>
  <c r="AX11" i="2"/>
  <c r="AZ7" i="2"/>
  <c r="AY7" i="2"/>
  <c r="AL17" i="2"/>
  <c r="AX17" i="2"/>
  <c r="AL16" i="2"/>
  <c r="AX16" i="2"/>
  <c r="AL14" i="2"/>
  <c r="AX14" i="2"/>
  <c r="AL12" i="2"/>
  <c r="AX12" i="2"/>
  <c r="AY10" i="2"/>
  <c r="AL12" i="1"/>
  <c r="AX12" i="1"/>
  <c r="AZ8" i="1"/>
  <c r="AY8" i="1"/>
  <c r="AL11" i="1"/>
  <c r="AX11" i="1"/>
  <c r="AZ7" i="1"/>
  <c r="AY7" i="1"/>
  <c r="AL14" i="1"/>
  <c r="AX14" i="1"/>
  <c r="AL10" i="1"/>
  <c r="AX10" i="1"/>
  <c r="AL13" i="1"/>
  <c r="AX13" i="1"/>
  <c r="AL9" i="1"/>
  <c r="AX9" i="1"/>
  <c r="B39" i="8"/>
  <c r="AK6" i="5"/>
  <c r="AJ16" i="9"/>
  <c r="AI16" i="9"/>
  <c r="AI15" i="9"/>
  <c r="AJ15" i="9"/>
  <c r="Z6" i="9"/>
  <c r="AA6" i="9" s="1"/>
  <c r="AX6" i="9"/>
  <c r="AE6" i="9"/>
  <c r="AF6" i="9" s="1"/>
  <c r="AJ12" i="2"/>
  <c r="AI12" i="2"/>
  <c r="AM21" i="5"/>
  <c r="AL21" i="5"/>
  <c r="AJ11" i="1"/>
  <c r="AI11" i="1"/>
  <c r="AM22" i="5"/>
  <c r="AL22" i="5"/>
  <c r="AJ7" i="9"/>
  <c r="AI7" i="9"/>
  <c r="AJ7" i="5"/>
  <c r="AI7" i="5"/>
  <c r="AT6" i="5"/>
  <c r="N6" i="5"/>
  <c r="M6" i="5"/>
  <c r="AJ7" i="2"/>
  <c r="AI7" i="2"/>
  <c r="AJ10" i="2"/>
  <c r="AI10" i="2"/>
  <c r="AJ13" i="2"/>
  <c r="AI13" i="2"/>
  <c r="AM10" i="2"/>
  <c r="AL10" i="2"/>
  <c r="AM20" i="5"/>
  <c r="AL20" i="5"/>
  <c r="AJ10" i="9"/>
  <c r="AI10" i="9"/>
  <c r="AJ9" i="2"/>
  <c r="AI9" i="2"/>
  <c r="AM9" i="2"/>
  <c r="AL9" i="2"/>
  <c r="AM19" i="5"/>
  <c r="AL19" i="5"/>
  <c r="AE6" i="5"/>
  <c r="AF6" i="5" s="1"/>
  <c r="Z6" i="5"/>
  <c r="AA6" i="5" s="1"/>
  <c r="AE6" i="2"/>
  <c r="AF6" i="2" s="1"/>
  <c r="AJ9" i="1"/>
  <c r="AI9" i="1"/>
  <c r="AJ8" i="9"/>
  <c r="AI8" i="9"/>
  <c r="AJ17" i="2"/>
  <c r="AI17" i="2"/>
  <c r="AJ10" i="1"/>
  <c r="AI10" i="1"/>
  <c r="AJ11" i="9"/>
  <c r="AI11" i="9"/>
  <c r="AJ16" i="2"/>
  <c r="AI16" i="2"/>
  <c r="AJ8" i="2"/>
  <c r="AI8" i="2"/>
  <c r="AJ12" i="9"/>
  <c r="AI12" i="9"/>
  <c r="AJ11" i="2"/>
  <c r="AI11" i="2"/>
  <c r="AM8" i="2"/>
  <c r="AL8" i="2"/>
  <c r="AM18" i="5"/>
  <c r="AL18" i="5"/>
  <c r="U6" i="5"/>
  <c r="T6" i="5"/>
  <c r="AM7" i="2"/>
  <c r="AL7" i="2"/>
  <c r="AM7" i="5"/>
  <c r="AL7" i="5"/>
  <c r="AI14" i="1"/>
  <c r="AJ12" i="1"/>
  <c r="AI12" i="1"/>
  <c r="AT6" i="2"/>
  <c r="AS6" i="2"/>
  <c r="U6" i="1"/>
  <c r="N6" i="2"/>
  <c r="M6" i="2"/>
  <c r="AJ7" i="1"/>
  <c r="AI7" i="1"/>
  <c r="AJ6" i="2"/>
  <c r="AI6" i="2"/>
  <c r="AJ15" i="2"/>
  <c r="AI15" i="2"/>
  <c r="AJ8" i="1"/>
  <c r="AI8" i="1"/>
  <c r="AJ9" i="9"/>
  <c r="AI9" i="9"/>
  <c r="AJ14" i="2"/>
  <c r="AI14" i="2"/>
  <c r="AM8" i="1"/>
  <c r="AL8" i="1"/>
  <c r="AM7" i="1"/>
  <c r="AL7" i="1"/>
  <c r="AJ13" i="1"/>
  <c r="AI13" i="1"/>
  <c r="AJ6" i="9"/>
  <c r="AI6" i="9"/>
  <c r="AM16" i="2"/>
  <c r="AM14" i="2"/>
  <c r="AM12" i="2"/>
  <c r="AM17" i="2"/>
  <c r="AM15" i="2"/>
  <c r="AM13" i="2"/>
  <c r="AM11" i="2"/>
  <c r="AM10" i="1"/>
  <c r="AM9" i="1"/>
  <c r="AM14" i="1"/>
  <c r="AM12" i="1"/>
  <c r="AM13" i="1"/>
  <c r="AM11" i="1"/>
  <c r="D5" i="14" l="1"/>
  <c r="AX6" i="5"/>
  <c r="D34" i="8"/>
  <c r="AX6" i="2"/>
  <c r="AZ9" i="2"/>
  <c r="E6" i="16"/>
  <c r="D5" i="16"/>
  <c r="AZ7" i="5"/>
  <c r="E8" i="14"/>
  <c r="AY19" i="5"/>
  <c r="AZ19" i="5"/>
  <c r="AY18" i="5"/>
  <c r="AZ18" i="5"/>
  <c r="AY22" i="5"/>
  <c r="AZ22" i="5"/>
  <c r="AY20" i="5"/>
  <c r="AZ20" i="5"/>
  <c r="AY21" i="5"/>
  <c r="AZ21" i="5"/>
  <c r="E28" i="8"/>
  <c r="AY15" i="9"/>
  <c r="AZ15" i="9"/>
  <c r="AZ12" i="9"/>
  <c r="AY12" i="9"/>
  <c r="E32" i="8"/>
  <c r="AZ10" i="9"/>
  <c r="AY10" i="9"/>
  <c r="AY16" i="9"/>
  <c r="AZ16" i="9"/>
  <c r="AZ11" i="9"/>
  <c r="AY11" i="9"/>
  <c r="AZ8" i="9"/>
  <c r="E29" i="8"/>
  <c r="AY9" i="9"/>
  <c r="AZ9" i="9"/>
  <c r="E33" i="8"/>
  <c r="E27" i="8"/>
  <c r="AY12" i="2"/>
  <c r="AZ12" i="2"/>
  <c r="AY16" i="2"/>
  <c r="AZ16" i="2"/>
  <c r="AY14" i="2"/>
  <c r="AZ14" i="2"/>
  <c r="AZ17" i="2"/>
  <c r="AY17" i="2"/>
  <c r="AY11" i="2"/>
  <c r="AZ11" i="2"/>
  <c r="AZ13" i="2"/>
  <c r="AY13" i="2"/>
  <c r="AZ15" i="2"/>
  <c r="AY15" i="2"/>
  <c r="AZ14" i="1"/>
  <c r="AY14" i="1"/>
  <c r="AZ12" i="1"/>
  <c r="AY12" i="1"/>
  <c r="AY9" i="1"/>
  <c r="AZ9" i="1"/>
  <c r="AZ10" i="1"/>
  <c r="AY10" i="1"/>
  <c r="AY13" i="1"/>
  <c r="AZ13" i="1"/>
  <c r="AZ11" i="1"/>
  <c r="AY11" i="1"/>
  <c r="AM6" i="1"/>
  <c r="AL6" i="1"/>
  <c r="AX6" i="1"/>
  <c r="AJ6" i="5"/>
  <c r="AI6" i="5"/>
  <c r="E21" i="8"/>
  <c r="E24" i="8"/>
  <c r="E22" i="8"/>
  <c r="E20" i="8"/>
  <c r="E23" i="8"/>
  <c r="E19" i="8"/>
  <c r="E9" i="8"/>
  <c r="E10" i="8"/>
  <c r="E7" i="8"/>
  <c r="E11" i="8"/>
  <c r="E12" i="8"/>
  <c r="E8" i="8"/>
  <c r="C25" i="8"/>
  <c r="B25" i="8"/>
  <c r="E5" i="16" l="1"/>
  <c r="E5" i="14"/>
  <c r="L7" i="17"/>
  <c r="AR5" i="1"/>
  <c r="AO5" i="1"/>
  <c r="AP5" i="1" s="1"/>
  <c r="AN5" i="1"/>
  <c r="AU5" i="1" s="1"/>
  <c r="AG5" i="1"/>
  <c r="AH5" i="1" s="1"/>
  <c r="V5" i="1"/>
  <c r="Y5" i="1" s="1"/>
  <c r="S5" i="1"/>
  <c r="L5" i="1"/>
  <c r="F5" i="1"/>
  <c r="G5" i="1" s="1"/>
  <c r="C5" i="1"/>
  <c r="D5" i="1" s="1"/>
  <c r="B11" i="17" l="1"/>
  <c r="K11" i="17"/>
  <c r="M7" i="17"/>
  <c r="F7" i="17"/>
  <c r="G7" i="17"/>
  <c r="K7" i="17"/>
  <c r="B7" i="17"/>
  <c r="J7" i="17"/>
  <c r="E26" i="8"/>
  <c r="AK5" i="1"/>
  <c r="AD5" i="1"/>
  <c r="C4" i="8" l="1"/>
  <c r="B4" i="8"/>
  <c r="B15" i="8"/>
  <c r="C15" i="8"/>
  <c r="B43" i="8"/>
  <c r="C43" i="8"/>
  <c r="E46" i="8"/>
  <c r="E44" i="8"/>
  <c r="B34" i="8"/>
  <c r="C34" i="8"/>
  <c r="E5" i="8"/>
  <c r="E18" i="8" l="1"/>
  <c r="E48" i="8"/>
  <c r="E45" i="8"/>
  <c r="E47" i="8"/>
  <c r="E6" i="8"/>
  <c r="E49" i="8"/>
  <c r="E16" i="8"/>
  <c r="E17" i="8"/>
  <c r="E50" i="8"/>
  <c r="E39" i="8" l="1"/>
  <c r="E25" i="8"/>
  <c r="E15" i="8"/>
  <c r="E34" i="8"/>
  <c r="E4" i="8"/>
  <c r="E43" i="8"/>
  <c r="AU6" i="1" l="1"/>
  <c r="AW6" i="1" l="1"/>
  <c r="AV6" i="1"/>
  <c r="AZ6" i="1"/>
  <c r="AY6" i="1"/>
  <c r="AM6" i="2"/>
  <c r="AU6" i="2"/>
  <c r="AL6" i="2"/>
  <c r="AW6" i="2" l="1"/>
  <c r="AZ6" i="2"/>
  <c r="AY6" i="2"/>
  <c r="AV6" i="2"/>
  <c r="AL6" i="9"/>
  <c r="AM6" i="9"/>
  <c r="AU6" i="9"/>
  <c r="AW6" i="9" l="1"/>
  <c r="AY6" i="9"/>
  <c r="AZ6" i="9"/>
  <c r="AV6" i="9"/>
  <c r="AL6" i="5"/>
  <c r="AM6" i="5"/>
  <c r="AU6" i="5"/>
  <c r="AV6" i="5" l="1"/>
  <c r="AY6" i="5"/>
  <c r="AZ6" i="5"/>
  <c r="AW6" i="5"/>
  <c r="AT6" i="1" l="1"/>
  <c r="AS6" i="1"/>
  <c r="AI6" i="1"/>
  <c r="AJ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oaeadmin</author>
  </authors>
  <commentList>
    <comment ref="O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oaeadmin:</t>
        </r>
        <r>
          <rPr>
            <sz val="9"/>
            <color indexed="81"/>
            <rFont val="Tahoma"/>
            <family val="2"/>
          </rPr>
          <t xml:space="preserve">
12.75 ไร่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oaeadmin</author>
  </authors>
  <commentList>
    <comment ref="AU10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oaeadmin:</t>
        </r>
        <r>
          <rPr>
            <sz val="9"/>
            <color indexed="81"/>
            <rFont val="Tahoma"/>
            <family val="2"/>
          </rPr>
          <t xml:space="preserve">
ไม่ให้ผลผลิต กระทบน้ำท่วมขาดการดูแล</t>
        </r>
      </text>
    </comment>
    <comment ref="O12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oaeadmin:</t>
        </r>
        <r>
          <rPr>
            <sz val="9"/>
            <color indexed="81"/>
            <rFont val="Tahoma"/>
            <family val="2"/>
          </rPr>
          <t xml:space="preserve">
อายุจริง 2 ปี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Ploy</author>
    <author>alisa.cha</author>
  </authors>
  <commentList>
    <comment ref="D3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Ploy:</t>
        </r>
        <r>
          <rPr>
            <sz val="9"/>
            <color indexed="81"/>
            <rFont val="Tahoma"/>
            <family val="2"/>
          </rPr>
          <t xml:space="preserve">
ผลผลิตระดับอำเภอน้อยกว่า 5 ตัน ใช้ทศนิยม 2 ตแหน่ง
ผลผลิตระดับจังหวัดน้อยกว่า 10 ตัน ใช้ทศนิยม 2 ตำแหน่ง</t>
        </r>
      </text>
    </comment>
    <comment ref="E3" authorId="1" shapeId="0" xr:uid="{00000000-0006-0000-0D00-000002000000}">
      <text>
        <r>
          <rPr>
            <b/>
            <sz val="9"/>
            <color indexed="81"/>
            <rFont val="Tahoma"/>
            <family val="2"/>
          </rPr>
          <t>ผลผลิตต่อไร่ระดับอำเภอ เมื่อคูณไปและหารกลับ ต้องได้เท่ากัน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Ploy</author>
    <author>alisa.cha</author>
  </authors>
  <commentList>
    <comment ref="D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Ploy:</t>
        </r>
        <r>
          <rPr>
            <sz val="9"/>
            <color indexed="81"/>
            <rFont val="Tahoma"/>
            <family val="2"/>
          </rPr>
          <t xml:space="preserve">
ผลผลิตระดับอำเภอน้อยกว่า 5 ตัน ใช้ทศนิยม 2 ตแหน่ง
ผลผลิตระดับจังหวัดน้อยกว่า 10 ตัน ใช้ทศนิยม 2 ตำแหน่ง</t>
        </r>
      </text>
    </comment>
    <comment ref="E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ผลผลิตต่อไร่ระดับอำเภอ เมื่อคูณไปและหารกลับ ต้องได้เท่ากัน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Ploy</author>
    <author>alisa.cha</author>
  </authors>
  <commentList>
    <comment ref="D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Ploy:</t>
        </r>
        <r>
          <rPr>
            <sz val="9"/>
            <color indexed="81"/>
            <rFont val="Tahoma"/>
            <family val="2"/>
          </rPr>
          <t xml:space="preserve">
ผลผลิตระดับอำเภอน้อยกว่า 5 ตัน ใช้ทศนิยม 2 ตแหน่ง
ผลผลิตระดับจังหวัดน้อยกว่า 10 ตัน ใช้ทศนิยม 2 ตำแหน่ง</t>
        </r>
      </text>
    </comment>
    <comment ref="E3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ผลผลิตต่อไร่ระดับอำเภอ เมื่อคูณไปและหารกลับ ต้องได้เท่ากัน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Ploy</author>
    <author>alisa.cha</author>
  </authors>
  <commentList>
    <comment ref="D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Ploy:</t>
        </r>
        <r>
          <rPr>
            <sz val="9"/>
            <color indexed="81"/>
            <rFont val="Tahoma"/>
            <family val="2"/>
          </rPr>
          <t xml:space="preserve">
ผลผลิตระดับอำเภอน้อยกว่า 5 ตัน ใช้ทศนิยม 2 ตแหน่ง
ผลผลิตระดับจังหวัดน้อยกว่า 10 ตัน ใช้ทศนิยม 2 ตำแหน่ง</t>
        </r>
      </text>
    </comment>
    <comment ref="E3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ผลผลิตต่อไร่ระดับอำเภอ เมื่อคูณไปและหารกลับ ต้องได้เท่ากัน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Ploy</author>
    <author>alisa.cha</author>
  </authors>
  <commentList>
    <comment ref="D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Ploy:</t>
        </r>
        <r>
          <rPr>
            <sz val="9"/>
            <color indexed="81"/>
            <rFont val="Tahoma"/>
            <family val="2"/>
          </rPr>
          <t xml:space="preserve">
ผลผลิตระดับอำเภอน้อยกว่า 5 ตัน ใช้ทศนิยม 2 ตแหน่ง
ผลผลิตระดับจังหวัดน้อยกว่า 10 ตัน ใช้ทศนิยม 2 ตำแหน่ง</t>
        </r>
      </text>
    </comment>
    <comment ref="E3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>ผลผลิตต่อไร่ระดับอำเภอ เมื่อคูณไปและหารกลับ ต้องได้เท่ากัน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oaeadmin</author>
  </authors>
  <commentList>
    <comment ref="AU29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oaeadmin:</t>
        </r>
        <r>
          <rPr>
            <sz val="9"/>
            <color indexed="81"/>
            <rFont val="Tahoma"/>
            <family val="2"/>
          </rPr>
          <t xml:space="preserve">
2 แปลง  50 ไร่(ไม่ได้ดูแลปล่อยธรรมชาติ) กับ 6 ไร่ </t>
        </r>
      </text>
    </comment>
    <comment ref="AU54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oaeadmin:</t>
        </r>
        <r>
          <rPr>
            <sz val="9"/>
            <color indexed="81"/>
            <rFont val="Tahoma"/>
            <family val="2"/>
          </rPr>
          <t xml:space="preserve">
ดูแลรักษาดี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Ploy</author>
    <author>alisa.cha</author>
  </authors>
  <commentList>
    <comment ref="D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Ploy:</t>
        </r>
        <r>
          <rPr>
            <sz val="9"/>
            <color indexed="81"/>
            <rFont val="Tahoma"/>
            <family val="2"/>
          </rPr>
          <t xml:space="preserve">
ผลผลิตระดับอำเภอน้อยกว่า 5 ตัน ใช้ทศนิยม 2 ตแหน่ง
ผลผลิตระดับจังหวัดน้อยกว่า 10 ตัน ใช้ทศนิยม 2 ตำแหน่ง</t>
        </r>
      </text>
    </comment>
    <comment ref="E3" authorId="1" shapeId="0" xr:uid="{00000000-0006-0000-0900-000002000000}">
      <text>
        <r>
          <rPr>
            <b/>
            <sz val="9"/>
            <color indexed="81"/>
            <rFont val="Tahoma"/>
            <family val="2"/>
          </rPr>
          <t>ผลผลิตต่อไร่ระดับอำเภอ เมื่อคูณไปและหารกลับ ต้องได้เท่ากัน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oaeadmin</author>
  </authors>
  <commentList>
    <comment ref="Q1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oaeadmin:</t>
        </r>
        <r>
          <rPr>
            <sz val="9"/>
            <color indexed="81"/>
            <rFont val="Tahoma"/>
            <family val="2"/>
          </rPr>
          <t xml:space="preserve">
โค่นทิ้ง มกราคม 66 45ไร่ ไปปลูกมะพร้าว 45 ไร่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Ploy</author>
    <author>alisa.cha</author>
  </authors>
  <commentList>
    <comment ref="D3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Ploy:</t>
        </r>
        <r>
          <rPr>
            <sz val="9"/>
            <color indexed="81"/>
            <rFont val="Tahoma"/>
            <family val="2"/>
          </rPr>
          <t xml:space="preserve">
ผลผลิตระดับอำเภอน้อยกว่า 5 ตัน ใช้ทศนิยม 2 ตแหน่ง
ผลผลิตระดับจังหวัดน้อยกว่า 10 ตัน ใช้ทศนิยม 2 ตำแหน่ง</t>
        </r>
      </text>
    </comment>
    <comment ref="E3" authorId="1" shapeId="0" xr:uid="{00000000-0006-0000-0B00-000002000000}">
      <text>
        <r>
          <rPr>
            <b/>
            <sz val="9"/>
            <color indexed="81"/>
            <rFont val="Tahoma"/>
            <family val="2"/>
          </rPr>
          <t>ผลผลิตต่อไร่ระดับอำเภอ เมื่อคูณไปและหารกลับ ต้องได้เท่ากัน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<sst xmlns="http://schemas.openxmlformats.org/spreadsheetml/2006/main" count="3000" uniqueCount="1051">
  <si>
    <t>เนื้อที่ให้ผล (ไร่)</t>
  </si>
  <si>
    <t>ผลผลิต (ตัน)</t>
  </si>
  <si>
    <t>ผลผลิตต่อไร่ ( กิโลกรัม)</t>
  </si>
  <si>
    <t xml:space="preserve">เอกภาพ </t>
  </si>
  <si>
    <t>รตรอ</t>
  </si>
  <si>
    <t>ทะเบียน</t>
  </si>
  <si>
    <t>มติที่ประชุม</t>
  </si>
  <si>
    <t>เอกภาพ</t>
  </si>
  <si>
    <t>% +/-</t>
  </si>
  <si>
    <t>ปลูกใหม่</t>
  </si>
  <si>
    <t>ให้ผลปีแรก</t>
  </si>
  <si>
    <t>เคยให้ผล</t>
  </si>
  <si>
    <t>จังหวัด</t>
  </si>
  <si>
    <t>จังหวัด/อำเภอ</t>
  </si>
  <si>
    <t>เนื้อที่ยืนต้น (ไร่)</t>
  </si>
  <si>
    <t>สระบุรี</t>
  </si>
  <si>
    <t>แก่งคอย</t>
  </si>
  <si>
    <t>พระพุทธบาท</t>
  </si>
  <si>
    <t>บ้านหมอ</t>
  </si>
  <si>
    <t>มวกเหล็ก</t>
  </si>
  <si>
    <t>เฉลิมพระเกียรติ</t>
  </si>
  <si>
    <t>วิหารแดง</t>
  </si>
  <si>
    <t>หนองแค</t>
  </si>
  <si>
    <t>วังม่วง</t>
  </si>
  <si>
    <t>ลพบุรี</t>
  </si>
  <si>
    <t>เมืองลพบุรี</t>
  </si>
  <si>
    <t>พัฒนานิคม</t>
  </si>
  <si>
    <t>โคกสำโรง</t>
  </si>
  <si>
    <t>หนองม่วง</t>
  </si>
  <si>
    <t>ชัยบาดาล</t>
  </si>
  <si>
    <t>บ้านหมี่</t>
  </si>
  <si>
    <t>ท่าวุ้ง</t>
  </si>
  <si>
    <t>ท่าหลวง</t>
  </si>
  <si>
    <t>สระโบสถ์</t>
  </si>
  <si>
    <t>โคกเจริญ</t>
  </si>
  <si>
    <t>ลำสนธิ</t>
  </si>
  <si>
    <t>สุพรรณบุรี</t>
  </si>
  <si>
    <t>เมืองสุพรรณบุรี</t>
  </si>
  <si>
    <t>เดิมบางนางบวช</t>
  </si>
  <si>
    <t>สองพี่น้อง</t>
  </si>
  <si>
    <t>ด่านช้าง</t>
  </si>
  <si>
    <t>หนองหญ้าไซ</t>
  </si>
  <si>
    <t>อู่ทอง</t>
  </si>
  <si>
    <t>บางปลาม้า</t>
  </si>
  <si>
    <t>ดอนเจดีย์</t>
  </si>
  <si>
    <t>พระนครศรีอยุธยา</t>
  </si>
  <si>
    <t>บางซ้าย</t>
  </si>
  <si>
    <t>บางไทร</t>
  </si>
  <si>
    <t>ผักไห่</t>
  </si>
  <si>
    <t>ภาชี</t>
  </si>
  <si>
    <t>ลาดบัวหลวง</t>
  </si>
  <si>
    <t>วังน้อย</t>
  </si>
  <si>
    <t>กรุงเทพมหานคร</t>
  </si>
  <si>
    <t>หนองจอก</t>
  </si>
  <si>
    <t>ปทุมธานี</t>
  </si>
  <si>
    <t>เมืองปทุมธานี</t>
  </si>
  <si>
    <t>คลองหลวง</t>
  </si>
  <si>
    <t>ธัญบุรี</t>
  </si>
  <si>
    <t>ลำลูกกา</t>
  </si>
  <si>
    <t>หนองเสือ</t>
  </si>
  <si>
    <t>ลาดหลุมแก้ว</t>
  </si>
  <si>
    <t>สามโคก</t>
  </si>
  <si>
    <t>ผลต่าง</t>
  </si>
  <si>
    <t>ตารางที่ 3.1  ลำไย : วิเคราะห์ เนื้อที่ยืนต้น เนื้อที่ให้ผล ผลผลิต และผลผลิตต่อเนื้อที่ให้ผล รวมทั้งประเทศ ภาค จังหวัด ปี 2564 กับ ปี 2565</t>
  </si>
  <si>
    <t>รวมทั้งประเทศ</t>
  </si>
  <si>
    <t>ข้อมูลสถิติเผยแพร่</t>
  </si>
  <si>
    <t>กรมส่งเสริมการเกษตร (รต.รอ.)</t>
  </si>
  <si>
    <t>กรอบตัวอย่าง</t>
  </si>
  <si>
    <t>ทบก.</t>
  </si>
  <si>
    <t>ข้อมูล GIS</t>
  </si>
  <si>
    <t>PO 64</t>
  </si>
  <si>
    <t>RRA. ปี 2565 (ข้อ 1 และข้อ2)</t>
  </si>
  <si>
    <t>ผลการวิเคราะห์ 2565</t>
  </si>
  <si>
    <t>/ภาค/จังหวัด/</t>
  </si>
  <si>
    <t>ผลผลิตต่อเนื้อที่ให้ผล(กก.)</t>
  </si>
  <si>
    <t>(ไร่)</t>
  </si>
  <si>
    <t xml:space="preserve">เนื้อที่ยืนต้นข้อ2(ไร่) </t>
  </si>
  <si>
    <t>เนื้อที่ปลูกใหม่ (ไร่)</t>
  </si>
  <si>
    <t>เนื้อที่โค่นทิ้ง (ไร่)</t>
  </si>
  <si>
    <t>ผลผลิตต่อเนื้อที่ให้ผล (กก.)</t>
  </si>
  <si>
    <t>เนื้อที่ยืนต้น</t>
  </si>
  <si>
    <t>เนื้อที่ปลูกใหม่</t>
  </si>
  <si>
    <t>เนื้อที่โค่นทิ้ง</t>
  </si>
  <si>
    <t>เนื้อที่ให้ผลปีแรก</t>
  </si>
  <si>
    <t>เนื้อที่ให้ผล</t>
  </si>
  <si>
    <t>ผลผลิต</t>
  </si>
  <si>
    <t>ผลผลิตต่อเนื้อที่ให้ผล</t>
  </si>
  <si>
    <t>อำเภอ</t>
  </si>
  <si>
    <t>% เพิ่ม/ลด</t>
  </si>
  <si>
    <t xml:space="preserve"> (ไร่)</t>
  </si>
  <si>
    <t xml:space="preserve"> (ตัน)</t>
  </si>
  <si>
    <t xml:space="preserve"> (กก.)</t>
  </si>
  <si>
    <t>ภาคเหนือ</t>
  </si>
  <si>
    <t>ภาคตะวันออกเฉียงเหนือ</t>
  </si>
  <si>
    <t>ภาคกลาง</t>
  </si>
  <si>
    <t>ภาคใต้</t>
  </si>
  <si>
    <t>เชียงราย</t>
  </si>
  <si>
    <t>เมืองเชียงราย</t>
  </si>
  <si>
    <t>เชียงของ</t>
  </si>
  <si>
    <t>เชียงแสน</t>
  </si>
  <si>
    <t>เทิง</t>
  </si>
  <si>
    <t>พาน</t>
  </si>
  <si>
    <t>แม่จัน</t>
  </si>
  <si>
    <t>แม่สรวย</t>
  </si>
  <si>
    <t>แม่สาย</t>
  </si>
  <si>
    <t/>
  </si>
  <si>
    <t>เวียงป่าเป้า</t>
  </si>
  <si>
    <t>ป่าแดด</t>
  </si>
  <si>
    <t>เวียงชัย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</si>
  <si>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</si>
  <si>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</si>
  <si>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</si>
  <si>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</si>
  <si>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</si>
  <si>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</si>
  <si>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ดอยหลวง</t>
  </si>
  <si>
    <t>พะเยา</t>
  </si>
  <si>
    <t>เมืองพะเยา</t>
  </si>
  <si>
    <t>แม่ใจ</t>
  </si>
  <si>
    <t>ดอกคำใต้</t>
  </si>
  <si>
    <t>จุน</t>
  </si>
  <si>
    <t>ปง</t>
  </si>
  <si>
    <t>เชียงคำ</t>
  </si>
  <si>
    <t>เชียงม่วน</t>
  </si>
  <si>
    <t>ภูซาง</t>
  </si>
  <si>
    <t>ภูกามยาว</t>
  </si>
  <si>
    <t>ลำปาง</t>
  </si>
  <si>
    <t>เมืองลำปาง</t>
  </si>
  <si>
    <t>เกาะคา</t>
  </si>
  <si>
    <t>งาว</t>
  </si>
  <si>
    <t>แจ้ห่ม</t>
  </si>
  <si>
    <t>เถิน</t>
  </si>
  <si>
    <t>แม่ทะ</t>
  </si>
  <si>
    <t>แม่พริก</t>
  </si>
  <si>
    <t>วังเหนือ</t>
  </si>
  <si>
    <t>สบปราบ</t>
  </si>
  <si>
    <t>ห้างฉัตร</t>
  </si>
  <si>
    <t>เสริมงาม</t>
  </si>
  <si>
    <t>แม่เมาะ</t>
  </si>
  <si>
    <t>เมืองปาน</t>
  </si>
  <si>
    <t>ลำพูน</t>
  </si>
  <si>
    <t>เมืองลำพูน</t>
  </si>
  <si>
    <t>บ้านโฮ่ง</t>
  </si>
  <si>
    <t>ป่าซาง</t>
  </si>
  <si>
    <t>แม่ทา</t>
  </si>
  <si>
    <t>ลี้</t>
  </si>
  <si>
    <t>ทุ่งหัวช้าง</t>
  </si>
  <si>
    <t>บ้านธิ</t>
  </si>
  <si>
    <t>เวียงหนองล่อง</t>
  </si>
  <si>
    <t>เชียงใหม่</t>
  </si>
  <si>
    <t>เมืองเชียงใหม่</t>
  </si>
  <si>
    <t>จอมทอง</t>
  </si>
  <si>
    <t>เชียงดาว</t>
  </si>
  <si>
    <t>ดอยสะเก็ด</t>
  </si>
  <si>
    <t>ฝาง</t>
  </si>
  <si>
    <t>พร้าว</t>
  </si>
  <si>
    <t>แม่แจ่ม</t>
  </si>
  <si>
    <t>แม่แตง</t>
  </si>
  <si>
    <t>แม่ริม</t>
  </si>
  <si>
    <t>แม่อาย</t>
  </si>
  <si>
    <t>สะเมิง</t>
  </si>
  <si>
    <t>สันกำแพง</t>
  </si>
  <si>
    <t>สันทราย</t>
  </si>
  <si>
    <t>สันป่าตอง</t>
  </si>
  <si>
    <t>สารภี</t>
  </si>
  <si>
    <t>หางดง</t>
  </si>
  <si>
    <t>อมก๋อย</t>
  </si>
  <si>
    <t>ฮอด</t>
  </si>
  <si>
    <t>ดอยเต่า</t>
  </si>
  <si>
    <t>เวียงแหง</t>
  </si>
  <si>
    <t>ไชยปราการ</t>
  </si>
  <si>
    <t>แม่วาง</t>
  </si>
  <si>
    <t>แม่ออน</t>
  </si>
  <si>
    <t>ดอยหล่อ</t>
  </si>
  <si>
    <t>กัลยาณิวัฒนา</t>
  </si>
  <si>
    <t>แม่ฮ่องสอน</t>
  </si>
  <si>
    <t>เมืองแม่ฮ่องสอน</t>
  </si>
  <si>
    <t>ขุนยวม</t>
  </si>
  <si>
    <t>ปาย</t>
  </si>
  <si>
    <t>แม่ลาน้อย</t>
  </si>
  <si>
    <t>แม่สะเรียง</t>
  </si>
  <si>
    <t>สบเมย</t>
  </si>
  <si>
    <t>ปางมะผ้า</t>
  </si>
  <si>
    <t>ตาก</t>
  </si>
  <si>
    <t>เมืองตาก</t>
  </si>
  <si>
    <t>ท่าสองยาง</t>
  </si>
  <si>
    <t>บ้านตาก</t>
  </si>
  <si>
    <t>แม่ระมาด</t>
  </si>
  <si>
    <t>แม่สอด</t>
  </si>
  <si>
    <t>สามเงา</t>
  </si>
  <si>
    <t>อุ้มผาง</t>
  </si>
  <si>
    <t>พบพระ</t>
  </si>
  <si>
    <t>วังเจ้า</t>
  </si>
  <si>
    <t>กำแพงเพชร</t>
  </si>
  <si>
    <t>เมืองกำแพงเพชร</t>
  </si>
  <si>
    <t>ขาณุวรลักษบุรี</t>
  </si>
  <si>
    <t>คลองขลุง</t>
  </si>
  <si>
    <t>พรานกระต่าย</t>
  </si>
  <si>
    <t>ไทรงาม</t>
  </si>
  <si>
    <t>คลองลาน</t>
  </si>
  <si>
    <t>ลานกระบือ</t>
  </si>
  <si>
    <t>ทรายทองวัฒนา</t>
  </si>
  <si>
    <t>ปางศิลาทอง</t>
  </si>
  <si>
    <t>บึงสามัคคี</t>
  </si>
  <si>
    <t>โกสัมพีนคร</t>
  </si>
  <si>
    <t>สุโขทัย</t>
  </si>
  <si>
    <t>เมืองสุโขทัย</t>
  </si>
  <si>
    <t>กงไกรลาศ</t>
  </si>
  <si>
    <t>คีรีมาศ</t>
  </si>
  <si>
    <t>ทุ่งเสลี่ยม</t>
  </si>
  <si>
    <t>บ้านด่านลานหอย</t>
  </si>
  <si>
    <t>ศรีสัชนาลัย</t>
  </si>
  <si>
    <t>ศรีสำโรง</t>
  </si>
  <si>
    <t>สวรรคโลก</t>
  </si>
  <si>
    <t>ศรีนคร</t>
  </si>
  <si>
    <t>แพร่</t>
  </si>
  <si>
    <t>เมืองแพร่</t>
  </si>
  <si>
    <t>เด่นชัย</t>
  </si>
  <si>
    <t>ร้องกวาง</t>
  </si>
  <si>
    <t>ลอง</t>
  </si>
  <si>
    <t>วังชิ้น</t>
  </si>
  <si>
    <t>สอง</t>
  </si>
  <si>
    <t>สูงเม่น</t>
  </si>
  <si>
    <t>หนองม่วงไข่</t>
  </si>
  <si>
    <t>น่าน</t>
  </si>
  <si>
    <t>เมืองน่าน</t>
  </si>
  <si>
    <t>เชียงกลาง</t>
  </si>
  <si>
    <t>ท่าวังผา</t>
  </si>
  <si>
    <t>ทุ่งช้าง</t>
  </si>
  <si>
    <t>นาน้อย</t>
  </si>
  <si>
    <t>ปัว</t>
  </si>
  <si>
    <t>เวียงสา</t>
  </si>
  <si>
    <t>แม่จริม</t>
  </si>
  <si>
    <t>บ้านหลวง</t>
  </si>
  <si>
    <t>นาหมื่น</t>
  </si>
  <si>
    <t>สันติสุข</t>
  </si>
  <si>
    <t>บ่อเกลือ</t>
  </si>
  <si>
    <t>สองแคว</t>
  </si>
  <si>
    <t>ภูเพียง</t>
  </si>
  <si>
    <t>อุตรดิตถ์</t>
  </si>
  <si>
    <t>เมืองอุตรดิตถ์</t>
  </si>
  <si>
    <t>ตรอน</t>
  </si>
  <si>
    <t>ท่าปลา</t>
  </si>
  <si>
    <t>น้ำปาด</t>
  </si>
  <si>
    <t>พิชัย</t>
  </si>
  <si>
    <t>ฟากท่า</t>
  </si>
  <si>
    <t>ลับแล</t>
  </si>
  <si>
    <t>บ้านโคก</t>
  </si>
  <si>
    <t>ทองแสนขัน</t>
  </si>
  <si>
    <t>พิษณุโลก</t>
  </si>
  <si>
    <t>เมืองพิษณุโลก</t>
  </si>
  <si>
    <t>ชาติตระการ</t>
  </si>
  <si>
    <t>นครไทย</t>
  </si>
  <si>
    <t>บางกระทุ่ม</t>
  </si>
  <si>
    <t>บางระกำ</t>
  </si>
  <si>
    <t>พรหมพิราม</t>
  </si>
  <si>
    <t>วังทอง</t>
  </si>
  <si>
    <t>วัดโบสถ์</t>
  </si>
  <si>
    <t>เนินมะปราง</t>
  </si>
  <si>
    <t>พิจิตร</t>
  </si>
  <si>
    <t>เมืองพิจิตร</t>
  </si>
  <si>
    <t>ตะพานหิน</t>
  </si>
  <si>
    <t>บางมูลนาก</t>
  </si>
  <si>
    <t>โพทะเล</t>
  </si>
  <si>
    <t>โพธิ์ประทับช้าง</t>
  </si>
  <si>
    <t>สามง่าม</t>
  </si>
  <si>
    <t>วังทรายพูน</t>
  </si>
  <si>
    <t>ทับคล้อ</t>
  </si>
  <si>
    <t>สากเหล็ก</t>
  </si>
  <si>
    <t>บึงนาราง</t>
  </si>
  <si>
    <t>ดงเจริญ</t>
  </si>
  <si>
    <t>วชิรบารมี</t>
  </si>
  <si>
    <t>นครสวรรค์</t>
  </si>
  <si>
    <t>เมืองนครสวรรค์</t>
  </si>
  <si>
    <t>โกรกพระ</t>
  </si>
  <si>
    <t>ชุมแสง</t>
  </si>
  <si>
    <t>ตาคลี</t>
  </si>
  <si>
    <t>ท่าตะโก</t>
  </si>
  <si>
    <t>บรรพตพิสัย</t>
  </si>
  <si>
    <t>พยุหะคีรี</t>
  </si>
  <si>
    <t>ไพศาลี</t>
  </si>
  <si>
    <t>ลาดยาว</t>
  </si>
  <si>
    <t>หนองบัว</t>
  </si>
  <si>
    <t>เก้าเลี้ยว</t>
  </si>
  <si>
    <t>ตากฟ้า</t>
  </si>
  <si>
    <t>แม่วงก์</t>
  </si>
  <si>
    <t>32..75</t>
  </si>
  <si>
    <t>แม่เปิน</t>
  </si>
  <si>
    <t>ชุมตาบง</t>
  </si>
  <si>
    <t>อุทัยธานี</t>
  </si>
  <si>
    <t>เมืองอุทัยธานี</t>
  </si>
  <si>
    <t>ทัพทัน</t>
  </si>
  <si>
    <t>บ้านไร่</t>
  </si>
  <si>
    <t>สว่างอารมณ์</t>
  </si>
  <si>
    <t>หนองขาหย่าง</t>
  </si>
  <si>
    <t>หนองฉาง</t>
  </si>
  <si>
    <t>ลานสัก</t>
  </si>
  <si>
    <t>ห้วยคต</t>
  </si>
  <si>
    <t>เพชรบูรณ์</t>
  </si>
  <si>
    <t>เมืองเพชรบูรณ์</t>
  </si>
  <si>
    <t>ชนแดน</t>
  </si>
  <si>
    <t>วิเชียรบุรี</t>
  </si>
  <si>
    <t>หนองไผ่</t>
  </si>
  <si>
    <t>หล่มเก่า</t>
  </si>
  <si>
    <t>หล่มสัก</t>
  </si>
  <si>
    <t>ศรีเทพ</t>
  </si>
  <si>
    <t>บึงสามพัน</t>
  </si>
  <si>
    <t>น้ำหนาว</t>
  </si>
  <si>
    <t>วังโป่ง</t>
  </si>
  <si>
    <t>เขาค้อ</t>
  </si>
  <si>
    <t>เลย</t>
  </si>
  <si>
    <t>เมืองเลย</t>
  </si>
  <si>
    <t>เชียงคาน</t>
  </si>
  <si>
    <t>ด่านซ้าย</t>
  </si>
  <si>
    <t>ท่าลี่</t>
  </si>
  <si>
    <t>ปากชม</t>
  </si>
  <si>
    <t>ภูกระดึง</t>
  </si>
  <si>
    <t>ภูเรือ</t>
  </si>
  <si>
    <t>วังสะพุง</t>
  </si>
  <si>
    <t>นาแห้ว</t>
  </si>
  <si>
    <t>นาด้วง</t>
  </si>
  <si>
    <t>ภูหลวง</t>
  </si>
  <si>
    <t>ผาขาว</t>
  </si>
  <si>
    <t>เอราวัณ</t>
  </si>
  <si>
    <t>หนองหิน</t>
  </si>
  <si>
    <t>หนองบัวลำภู</t>
  </si>
  <si>
    <t>เมืองหนองบัวลำภู</t>
  </si>
  <si>
    <t>นากลาง</t>
  </si>
  <si>
    <t>โนนสัง</t>
  </si>
  <si>
    <t>ศรีบุญเรือง</t>
  </si>
  <si>
    <t>สุวรรณคูหา</t>
  </si>
  <si>
    <t>นาวัง</t>
  </si>
  <si>
    <t>อุดรธานี</t>
  </si>
  <si>
    <t>เมืองอุดรธานี</t>
  </si>
  <si>
    <t>กุมภวาปี</t>
  </si>
  <si>
    <t>บ้านดุง</t>
  </si>
  <si>
    <t>บ้านผือ</t>
  </si>
  <si>
    <t>เพ็ญ</t>
  </si>
  <si>
    <t>ศรีธาตุ</t>
  </si>
  <si>
    <t>หนองหาน</t>
  </si>
  <si>
    <t>น้ำโสม</t>
  </si>
  <si>
    <t>หนองวัวซอ</t>
  </si>
  <si>
    <t>กุดจับ</t>
  </si>
  <si>
    <t>โนนสะอาด</t>
  </si>
  <si>
    <t>สร้างคอม</t>
  </si>
  <si>
    <t>วังสามหมอ</t>
  </si>
  <si>
    <t>ทุ่งฝน</t>
  </si>
  <si>
    <t>ไชยวาน</t>
  </si>
  <si>
    <t>หนองแสง</t>
  </si>
  <si>
    <t>นายูง</t>
  </si>
  <si>
    <t>พิบูลย์รักษ์</t>
  </si>
  <si>
    <t>กู่แก้ว</t>
  </si>
  <si>
    <t>ประจักษ์ศิลาปาคม</t>
  </si>
  <si>
    <t>หนองคาย</t>
  </si>
  <si>
    <t>เมืองหนองคาย</t>
  </si>
  <si>
    <t>ท่าบ่อ</t>
  </si>
  <si>
    <t>โพนพิสัย</t>
  </si>
  <si>
    <t>ศรีเชียงใหม่</t>
  </si>
  <si>
    <t>สังคม</t>
  </si>
  <si>
    <t>สระใคร</t>
  </si>
  <si>
    <t>เฝ้าไร่</t>
  </si>
  <si>
    <t>รัตนวาปี</t>
  </si>
  <si>
    <t>โพธิ์ตาก</t>
  </si>
  <si>
    <t>บึงกาฬ</t>
  </si>
  <si>
    <t>เมืองบึงกาฬ</t>
  </si>
  <si>
    <t>พรเจริญ</t>
  </si>
  <si>
    <t>โซ่พิสัย</t>
  </si>
  <si>
    <t>เซกา</t>
  </si>
  <si>
    <t>ปากคาด</t>
  </si>
  <si>
    <t>บึงโขงหลง</t>
  </si>
  <si>
    <t>ศรีวิไล</t>
  </si>
  <si>
    <t>บุ่งคล้า</t>
  </si>
  <si>
    <t>สกลนคร</t>
  </si>
  <si>
    <t>เมืองสกลนคร</t>
  </si>
  <si>
    <t>กุดบาก</t>
  </si>
  <si>
    <t>กุสุมาลย์</t>
  </si>
  <si>
    <t>บ้านม่วง</t>
  </si>
  <si>
    <t>พรรณานิคม</t>
  </si>
  <si>
    <t>พังโคน</t>
  </si>
  <si>
    <t>วานรนิวาส</t>
  </si>
  <si>
    <t>วาริชภูมิ</t>
  </si>
  <si>
    <t>สว่างแดนดิน</t>
  </si>
  <si>
    <t>อากาศอำนวย</t>
  </si>
  <si>
    <t>ส่องดาว</t>
  </si>
  <si>
    <t>นิคมน้ำอูน</t>
  </si>
  <si>
    <t>คำตากล้า</t>
  </si>
  <si>
    <t>เต่างอย</t>
  </si>
  <si>
    <t>โคกศรีสุพรรณ</t>
  </si>
  <si>
    <t>เจริญศิลป์</t>
  </si>
  <si>
    <t>โพนนาแก้ว</t>
  </si>
  <si>
    <t>ภูพาน</t>
  </si>
  <si>
    <t>นครพนม</t>
  </si>
  <si>
    <t>เมืองนครพนม</t>
  </si>
  <si>
    <t>ท่าอุเทน</t>
  </si>
  <si>
    <t>ธาตุพนม</t>
  </si>
  <si>
    <t>นาแก</t>
  </si>
  <si>
    <t>บ้านแพง</t>
  </si>
  <si>
    <t>ปลาปาก</t>
  </si>
  <si>
    <t>ศรีสงคราม</t>
  </si>
  <si>
    <t>เรณูนคร</t>
  </si>
  <si>
    <t>นาหว้า</t>
  </si>
  <si>
    <t>โพนสวรรค์</t>
  </si>
  <si>
    <t>นาทม</t>
  </si>
  <si>
    <t>วังยาง</t>
  </si>
  <si>
    <t>มุกดาหาร</t>
  </si>
  <si>
    <t>เมืองมุกดาหาร</t>
  </si>
  <si>
    <t>คำชะอี</t>
  </si>
  <si>
    <t>ดอนตาล</t>
  </si>
  <si>
    <t>นิคมคำสร้อย</t>
  </si>
  <si>
    <t>ดงหลวง</t>
  </si>
  <si>
    <t>หว้านใหญ่</t>
  </si>
  <si>
    <t>หนองสูง</t>
  </si>
  <si>
    <t>ยโสธร</t>
  </si>
  <si>
    <t>เมืองยโสธร</t>
  </si>
  <si>
    <t>กุดชุม</t>
  </si>
  <si>
    <t>คำเขื่อนแก้ว</t>
  </si>
  <si>
    <t>ป่าติ้ว</t>
  </si>
  <si>
    <t>มหาชนะชัย</t>
  </si>
  <si>
    <t>เลิงนกทา</t>
  </si>
  <si>
    <t>ทรายมูล</t>
  </si>
  <si>
    <t>ค้อวัง</t>
  </si>
  <si>
    <t>ไทยเจริญ</t>
  </si>
  <si>
    <t>อำนาจเจริญ</t>
  </si>
  <si>
    <t>เมืองอำนาจเจริญ</t>
  </si>
  <si>
    <t>ชานุมาน</t>
  </si>
  <si>
    <t>ปทุมราชวงศา</t>
  </si>
  <si>
    <t>พนา</t>
  </si>
  <si>
    <t>เสนางคนิคม</t>
  </si>
  <si>
    <t>หัวตะพาน</t>
  </si>
  <si>
    <t>ลืออำนาจ</t>
  </si>
  <si>
    <t>อุบลราชธานี</t>
  </si>
  <si>
    <t>เมืองอุบลราชธานี</t>
  </si>
  <si>
    <t>เขมราฐ</t>
  </si>
  <si>
    <t>เขื่องใน</t>
  </si>
  <si>
    <t>ศรีเมืองใหม่</t>
  </si>
  <si>
    <t>เดชอุดม</t>
  </si>
  <si>
    <t>ตระการพืชผล</t>
  </si>
  <si>
    <t>น้ำยืน</t>
  </si>
  <si>
    <t>โขงเจียม</t>
  </si>
  <si>
    <t>บุณฑริก</t>
  </si>
  <si>
    <t>พิบูลมังสาหาร</t>
  </si>
  <si>
    <t>ม่วงสามสิบ</t>
  </si>
  <si>
    <t>วารินชำราบ</t>
  </si>
  <si>
    <t>กุดข้าวปุ้น</t>
  </si>
  <si>
    <t>นาจะหลวย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</si>
  <si>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</si>
  <si>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</si>
  <si>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</si>
  <si>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</si>
  <si>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</si>
  <si>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</si>
  <si>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นาเยีย</t>
  </si>
  <si>
    <t>เหล่าเสือโก้ก</t>
  </si>
  <si>
    <t>นาตาล</t>
  </si>
  <si>
    <t>สว่างวีระวงศ์</t>
  </si>
  <si>
    <t>น้ำขุ่น</t>
  </si>
  <si>
    <t>ศรีสะเกษ</t>
  </si>
  <si>
    <t>เมืองศรีสะเกษ</t>
  </si>
  <si>
    <t>กันทรลักษ์</t>
  </si>
  <si>
    <t>กันทรารมย์</t>
  </si>
  <si>
    <t>ขุขันธ์</t>
  </si>
  <si>
    <t>ขุนหาญ</t>
  </si>
  <si>
    <t>ปรางค์กู่</t>
  </si>
  <si>
    <t>ราษีไศล</t>
  </si>
  <si>
    <t>อุทุมพรพิสัย</t>
  </si>
  <si>
    <t>ไพรบึง</t>
  </si>
  <si>
    <t>ยางชุมน้อย</t>
  </si>
  <si>
    <t>ห้วยทับทัน</t>
  </si>
  <si>
    <t>บึงบูรพ์</t>
  </si>
  <si>
    <t>โนนคูณ</t>
  </si>
  <si>
    <t>ศรีรัตนะ</t>
  </si>
  <si>
    <t>น้ำเกลี้ยง</t>
  </si>
  <si>
    <t>วังหิน</t>
  </si>
  <si>
    <t>เมืองจันทร์</t>
  </si>
  <si>
    <t>ภูสิงห์</t>
  </si>
  <si>
    <t>เบญจลักษ์</t>
  </si>
  <si>
    <t>พยุห์</t>
  </si>
  <si>
    <t>โพธิ์ศรีสุวรรณ</t>
  </si>
  <si>
    <t>ศิลาลาด</t>
  </si>
  <si>
    <t>สุรินทร์</t>
  </si>
  <si>
    <t>เมืองสุรินทร์</t>
  </si>
  <si>
    <t>จอมพระ</t>
  </si>
  <si>
    <t>ชุมพลบุรี</t>
  </si>
  <si>
    <t>ท่าตูม</t>
  </si>
  <si>
    <t>ปราสาท</t>
  </si>
  <si>
    <t>รัตนบุรี</t>
  </si>
  <si>
    <t>ศีขรภูมิ</t>
  </si>
  <si>
    <t>สังขะ</t>
  </si>
  <si>
    <t>สำโรงทาบ</t>
  </si>
  <si>
    <t>สนม</t>
  </si>
  <si>
    <t>กาบเชิง</t>
  </si>
  <si>
    <t>ลำดวน</t>
  </si>
  <si>
    <t>บัวเชด</t>
  </si>
  <si>
    <t>พนมดงรัก</t>
  </si>
  <si>
    <t>ศรีณรงค์</t>
  </si>
  <si>
    <t>เขวาสินรินทร์</t>
  </si>
  <si>
    <t>โนนนารายณ์</t>
  </si>
  <si>
    <t>บุรีรัมย์</t>
  </si>
  <si>
    <t>เมืองบุรีรัมย์</t>
  </si>
  <si>
    <t>กระสัง</t>
  </si>
  <si>
    <t>นางรอง</t>
  </si>
  <si>
    <t>บ้านกรวด</t>
  </si>
  <si>
    <t>ประโคนชัย</t>
  </si>
  <si>
    <t>หนองกี่</t>
  </si>
  <si>
    <t>สตึก</t>
  </si>
  <si>
    <t>คูเมือง</t>
  </si>
  <si>
    <t>ลำปลายมาศ</t>
  </si>
  <si>
    <t>ละหานทราย</t>
  </si>
  <si>
    <t>พุทไธสง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</si>
  <si>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</si>
  <si>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</si>
  <si>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</si>
  <si>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</si>
  <si>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</si>
  <si>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</si>
  <si>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บ้านใหม่ไชยพจน์</t>
  </si>
  <si>
    <t>ชำนิ</t>
  </si>
  <si>
    <t>โนนดินแดง</t>
  </si>
  <si>
    <t>บ้านด่าน</t>
  </si>
  <si>
    <t xml:space="preserve">เฉลิมพระเกียรติ  </t>
  </si>
  <si>
    <t>แคนดง</t>
  </si>
  <si>
    <t>ร้อยเอ็ด</t>
  </si>
  <si>
    <t>เมืองร้อยเอ็ด</t>
  </si>
  <si>
    <t>เกษตรวิสัย</t>
  </si>
  <si>
    <t>จตุรพักตรพิมาน</t>
  </si>
  <si>
    <t>ธวัชบุรี</t>
  </si>
  <si>
    <t>ปทุมรัตต์</t>
  </si>
  <si>
    <t>พนมไพร</t>
  </si>
  <si>
    <t>โพนทอง</t>
  </si>
  <si>
    <t>สุวรรณภูมิ</t>
  </si>
  <si>
    <t>เสลภูมิ</t>
  </si>
  <si>
    <t>หนองพอก</t>
  </si>
  <si>
    <t>อาจสามารถ</t>
  </si>
  <si>
    <t>เมืองสรวง</t>
  </si>
  <si>
    <t>โพธิ์ชัย</t>
  </si>
  <si>
    <t>โพนทราย</t>
  </si>
  <si>
    <t>เมยวดี</t>
  </si>
  <si>
    <t>ศรีสมเด็จ</t>
  </si>
  <si>
    <t>จังหาร</t>
  </si>
  <si>
    <t>เชียงขวัญ</t>
  </si>
  <si>
    <t>หนองฮี</t>
  </si>
  <si>
    <t>ทุ่งเขาหลวง</t>
  </si>
  <si>
    <t>กาฬสินธุ์</t>
  </si>
  <si>
    <t>เมืองกาฬสินธุ์</t>
  </si>
  <si>
    <t>กมลาไสย</t>
  </si>
  <si>
    <t>กุฉินารายณ์</t>
  </si>
  <si>
    <t>ท่าคันโท</t>
  </si>
  <si>
    <t>ยางตลาด</t>
  </si>
  <si>
    <t>สมเด็จ</t>
  </si>
  <si>
    <t>สหัสขันธ์</t>
  </si>
  <si>
    <t>เขาวง</t>
  </si>
  <si>
    <t>ห้วยเม็ก</t>
  </si>
  <si>
    <t>คำม่วง</t>
  </si>
  <si>
    <t>ร่องคำ</t>
  </si>
  <si>
    <t>หนองกุงศรี</t>
  </si>
  <si>
    <t>นามน</t>
  </si>
  <si>
    <t>ห้วยผึ้ง</t>
  </si>
  <si>
    <t>สามชัย</t>
  </si>
  <si>
    <t>นาคู</t>
  </si>
  <si>
    <t>ดอนจาน</t>
  </si>
  <si>
    <t>ฆ้องชัย</t>
  </si>
  <si>
    <t>ขอนแก่น</t>
  </si>
  <si>
    <t>เมืองขอนแก่น</t>
  </si>
  <si>
    <t>กระนวน</t>
  </si>
  <si>
    <t>ชนบท</t>
  </si>
  <si>
    <t>ชุมแพ</t>
  </si>
  <si>
    <t>น้ำพอง</t>
  </si>
  <si>
    <t>บ้านไผ่</t>
  </si>
  <si>
    <t>พล</t>
  </si>
  <si>
    <t>ภูเวียง</t>
  </si>
  <si>
    <t>มัญจาคีรี</t>
  </si>
  <si>
    <t>สีชมพู</t>
  </si>
  <si>
    <t>หนองเรือ</t>
  </si>
  <si>
    <t>หนองสองห้อง</t>
  </si>
  <si>
    <t>แวงน้อย</t>
  </si>
  <si>
    <t>อุบลรัตน์</t>
  </si>
  <si>
    <t>บ้านฝาง</t>
  </si>
  <si>
    <t>พระยืน</t>
  </si>
  <si>
    <t>แวงใหญ่</t>
  </si>
  <si>
    <t>เปือยน้อย</t>
  </si>
  <si>
    <t>เขาสวนกวาง</t>
  </si>
  <si>
    <t>ภูผาม่าน</t>
  </si>
  <si>
    <t>โคกโพธิ์ไชย</t>
  </si>
  <si>
    <t>ซำสูง</t>
  </si>
  <si>
    <t>หนองนาคำ</t>
  </si>
  <si>
    <t>บ้านแฮด</t>
  </si>
  <si>
    <t>โนนศิลา</t>
  </si>
  <si>
    <t>เวียงเก่า</t>
  </si>
  <si>
    <t>ชัยภูมิ</t>
  </si>
  <si>
    <t>เมืองชัยภูมิ</t>
  </si>
  <si>
    <t>เกษตรสมบูรณ์</t>
  </si>
  <si>
    <t>แก้งคร้อ</t>
  </si>
  <si>
    <t>คอนสวรรค์</t>
  </si>
  <si>
    <t>คอนสาร</t>
  </si>
  <si>
    <t>จัตุรัส</t>
  </si>
  <si>
    <t>บ้านเขว้า</t>
  </si>
  <si>
    <t>บ้านแท่น</t>
  </si>
  <si>
    <t>บำเหน็จณรงค์</t>
  </si>
  <si>
    <t>ภูเขียว</t>
  </si>
  <si>
    <t>หนองบัวแดง</t>
  </si>
  <si>
    <t>เทพสถิต</t>
  </si>
  <si>
    <t>หนองบัวระเหว</t>
  </si>
  <si>
    <t>ภักดีชุมพล</t>
  </si>
  <si>
    <t>เนินสง่า</t>
  </si>
  <si>
    <t>ซับใหญ่</t>
  </si>
  <si>
    <t>นครราชสีมา</t>
  </si>
  <si>
    <t>เมืองนครราชสีมา</t>
  </si>
  <si>
    <t>ขามทะเลสอ</t>
  </si>
  <si>
    <t>ขามสะแกแสง</t>
  </si>
  <si>
    <t>คง</t>
  </si>
  <si>
    <t>ครบุรี</t>
  </si>
  <si>
    <t>จักราช</t>
  </si>
  <si>
    <t>ชุมพวง</t>
  </si>
  <si>
    <t>โชคชัย</t>
  </si>
  <si>
    <t>ด่านขุนทด</t>
  </si>
  <si>
    <t>โนนไทย</t>
  </si>
  <si>
    <t>โนนสูง</t>
  </si>
  <si>
    <t>บัวใหญ่</t>
  </si>
  <si>
    <t>ประทาย</t>
  </si>
  <si>
    <t>ปักธงชัย</t>
  </si>
  <si>
    <t>ปากช่อง</t>
  </si>
  <si>
    <t>พิมาย</t>
  </si>
  <si>
    <t>สีคิ้ว</t>
  </si>
  <si>
    <t>สูงเนิน</t>
  </si>
  <si>
    <t>ห้วยแถลง</t>
  </si>
  <si>
    <t>เสิงสาง</t>
  </si>
  <si>
    <t>บ้านเหลื่อม</t>
  </si>
  <si>
    <t>หนองบุญมาก</t>
  </si>
  <si>
    <t>แก้งสนามนาง</t>
  </si>
  <si>
    <t>โนนแดง</t>
  </si>
  <si>
    <t>วังน้ำเขียว</t>
  </si>
  <si>
    <t>เทพารักษ์</t>
  </si>
  <si>
    <t>เมืองยาง</t>
  </si>
  <si>
    <t>ลำทะเมนชัย</t>
  </si>
  <si>
    <t>พระทองคำ</t>
  </si>
  <si>
    <t xml:space="preserve">เฉลิมพระเกียรติ </t>
  </si>
  <si>
    <t>บัวลาย</t>
  </si>
  <si>
    <t>สีดา</t>
  </si>
  <si>
    <t>เมืองสระบุรี</t>
  </si>
  <si>
    <t>เสาไห้</t>
  </si>
  <si>
    <t>หนองแซง</t>
  </si>
  <si>
    <t>หนองโดน</t>
  </si>
  <si>
    <t>ดอนพุด</t>
  </si>
  <si>
    <t xml:space="preserve">เฉลิมพระเกียรติ   </t>
  </si>
  <si>
    <t>ศรีประจันต์</t>
  </si>
  <si>
    <t>สามชุก</t>
  </si>
  <si>
    <t xml:space="preserve">พระนครศรีอยุธยา </t>
  </si>
  <si>
    <t>ท่าเรือ</t>
  </si>
  <si>
    <t>นครหลวง</t>
  </si>
  <si>
    <t>บางบาล</t>
  </si>
  <si>
    <t>บางปะหัน</t>
  </si>
  <si>
    <t>บางปะอิน</t>
  </si>
  <si>
    <t>บ้านแพรก</t>
  </si>
  <si>
    <t>มหาราช</t>
  </si>
  <si>
    <t>เสนา</t>
  </si>
  <si>
    <t>อุทัย</t>
  </si>
  <si>
    <t>นนทบุรี</t>
  </si>
  <si>
    <t>เมืองนนทบุรี</t>
  </si>
  <si>
    <t>ไทรน้อย</t>
  </si>
  <si>
    <t>บางกรวย</t>
  </si>
  <si>
    <t>บางบัวทอง</t>
  </si>
  <si>
    <t>บางใหญ่</t>
  </si>
  <si>
    <t>ปากเกร็ด</t>
  </si>
  <si>
    <t>พระนคร</t>
  </si>
  <si>
    <t>ดุสิต</t>
  </si>
  <si>
    <t>บางรัก</t>
  </si>
  <si>
    <t>บางเขน</t>
  </si>
  <si>
    <t>บางกะปิ</t>
  </si>
  <si>
    <t>ปทุมวัน</t>
  </si>
  <si>
    <t>ป้อมปราบศัตรูพ่าย</t>
  </si>
  <si>
    <t>พระโขนง</t>
  </si>
  <si>
    <t>มีนบุรี</t>
  </si>
  <si>
    <t>ลาดกระบัง</t>
  </si>
  <si>
    <t>ยานนาวา</t>
  </si>
  <si>
    <t>สัมพันธวงศ์</t>
  </si>
  <si>
    <t>พญาไท</t>
  </si>
  <si>
    <t>ธนบุรี</t>
  </si>
  <si>
    <t>บางกอกใหญ่</t>
  </si>
  <si>
    <t>ห้วยขวาง</t>
  </si>
  <si>
    <t>คลองสาน</t>
  </si>
  <si>
    <t>ตลิ่งชัน</t>
  </si>
  <si>
    <t>บางกอกน้อย</t>
  </si>
  <si>
    <t>บางขุนเทียน</t>
  </si>
  <si>
    <t>ภาษีเจริญ</t>
  </si>
  <si>
    <t>หนองแขม</t>
  </si>
  <si>
    <t>ราษฎร์บูรณะ</t>
  </si>
  <si>
    <t>บางพลัด</t>
  </si>
  <si>
    <t>บึงกุ่ม</t>
  </si>
  <si>
    <t>สาทร</t>
  </si>
  <si>
    <t>บางซื่อ</t>
  </si>
  <si>
    <t>จตุจักร</t>
  </si>
  <si>
    <t>บางคอแหลม</t>
  </si>
  <si>
    <t>ประเวศ</t>
  </si>
  <si>
    <t>คลองเตย</t>
  </si>
  <si>
    <t xml:space="preserve">จอมทอง </t>
  </si>
  <si>
    <t>ดอนเมือง</t>
  </si>
  <si>
    <t>ราชเทวี</t>
  </si>
  <si>
    <t>ลาดพร้าว</t>
  </si>
  <si>
    <t>ดินแดง</t>
  </si>
  <si>
    <t>สวนหลวง</t>
  </si>
  <si>
    <t>หลักสี่</t>
  </si>
  <si>
    <t>สายไหม</t>
  </si>
  <si>
    <t>คันนายาว</t>
  </si>
  <si>
    <t>สะพานสูง</t>
  </si>
  <si>
    <t>วังทองหลาง</t>
  </si>
  <si>
    <t>คลองสามวา</t>
  </si>
  <si>
    <t>วัฒนา</t>
  </si>
  <si>
    <t>บางนา</t>
  </si>
  <si>
    <t>ทวีวัฒนา</t>
  </si>
  <si>
    <t>บางแค</t>
  </si>
  <si>
    <t>ทุ่งครุ</t>
  </si>
  <si>
    <t>บางบอน</t>
  </si>
  <si>
    <t>นครนายก</t>
  </si>
  <si>
    <t>เมืองนครนายก</t>
  </si>
  <si>
    <t>บ้านนา</t>
  </si>
  <si>
    <t>ปากพลี</t>
  </si>
  <si>
    <t>องครักษ์</t>
  </si>
  <si>
    <t>ปราจีนบุรี</t>
  </si>
  <si>
    <t>เมืองปราจีนบุรี</t>
  </si>
  <si>
    <t>กบินทร์บุรี</t>
  </si>
  <si>
    <t>บ้านสร้าง</t>
  </si>
  <si>
    <t>ประจันตคาม</t>
  </si>
  <si>
    <t>ศรีมหาโพธิ</t>
  </si>
  <si>
    <t>ศรีมโหสถ</t>
  </si>
  <si>
    <t>นาดี</t>
  </si>
  <si>
    <t>ฉะเชิงเทรา</t>
  </si>
  <si>
    <t>เมืองฉะเชิงเทรา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</si>
  <si>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</si>
  <si>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</si>
  <si>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</si>
  <si>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</si>
  <si>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</si>
  <si>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</si>
  <si>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ราชสาส์น</t>
  </si>
  <si>
    <t>แปลงยาว</t>
  </si>
  <si>
    <t>ท่าตะเกียบ</t>
  </si>
  <si>
    <t>คลองเขื่อน</t>
  </si>
  <si>
    <t>สระแก้ว</t>
  </si>
  <si>
    <t>เมืองสระแก้ว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</si>
  <si>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</si>
  <si>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</si>
  <si>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</si>
  <si>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</si>
  <si>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</si>
  <si>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</si>
  <si>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โคกสูง</t>
  </si>
  <si>
    <t>วังสมบูรณ์</t>
  </si>
  <si>
    <t>จันทบุรี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</si>
  <si>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</si>
  <si>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</si>
  <si>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</si>
  <si>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</si>
  <si>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</si>
  <si>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</si>
  <si>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</si>
  <si>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</si>
  <si>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</si>
  <si>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</si>
  <si>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ตราด</t>
  </si>
  <si>
    <t>เมืองตราด</t>
  </si>
  <si>
    <t>เขาสมิง</t>
  </si>
  <si>
    <t>คลองใหญ่</t>
  </si>
  <si>
    <t>แหลมงอบ</t>
  </si>
  <si>
    <t>บ่อไร่</t>
  </si>
  <si>
    <t>เกาะกูด</t>
  </si>
  <si>
    <t>เกาะช้าง</t>
  </si>
  <si>
    <t>ระยอง</t>
  </si>
  <si>
    <t>เมืองระยอง</t>
  </si>
  <si>
    <t>แกลง</t>
  </si>
  <si>
    <t>บ้านค่าย</t>
  </si>
  <si>
    <t>ปลวกแดง</t>
  </si>
  <si>
    <t>บ้านฉาง</t>
  </si>
  <si>
    <t>วังจันทร์</t>
  </si>
  <si>
    <t>เขาชะเมา</t>
  </si>
  <si>
    <t>นิคมพัฒนา</t>
  </si>
  <si>
    <t>ชลบุรี</t>
  </si>
  <si>
    <t>เมืองชลบุรี</t>
  </si>
  <si>
    <t>บางละมุง</t>
  </si>
  <si>
    <t>บ้านบึง</t>
  </si>
  <si>
    <t>พนัสนิคม</t>
  </si>
  <si>
    <t>พานทอง</t>
  </si>
  <si>
    <t>ศรีราชา</t>
  </si>
  <si>
    <t>สัตหีบ</t>
  </si>
  <si>
    <t>หนองใหญ่</t>
  </si>
  <si>
    <t>บ่อทอง</t>
  </si>
  <si>
    <t>เกาะสีชัง</t>
  </si>
  <si>
    <t>เกาะจันทร์</t>
  </si>
  <si>
    <t>สมุทรสาคร</t>
  </si>
  <si>
    <t>เมืองสมุทรสาคร</t>
  </si>
  <si>
    <t>กระทุ่มแบน</t>
  </si>
  <si>
    <t>บ้านแพ้ว</t>
  </si>
  <si>
    <t>นครปฐม</t>
  </si>
  <si>
    <t>เมืองนครปฐม</t>
  </si>
  <si>
    <t>กำแพงแสน</t>
  </si>
  <si>
    <t>ดอนตูม</t>
  </si>
  <si>
    <t>นครชัยศรี</t>
  </si>
  <si>
    <t>บางเลน</t>
  </si>
  <si>
    <t>สามพราน</t>
  </si>
  <si>
    <t>พุทธมณฑล</t>
  </si>
  <si>
    <t>กาญจนบุรี</t>
  </si>
  <si>
    <t>เมืองกาญจนบุรี</t>
  </si>
  <si>
    <t>ทองผาภูมิ</t>
  </si>
  <si>
    <t>ท่าม่วง</t>
  </si>
  <si>
    <t>ท่ามะกา</t>
  </si>
  <si>
    <t>ไทรโยค</t>
  </si>
  <si>
    <t>บ่อพลอย</t>
  </si>
  <si>
    <t>พนมทวน</t>
  </si>
  <si>
    <t>ศรีสวัสดิ์</t>
  </si>
  <si>
    <t>สังขละบุรี</t>
  </si>
  <si>
    <t>เลาขวัญ</t>
  </si>
  <si>
    <t>หนองปรือ</t>
  </si>
  <si>
    <t>ด่านมะขามเตี้ย</t>
  </si>
  <si>
    <t>ห้วยกระเจา</t>
  </si>
  <si>
    <t>ราชบุรี</t>
  </si>
  <si>
    <t>เมืองราชบุรี</t>
  </si>
  <si>
    <t>ปากท่อ</t>
  </si>
  <si>
    <t>วัดเพลง</t>
  </si>
  <si>
    <t>ดำเนินสะดวก</t>
  </si>
  <si>
    <t>บางแพ</t>
  </si>
  <si>
    <t>บ้านโป่ง</t>
  </si>
  <si>
    <t>โพธาราม</t>
  </si>
  <si>
    <t>จอมบึง</t>
  </si>
  <si>
    <t>สวนผึ้ง</t>
  </si>
  <si>
    <t>บ้านคา</t>
  </si>
  <si>
    <t>เพชรบุรี</t>
  </si>
  <si>
    <t>เมืองเพชรบุรี</t>
  </si>
  <si>
    <t>เขาย้อย</t>
  </si>
  <si>
    <t>ชะอำ</t>
  </si>
  <si>
    <t>ท่ายาง</t>
  </si>
  <si>
    <t>บ้านลาด</t>
  </si>
  <si>
    <t>บ้านแหลม</t>
  </si>
  <si>
    <t>หนองหญ้าปล้อง</t>
  </si>
  <si>
    <t>แก่งกระจาน</t>
  </si>
  <si>
    <t>ประจวบคีรีขันธ์</t>
  </si>
  <si>
    <t>เมืองประจวบคีรีขันธ์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</si>
  <si>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</si>
  <si>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</si>
  <si>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</si>
  <si>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</si>
  <si>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</si>
  <si>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</si>
  <si>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</si>
  <si>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ชุมพร</t>
  </si>
  <si>
    <t>เมืองชุมพร</t>
  </si>
  <si>
    <t>ท่าแซะ</t>
  </si>
  <si>
    <t>ปะทิว</t>
  </si>
  <si>
    <t>พะโต๊ะ</t>
  </si>
  <si>
    <t>สวี</t>
  </si>
  <si>
    <t>หลังสวน</t>
  </si>
  <si>
    <t>ละแม</t>
  </si>
  <si>
    <t>ทุ่งตะโก</t>
  </si>
  <si>
    <t>ระนอง</t>
  </si>
  <si>
    <t>เมืองระนอง</t>
  </si>
  <si>
    <t>กระบุรี</t>
  </si>
  <si>
    <t>กะเปอร์</t>
  </si>
  <si>
    <t>ละอุ่น</t>
  </si>
  <si>
    <t>สุขสำราญ</t>
  </si>
  <si>
    <t>สุราษฎร์ธานี</t>
  </si>
  <si>
    <t>เมืองสุราษฎร์ธานี</t>
  </si>
  <si>
    <t>กาญจนดิษฐ์</t>
  </si>
  <si>
    <t>เกาะสมุย</t>
  </si>
  <si>
    <t>คีรีรัฐนิคม</t>
  </si>
  <si>
    <t>ไชยา</t>
  </si>
  <si>
    <t>ดอนสัก</t>
  </si>
  <si>
    <t>ท่าฉาง</t>
  </si>
  <si>
    <t>ท่าชนะ</t>
  </si>
  <si>
    <t>บ้านนาสาร</t>
  </si>
  <si>
    <t>พนม</t>
  </si>
  <si>
    <t>พระแสง</t>
  </si>
  <si>
    <t>พุนพิน</t>
  </si>
  <si>
    <t>เวียงสระ</t>
  </si>
  <si>
    <t>เกาะพะงัน</t>
  </si>
  <si>
    <t>เคียนซา</t>
  </si>
  <si>
    <t>บ้านตาขุน</t>
  </si>
  <si>
    <t>บ้านนาเดิม</t>
  </si>
  <si>
    <t>ชัยบุรี</t>
  </si>
  <si>
    <t>วิภาวดี</t>
  </si>
  <si>
    <t>พังงา</t>
  </si>
  <si>
    <t>เมืองพังงา</t>
  </si>
  <si>
    <t>กะปง</t>
  </si>
  <si>
    <t>เกาะยาว</t>
  </si>
  <si>
    <t>คุระบุรี</t>
  </si>
  <si>
    <t>ตะกั่วทุ่ง</t>
  </si>
  <si>
    <t>ตะกั่วป่า</t>
  </si>
  <si>
    <t>ทับปุด</t>
  </si>
  <si>
    <t>ท้ายเหมือง</t>
  </si>
  <si>
    <t>ภูเก็ต</t>
  </si>
  <si>
    <t>เมืองภูเก็ต</t>
  </si>
  <si>
    <t>กะทู้</t>
  </si>
  <si>
    <t>ถลาง</t>
  </si>
  <si>
    <t>กระบี่</t>
  </si>
  <si>
    <t>เมืองกระบี่</t>
  </si>
  <si>
    <t>เกาะลันตา</t>
  </si>
  <si>
    <t>เขาพนม</t>
  </si>
  <si>
    <t>คลองท่อม</t>
  </si>
  <si>
    <t>อ่าวลึก</t>
  </si>
  <si>
    <t>ปลายพระยา</t>
  </si>
  <si>
    <t>ลำทับ</t>
  </si>
  <si>
    <t>เหนือคลอง</t>
  </si>
  <si>
    <t>ตรัง</t>
  </si>
  <si>
    <t>เมืองตรัง</t>
  </si>
  <si>
    <t>กันตัง</t>
  </si>
  <si>
    <t>ปะเหลียน</t>
  </si>
  <si>
    <t>ย่านตาขาว</t>
  </si>
  <si>
    <t>สิเกา</t>
  </si>
  <si>
    <t>ห้วยยอด</t>
  </si>
  <si>
    <t>วังวิเศษ</t>
  </si>
  <si>
    <t>นาโยง</t>
  </si>
  <si>
    <t>รัษฎา</t>
  </si>
  <si>
    <t>หาดสำราญ</t>
  </si>
  <si>
    <t>นครศรีธรรมราช</t>
  </si>
  <si>
    <t>เมืองนครศรีธรรมราช</t>
  </si>
  <si>
    <t>เชียรใหญ่</t>
  </si>
  <si>
    <t>ปากพนัง</t>
  </si>
  <si>
    <t>ชะอวด</t>
  </si>
  <si>
    <t>ทุ่งสง</t>
  </si>
  <si>
    <t>ท่าศาลา</t>
  </si>
  <si>
    <t>ร่อนพิบูลย์</t>
  </si>
  <si>
    <t>สิชล</t>
  </si>
  <si>
    <t>ลานสกา</t>
  </si>
  <si>
    <t>พิปูน</t>
  </si>
  <si>
    <t>หัวไทร</t>
  </si>
  <si>
    <t>ทุ่งใหญ่</t>
  </si>
  <si>
    <t>ฉวาง</t>
  </si>
  <si>
    <t>ขนอม</t>
  </si>
  <si>
    <t>นาบอน</t>
  </si>
  <si>
    <t>พรหมคีรี</t>
  </si>
  <si>
    <t>บางขัน</t>
  </si>
  <si>
    <t>ถ้ำพรรณรา</t>
  </si>
  <si>
    <t>พระพรหม</t>
  </si>
  <si>
    <t>จุฬาภรณ์</t>
  </si>
  <si>
    <t>นบพิตำ</t>
  </si>
  <si>
    <t>ช้างกลาง</t>
  </si>
  <si>
    <t xml:space="preserve">เฉลิมพระเกียรติ    </t>
  </si>
  <si>
    <t>พัทลุง</t>
  </si>
  <si>
    <t>เมืองพัทลุง</t>
  </si>
  <si>
    <t>เขาชัยสน</t>
  </si>
  <si>
    <t>ควนขนุน</t>
  </si>
  <si>
    <t>ปากพะยูน</t>
  </si>
  <si>
    <t>กงหรา</t>
  </si>
  <si>
    <t>ตะโหมด</t>
  </si>
  <si>
    <t>ศรีบรรพต</t>
  </si>
  <si>
    <t>ป่าบอน</t>
  </si>
  <si>
    <t>ป่าพะยอม</t>
  </si>
  <si>
    <t>บางแก้ว</t>
  </si>
  <si>
    <t>ศรีนครินทร์</t>
  </si>
  <si>
    <t>สงขลา</t>
  </si>
  <si>
    <t>เมืองสงขลา</t>
  </si>
  <si>
    <t>จะนะ</t>
  </si>
  <si>
    <t>เทพา</t>
  </si>
  <si>
    <t>นาทวี</t>
  </si>
  <si>
    <t>ระโนด</t>
  </si>
  <si>
    <t>รัตภูมิ</t>
  </si>
  <si>
    <t>สะเดา</t>
  </si>
  <si>
    <t>สะบ้าย้อย</t>
  </si>
  <si>
    <t>สทิงพระ</t>
  </si>
  <si>
    <t>หาดใหญ่</t>
  </si>
  <si>
    <t>กระแสสินธุ์</t>
  </si>
  <si>
    <t>นาหม่อม</t>
  </si>
  <si>
    <t>ควนเนียง</t>
  </si>
  <si>
    <t>บางกล่ำ</t>
  </si>
  <si>
    <t>สิงหนคร</t>
  </si>
  <si>
    <t>คลองหอยโข่ง</t>
  </si>
  <si>
    <t>สตูล</t>
  </si>
  <si>
    <t>เมืองสตูล</t>
  </si>
  <si>
    <t>ทุ่งหว้า</t>
  </si>
  <si>
    <t>ละงู</t>
  </si>
  <si>
    <t>ควนกาหลง</t>
  </si>
  <si>
    <t>ควนโดน</t>
  </si>
  <si>
    <t>ท่าแพ</t>
  </si>
  <si>
    <t>มะนัง</t>
  </si>
  <si>
    <t>ปัตตานี</t>
  </si>
  <si>
    <t>เมืองปัตตานี</t>
  </si>
  <si>
    <t>โคกโพธิ์</t>
  </si>
  <si>
    <t>ปะนาเระ</t>
  </si>
  <si>
    <t>มายอ</t>
  </si>
  <si>
    <t>ยะรัง</t>
  </si>
  <si>
    <t>ยะหริ่ง</t>
  </si>
  <si>
    <t>สายบุรี</t>
  </si>
  <si>
    <t>หนองจิก</t>
  </si>
  <si>
    <t>ไม้แก่น</t>
  </si>
  <si>
    <t>ทุ่งยางแดง</t>
  </si>
  <si>
    <t>กะพ้อ</t>
  </si>
  <si>
    <t>แม่ลาน</t>
  </si>
  <si>
    <t>ยะลา</t>
  </si>
  <si>
    <t>เมืองยะลา</t>
  </si>
  <si>
    <t>รามัน</t>
  </si>
  <si>
    <t>เบตง</t>
  </si>
  <si>
    <t>ยะหา</t>
  </si>
  <si>
    <t>บันนังสตา</t>
  </si>
  <si>
    <t>ธารโต</t>
  </si>
  <si>
    <t>กาบัง</t>
  </si>
  <si>
    <t>กรงปินัง</t>
  </si>
  <si>
    <t>นราธิวาส</t>
  </si>
  <si>
    <t>เมืองนราธิวาส</t>
  </si>
  <si>
    <t>ตากใบ</t>
  </si>
  <si>
    <t>บาเจาะ</t>
  </si>
  <si>
    <t>ยี่งอ</t>
  </si>
  <si>
    <t>ระแงะ</t>
  </si>
  <si>
    <t>รือเสาะ</t>
  </si>
  <si>
    <t>แว้ง</t>
  </si>
  <si>
    <t>สุไหงโก0ลก</t>
  </si>
  <si>
    <t>สุไหงปาดี</t>
  </si>
  <si>
    <t>ศรีสาคร</t>
  </si>
  <si>
    <t>สุคิริน</t>
  </si>
  <si>
    <t>จะแนะ</t>
  </si>
  <si>
    <t>เจาะไอร้อง</t>
  </si>
  <si>
    <t>โค่นต้นเล็ก</t>
  </si>
  <si>
    <t>โค่นต้นใหญ่</t>
  </si>
  <si>
    <t>โค่นทิ้งรวม</t>
  </si>
  <si>
    <t>เคยให้</t>
  </si>
  <si>
    <t>ตรวจสอบผลผลิตต่อไร่แบบย้อนกลับ</t>
  </si>
  <si>
    <t>เลขหารกลับ</t>
  </si>
  <si>
    <t>Check</t>
  </si>
  <si>
    <t>สศก. วิเคราะห์</t>
  </si>
  <si>
    <t>ระหว่าง กรมส่งเสริมการเกษตร (เกษตรจังหวัดและเกษตรอำเภอ) กับสำนักงานเศรษฐกิจการเกษตร</t>
  </si>
  <si>
    <t>(ศูนย์สารสนเทศการเกษตร และสำนักงานเศรษฐกิจการเกษตรที่ 7)</t>
  </si>
  <si>
    <t xml:space="preserve">ผู้แทนสำนักงานเศรษฐกิจการเกษตร </t>
  </si>
  <si>
    <t>ผู้แทนสำนักงานเกษตร</t>
  </si>
  <si>
    <t xml:space="preserve">       วันที่        </t>
  </si>
  <si>
    <t xml:space="preserve">       วันที่  </t>
  </si>
  <si>
    <t>ผลผลิตต่อไร่</t>
  </si>
  <si>
    <t>(ตัน)</t>
  </si>
  <si>
    <t>(กก.)</t>
  </si>
  <si>
    <t>สศก.วิเคราะห์</t>
  </si>
  <si>
    <t>รวม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</si>
  <si>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</si>
  <si>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</si>
  <si>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</si>
  <si>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</si>
  <si>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</si>
  <si>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</si>
  <si>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</si>
  <si>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</si>
  <si>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</si>
  <si>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</si>
  <si>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</si>
  <si>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</si>
  <si>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(ร้อยละ/ตัน)</t>
  </si>
  <si>
    <t>ตารางประกอบการประชุมข้อมูลลำไย ปี 2566</t>
  </si>
  <si>
    <t>เนื้อที่ยืนต้น (ไร่) (ณ วันที่ 1 ม.ค. 66)</t>
  </si>
  <si>
    <t>มติที่ประชุม (ในรอบปี 2566)</t>
  </si>
  <si>
    <t xml:space="preserve">ร้อยละ และปริมาณการขายผลผลิตเป็นรายเดือน (1 ม.ค. - 31 ธ.ค. 66) </t>
  </si>
  <si>
    <t>ตารางสรุป ประชุมข้อมูลลำไย ร่วมกับ สศท.7 ปี 2566</t>
  </si>
  <si>
    <t xml:space="preserve">       ผลการพิจารณาข้อมูลเอกภาพสินค้า ลำไย ปี 2566   จังหวัด</t>
  </si>
  <si>
    <t>ตารางสรุป ประชุมข้อมูลลำไย ปี 2566</t>
  </si>
  <si>
    <t>ตารางสรุป ประชุมข้อมูลลำไย  ปี 2566</t>
  </si>
  <si>
    <t>200 กก/2 งาน</t>
  </si>
  <si>
    <t>ผลผลิตต่อเนื้อที่ให้ผล (กก./ไร่)</t>
  </si>
  <si>
    <t>ตารางที่ 2  ลำไย  : ร้อยละและปริมาณผลผลิตรายเดือน ปี 2566</t>
  </si>
  <si>
    <t>ตารางที่ 1 ลำไย : เนื้อที่ยืนต้น เนื้อที่ให้ผล ผลผลิต และผลผลิตต่อเนื้อที่ให้ผล ระดับจังหวัด รายอำเภอ  ปี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</si>
</sst>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#,##0_ ;[Red]\-#,##0\ "/>
    <numFmt numFmtId="189" formatCode="#,##0.00_ ;[Red]\-#,##0.00\ "/>
    <numFmt numFmtId="190" formatCode="_-* #,##0_-;\-* #,##0_-;_-* &quot;-&quot;??_-;_-@_-"/>
    <numFmt numFmtId="191" formatCode="_(* #,##0_);_(* \(#,##0\);_(* &quot;-&quot;??_);_(@_)"/>
    <numFmt numFmtId="192" formatCode="#,##0_ ;\-#,##0\ "/>
    <numFmt numFmtId="193" formatCode="0_ ;\-0\ "/>
    <numFmt numFmtId="194" formatCode="_-* #,##0.00_-;\-* #,##0.00_-;_-* &quot;-&quot;_-;_-@_-"/>
    <numFmt numFmtId="195" formatCode="#,##0.00_ ;\-#,##0.00\ "/>
  </numFmts>
  <fonts count="2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Cordia New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AngsanaUPC"/>
      <family val="1"/>
      <charset val="222"/>
    </font>
    <font>
      <sz val="16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187" fontId="7" fillId="0" borderId="0" applyFont="0" applyFill="0" applyBorder="0" applyAlignment="0" applyProtection="0"/>
    <xf numFmtId="0" fontId="3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191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0" fontId="20" fillId="0" borderId="0"/>
    <xf numFmtId="0" fontId="7" fillId="0" borderId="0"/>
  </cellStyleXfs>
  <cellXfs count="351">
    <xf numFmtId="0" fontId="0" fillId="0" borderId="0" xfId="0"/>
    <xf numFmtId="0" fontId="6" fillId="0" borderId="0" xfId="3" applyFont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3" applyFont="1" applyAlignment="1">
      <alignment vertical="center"/>
    </xf>
    <xf numFmtId="0" fontId="6" fillId="3" borderId="5" xfId="2" applyFont="1" applyFill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6" fillId="4" borderId="9" xfId="3" applyFont="1" applyFill="1" applyBorder="1" applyAlignment="1">
      <alignment horizontal="center" vertical="center"/>
    </xf>
    <xf numFmtId="0" fontId="6" fillId="5" borderId="9" xfId="3" applyFont="1" applyFill="1" applyBorder="1" applyAlignment="1">
      <alignment horizontal="center" vertical="center"/>
    </xf>
    <xf numFmtId="0" fontId="6" fillId="6" borderId="9" xfId="3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/>
    </xf>
    <xf numFmtId="0" fontId="6" fillId="4" borderId="9" xfId="2" applyFont="1" applyFill="1" applyBorder="1" applyAlignment="1">
      <alignment horizontal="center" vertical="center"/>
    </xf>
    <xf numFmtId="188" fontId="6" fillId="0" borderId="10" xfId="2" applyNumberFormat="1" applyFont="1" applyBorder="1" applyAlignment="1">
      <alignment vertical="center"/>
    </xf>
    <xf numFmtId="3" fontId="8" fillId="3" borderId="10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189" fontId="6" fillId="0" borderId="10" xfId="2" applyNumberFormat="1" applyFont="1" applyBorder="1" applyAlignment="1">
      <alignment vertical="center"/>
    </xf>
    <xf numFmtId="3" fontId="8" fillId="4" borderId="10" xfId="1" applyNumberFormat="1" applyFont="1" applyFill="1" applyBorder="1" applyAlignment="1">
      <alignment vertical="center"/>
    </xf>
    <xf numFmtId="189" fontId="6" fillId="4" borderId="10" xfId="2" applyNumberFormat="1" applyFont="1" applyFill="1" applyBorder="1" applyAlignment="1">
      <alignment vertical="center"/>
    </xf>
    <xf numFmtId="3" fontId="8" fillId="5" borderId="10" xfId="1" applyNumberFormat="1" applyFont="1" applyFill="1" applyBorder="1" applyAlignment="1">
      <alignment vertical="center"/>
    </xf>
    <xf numFmtId="188" fontId="6" fillId="6" borderId="10" xfId="2" applyNumberFormat="1" applyFont="1" applyFill="1" applyBorder="1" applyAlignment="1">
      <alignment vertical="center"/>
    </xf>
    <xf numFmtId="189" fontId="6" fillId="6" borderId="10" xfId="2" applyNumberFormat="1" applyFont="1" applyFill="1" applyBorder="1" applyAlignment="1">
      <alignment vertical="center"/>
    </xf>
    <xf numFmtId="4" fontId="6" fillId="0" borderId="10" xfId="2" applyNumberFormat="1" applyFont="1" applyBorder="1" applyAlignment="1">
      <alignment vertical="center"/>
    </xf>
    <xf numFmtId="3" fontId="6" fillId="6" borderId="10" xfId="2" applyNumberFormat="1" applyFont="1" applyFill="1" applyBorder="1" applyAlignment="1">
      <alignment vertical="center"/>
    </xf>
    <xf numFmtId="188" fontId="6" fillId="4" borderId="10" xfId="2" applyNumberFormat="1" applyFont="1" applyFill="1" applyBorder="1" applyAlignment="1">
      <alignment vertical="center"/>
    </xf>
    <xf numFmtId="188" fontId="6" fillId="3" borderId="10" xfId="2" applyNumberFormat="1" applyFont="1" applyFill="1" applyBorder="1" applyAlignment="1">
      <alignment vertical="center"/>
    </xf>
    <xf numFmtId="188" fontId="6" fillId="4" borderId="10" xfId="2" applyNumberFormat="1" applyFont="1" applyFill="1" applyBorder="1" applyAlignment="1">
      <alignment horizontal="right" vertical="center"/>
    </xf>
    <xf numFmtId="188" fontId="6" fillId="5" borderId="10" xfId="2" applyNumberFormat="1" applyFont="1" applyFill="1" applyBorder="1" applyAlignment="1">
      <alignment horizontal="right" vertical="center"/>
    </xf>
    <xf numFmtId="3" fontId="9" fillId="3" borderId="11" xfId="1" applyNumberFormat="1" applyFont="1" applyFill="1" applyBorder="1" applyAlignment="1">
      <alignment vertical="center"/>
    </xf>
    <xf numFmtId="3" fontId="9" fillId="0" borderId="11" xfId="1" applyNumberFormat="1" applyFont="1" applyFill="1" applyBorder="1" applyAlignment="1">
      <alignment vertical="center"/>
    </xf>
    <xf numFmtId="189" fontId="4" fillId="0" borderId="11" xfId="2" applyNumberFormat="1" applyFont="1" applyBorder="1" applyAlignment="1">
      <alignment vertical="center"/>
    </xf>
    <xf numFmtId="188" fontId="4" fillId="4" borderId="11" xfId="2" applyNumberFormat="1" applyFont="1" applyFill="1" applyBorder="1" applyAlignment="1">
      <alignment vertical="center"/>
    </xf>
    <xf numFmtId="189" fontId="4" fillId="4" borderId="11" xfId="2" applyNumberFormat="1" applyFont="1" applyFill="1" applyBorder="1" applyAlignment="1">
      <alignment vertical="center"/>
    </xf>
    <xf numFmtId="3" fontId="4" fillId="5" borderId="11" xfId="2" applyNumberFormat="1" applyFont="1" applyFill="1" applyBorder="1" applyAlignment="1">
      <alignment vertical="center"/>
    </xf>
    <xf numFmtId="188" fontId="4" fillId="6" borderId="11" xfId="2" applyNumberFormat="1" applyFont="1" applyFill="1" applyBorder="1" applyAlignment="1">
      <alignment vertical="center"/>
    </xf>
    <xf numFmtId="189" fontId="4" fillId="6" borderId="11" xfId="2" applyNumberFormat="1" applyFont="1" applyFill="1" applyBorder="1" applyAlignment="1">
      <alignment vertical="center"/>
    </xf>
    <xf numFmtId="188" fontId="4" fillId="3" borderId="11" xfId="2" applyNumberFormat="1" applyFont="1" applyFill="1" applyBorder="1" applyAlignment="1">
      <alignment horizontal="right" vertical="center"/>
    </xf>
    <xf numFmtId="4" fontId="4" fillId="0" borderId="11" xfId="2" applyNumberFormat="1" applyFont="1" applyBorder="1" applyAlignment="1">
      <alignment vertical="center"/>
    </xf>
    <xf numFmtId="3" fontId="4" fillId="6" borderId="11" xfId="2" applyNumberFormat="1" applyFont="1" applyFill="1" applyBorder="1" applyAlignment="1">
      <alignment vertical="center"/>
    </xf>
    <xf numFmtId="189" fontId="4" fillId="4" borderId="12" xfId="2" applyNumberFormat="1" applyFont="1" applyFill="1" applyBorder="1" applyAlignment="1">
      <alignment vertical="center"/>
    </xf>
    <xf numFmtId="188" fontId="4" fillId="3" borderId="11" xfId="2" applyNumberFormat="1" applyFont="1" applyFill="1" applyBorder="1" applyAlignment="1">
      <alignment vertical="center"/>
    </xf>
    <xf numFmtId="188" fontId="4" fillId="0" borderId="11" xfId="2" applyNumberFormat="1" applyFont="1" applyBorder="1" applyAlignment="1">
      <alignment vertical="center"/>
    </xf>
    <xf numFmtId="188" fontId="4" fillId="4" borderId="11" xfId="2" applyNumberFormat="1" applyFont="1" applyFill="1" applyBorder="1" applyAlignment="1">
      <alignment horizontal="right" vertical="center"/>
    </xf>
    <xf numFmtId="188" fontId="4" fillId="5" borderId="11" xfId="2" applyNumberFormat="1" applyFont="1" applyFill="1" applyBorder="1" applyAlignment="1">
      <alignment horizontal="right" vertical="center"/>
    </xf>
    <xf numFmtId="3" fontId="9" fillId="3" borderId="12" xfId="1" applyNumberFormat="1" applyFont="1" applyFill="1" applyBorder="1" applyAlignment="1">
      <alignment vertical="center"/>
    </xf>
    <xf numFmtId="3" fontId="9" fillId="0" borderId="12" xfId="1" applyNumberFormat="1" applyFont="1" applyFill="1" applyBorder="1" applyAlignment="1">
      <alignment vertical="center"/>
    </xf>
    <xf numFmtId="189" fontId="4" fillId="0" borderId="12" xfId="2" applyNumberFormat="1" applyFont="1" applyBorder="1" applyAlignment="1">
      <alignment vertical="center"/>
    </xf>
    <xf numFmtId="188" fontId="4" fillId="4" borderId="12" xfId="2" applyNumberFormat="1" applyFont="1" applyFill="1" applyBorder="1" applyAlignment="1">
      <alignment vertical="center"/>
    </xf>
    <xf numFmtId="188" fontId="4" fillId="6" borderId="12" xfId="2" applyNumberFormat="1" applyFont="1" applyFill="1" applyBorder="1" applyAlignment="1">
      <alignment vertical="center"/>
    </xf>
    <xf numFmtId="189" fontId="4" fillId="6" borderId="12" xfId="2" applyNumberFormat="1" applyFont="1" applyFill="1" applyBorder="1" applyAlignment="1">
      <alignment vertical="center"/>
    </xf>
    <xf numFmtId="4" fontId="4" fillId="0" borderId="12" xfId="2" applyNumberFormat="1" applyFont="1" applyBorder="1" applyAlignment="1">
      <alignment vertical="center"/>
    </xf>
    <xf numFmtId="3" fontId="4" fillId="6" borderId="12" xfId="2" applyNumberFormat="1" applyFont="1" applyFill="1" applyBorder="1" applyAlignment="1">
      <alignment vertical="center"/>
    </xf>
    <xf numFmtId="188" fontId="4" fillId="4" borderId="12" xfId="2" applyNumberFormat="1" applyFont="1" applyFill="1" applyBorder="1" applyAlignment="1">
      <alignment horizontal="right" vertical="center"/>
    </xf>
    <xf numFmtId="188" fontId="4" fillId="5" borderId="12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3" borderId="10" xfId="1" applyNumberFormat="1" applyFont="1" applyFill="1" applyBorder="1"/>
    <xf numFmtId="3" fontId="8" fillId="4" borderId="10" xfId="1" applyNumberFormat="1" applyFont="1" applyFill="1" applyBorder="1"/>
    <xf numFmtId="3" fontId="9" fillId="0" borderId="11" xfId="0" applyNumberFormat="1" applyFont="1" applyBorder="1" applyAlignment="1">
      <alignment vertical="center"/>
    </xf>
    <xf numFmtId="0" fontId="4" fillId="5" borderId="11" xfId="2" applyFont="1" applyFill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189" fontId="4" fillId="0" borderId="14" xfId="2" applyNumberFormat="1" applyFont="1" applyBorder="1" applyAlignment="1">
      <alignment vertical="center"/>
    </xf>
    <xf numFmtId="188" fontId="4" fillId="4" borderId="14" xfId="2" applyNumberFormat="1" applyFont="1" applyFill="1" applyBorder="1" applyAlignment="1">
      <alignment vertical="center"/>
    </xf>
    <xf numFmtId="189" fontId="4" fillId="4" borderId="14" xfId="2" applyNumberFormat="1" applyFont="1" applyFill="1" applyBorder="1" applyAlignment="1">
      <alignment vertical="center"/>
    </xf>
    <xf numFmtId="0" fontId="4" fillId="5" borderId="14" xfId="2" applyFont="1" applyFill="1" applyBorder="1" applyAlignment="1">
      <alignment vertical="center"/>
    </xf>
    <xf numFmtId="188" fontId="4" fillId="6" borderId="14" xfId="2" applyNumberFormat="1" applyFont="1" applyFill="1" applyBorder="1" applyAlignment="1">
      <alignment vertical="center"/>
    </xf>
    <xf numFmtId="189" fontId="4" fillId="6" borderId="14" xfId="2" applyNumberFormat="1" applyFont="1" applyFill="1" applyBorder="1" applyAlignment="1">
      <alignment vertical="center"/>
    </xf>
    <xf numFmtId="4" fontId="4" fillId="0" borderId="14" xfId="2" applyNumberFormat="1" applyFont="1" applyBorder="1" applyAlignment="1">
      <alignment vertical="center"/>
    </xf>
    <xf numFmtId="3" fontId="4" fillId="6" borderId="14" xfId="2" applyNumberFormat="1" applyFont="1" applyFill="1" applyBorder="1" applyAlignment="1">
      <alignment vertical="center"/>
    </xf>
    <xf numFmtId="188" fontId="4" fillId="4" borderId="14" xfId="2" applyNumberFormat="1" applyFont="1" applyFill="1" applyBorder="1" applyAlignment="1">
      <alignment horizontal="right" vertical="center"/>
    </xf>
    <xf numFmtId="188" fontId="4" fillId="5" borderId="14" xfId="2" applyNumberFormat="1" applyFont="1" applyFill="1" applyBorder="1" applyAlignment="1">
      <alignment horizontal="right" vertical="center"/>
    </xf>
    <xf numFmtId="0" fontId="9" fillId="7" borderId="0" xfId="4" applyFont="1" applyFill="1"/>
    <xf numFmtId="191" fontId="8" fillId="8" borderId="15" xfId="9" applyFont="1" applyFill="1" applyBorder="1"/>
    <xf numFmtId="192" fontId="8" fillId="8" borderId="5" xfId="9" applyNumberFormat="1" applyFont="1" applyFill="1" applyBorder="1"/>
    <xf numFmtId="3" fontId="9" fillId="7" borderId="16" xfId="11" applyNumberFormat="1" applyFont="1" applyFill="1" applyBorder="1"/>
    <xf numFmtId="192" fontId="9" fillId="7" borderId="16" xfId="9" applyNumberFormat="1" applyFont="1" applyFill="1" applyBorder="1"/>
    <xf numFmtId="192" fontId="9" fillId="7" borderId="12" xfId="9" applyNumberFormat="1" applyFont="1" applyFill="1" applyBorder="1"/>
    <xf numFmtId="191" fontId="8" fillId="8" borderId="10" xfId="9" applyFont="1" applyFill="1" applyBorder="1"/>
    <xf numFmtId="192" fontId="8" fillId="8" borderId="10" xfId="9" applyNumberFormat="1" applyFont="1" applyFill="1" applyBorder="1"/>
    <xf numFmtId="192" fontId="9" fillId="7" borderId="11" xfId="9" applyNumberFormat="1" applyFont="1" applyFill="1" applyBorder="1"/>
    <xf numFmtId="3" fontId="9" fillId="7" borderId="11" xfId="11" applyNumberFormat="1" applyFont="1" applyFill="1" applyBorder="1"/>
    <xf numFmtId="0" fontId="9" fillId="7" borderId="0" xfId="4" applyFont="1" applyFill="1" applyAlignment="1">
      <alignment horizontal="left"/>
    </xf>
    <xf numFmtId="3" fontId="8" fillId="8" borderId="10" xfId="0" applyNumberFormat="1" applyFont="1" applyFill="1" applyBorder="1" applyAlignment="1">
      <alignment vertical="center"/>
    </xf>
    <xf numFmtId="0" fontId="11" fillId="0" borderId="0" xfId="3" applyFont="1" applyAlignment="1">
      <alignment horizontal="left" vertical="center"/>
    </xf>
    <xf numFmtId="3" fontId="9" fillId="0" borderId="4" xfId="0" applyNumberFormat="1" applyFont="1" applyBorder="1" applyAlignment="1">
      <alignment vertical="center"/>
    </xf>
    <xf numFmtId="3" fontId="9" fillId="7" borderId="12" xfId="11" applyNumberFormat="1" applyFont="1" applyFill="1" applyBorder="1"/>
    <xf numFmtId="3" fontId="4" fillId="0" borderId="12" xfId="0" applyNumberFormat="1" applyFont="1" applyBorder="1" applyAlignment="1">
      <alignment vertical="center"/>
    </xf>
    <xf numFmtId="3" fontId="9" fillId="7" borderId="14" xfId="11" applyNumberFormat="1" applyFont="1" applyFill="1" applyBorder="1"/>
    <xf numFmtId="192" fontId="9" fillId="7" borderId="14" xfId="9" applyNumberFormat="1" applyFont="1" applyFill="1" applyBorder="1"/>
    <xf numFmtId="4" fontId="8" fillId="4" borderId="10" xfId="1" applyNumberFormat="1" applyFont="1" applyFill="1" applyBorder="1" applyAlignment="1">
      <alignment vertical="center"/>
    </xf>
    <xf numFmtId="4" fontId="4" fillId="4" borderId="11" xfId="2" applyNumberFormat="1" applyFont="1" applyFill="1" applyBorder="1" applyAlignment="1">
      <alignment vertical="center"/>
    </xf>
    <xf numFmtId="4" fontId="4" fillId="4" borderId="12" xfId="2" applyNumberFormat="1" applyFont="1" applyFill="1" applyBorder="1" applyAlignment="1">
      <alignment vertical="center"/>
    </xf>
    <xf numFmtId="4" fontId="4" fillId="4" borderId="14" xfId="2" applyNumberFormat="1" applyFont="1" applyFill="1" applyBorder="1" applyAlignment="1">
      <alignment vertical="center"/>
    </xf>
    <xf numFmtId="3" fontId="8" fillId="6" borderId="10" xfId="1" applyNumberFormat="1" applyFont="1" applyFill="1" applyBorder="1" applyAlignment="1">
      <alignment vertical="center"/>
    </xf>
    <xf numFmtId="188" fontId="4" fillId="4" borderId="9" xfId="2" applyNumberFormat="1" applyFont="1" applyFill="1" applyBorder="1" applyAlignment="1">
      <alignment vertical="center"/>
    </xf>
    <xf numFmtId="3" fontId="4" fillId="6" borderId="9" xfId="2" applyNumberFormat="1" applyFont="1" applyFill="1" applyBorder="1" applyAlignment="1">
      <alignment vertical="center"/>
    </xf>
    <xf numFmtId="188" fontId="4" fillId="4" borderId="9" xfId="2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left"/>
    </xf>
    <xf numFmtId="3" fontId="12" fillId="0" borderId="0" xfId="5" applyNumberFormat="1" applyFont="1" applyFill="1" applyAlignment="1">
      <alignment horizontal="center"/>
    </xf>
    <xf numFmtId="3" fontId="12" fillId="0" borderId="0" xfId="4" applyNumberFormat="1" applyFont="1" applyAlignment="1">
      <alignment horizontal="center"/>
    </xf>
    <xf numFmtId="0" fontId="12" fillId="0" borderId="0" xfId="4" applyFont="1" applyAlignment="1">
      <alignment horizontal="center"/>
    </xf>
    <xf numFmtId="3" fontId="12" fillId="0" borderId="0" xfId="4" applyNumberFormat="1" applyFont="1" applyAlignment="1">
      <alignment horizontal="right"/>
    </xf>
    <xf numFmtId="0" fontId="13" fillId="0" borderId="0" xfId="4" applyFont="1" applyAlignment="1">
      <alignment horizontal="center"/>
    </xf>
    <xf numFmtId="3" fontId="13" fillId="0" borderId="0" xfId="5" applyNumberFormat="1" applyFont="1" applyFill="1" applyAlignment="1">
      <alignment horizontal="center"/>
    </xf>
    <xf numFmtId="0" fontId="12" fillId="0" borderId="5" xfId="4" applyFont="1" applyBorder="1" applyAlignment="1">
      <alignment horizontal="center" vertical="center"/>
    </xf>
    <xf numFmtId="3" fontId="12" fillId="0" borderId="18" xfId="4" applyNumberFormat="1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3" fontId="12" fillId="0" borderId="7" xfId="4" applyNumberFormat="1" applyFont="1" applyBorder="1" applyAlignment="1">
      <alignment horizontal="center" vertical="center"/>
    </xf>
    <xf numFmtId="0" fontId="12" fillId="0" borderId="5" xfId="6" applyFont="1" applyBorder="1" applyAlignment="1">
      <alignment horizontal="center" vertical="center"/>
    </xf>
    <xf numFmtId="0" fontId="12" fillId="0" borderId="15" xfId="6" applyFont="1" applyBorder="1" applyAlignment="1">
      <alignment horizontal="center" vertical="center"/>
    </xf>
    <xf numFmtId="1" fontId="12" fillId="0" borderId="10" xfId="5" applyNumberFormat="1" applyFont="1" applyFill="1" applyBorder="1" applyAlignment="1">
      <alignment horizontal="center" vertical="center"/>
    </xf>
    <xf numFmtId="1" fontId="12" fillId="0" borderId="10" xfId="6" applyNumberFormat="1" applyFont="1" applyBorder="1" applyAlignment="1">
      <alignment horizontal="center" vertical="center"/>
    </xf>
    <xf numFmtId="1" fontId="12" fillId="0" borderId="10" xfId="12" applyNumberFormat="1" applyFont="1" applyFill="1" applyBorder="1" applyAlignment="1">
      <alignment horizontal="center" vertical="center"/>
    </xf>
    <xf numFmtId="193" fontId="12" fillId="0" borderId="10" xfId="5" applyNumberFormat="1" applyFont="1" applyFill="1" applyBorder="1" applyAlignment="1">
      <alignment horizontal="center" vertical="center"/>
    </xf>
    <xf numFmtId="0" fontId="12" fillId="0" borderId="10" xfId="6" applyFont="1" applyBorder="1" applyAlignment="1">
      <alignment horizontal="center" vertical="center"/>
    </xf>
    <xf numFmtId="0" fontId="12" fillId="0" borderId="10" xfId="12" applyNumberFormat="1" applyFont="1" applyFill="1" applyBorder="1" applyAlignment="1">
      <alignment horizontal="center" vertical="center"/>
    </xf>
    <xf numFmtId="0" fontId="12" fillId="0" borderId="9" xfId="6" applyFont="1" applyBorder="1" applyAlignment="1">
      <alignment horizontal="center" vertical="center"/>
    </xf>
    <xf numFmtId="0" fontId="12" fillId="0" borderId="8" xfId="6" applyFont="1" applyBorder="1" applyAlignment="1">
      <alignment horizontal="center" vertical="center"/>
    </xf>
    <xf numFmtId="0" fontId="12" fillId="0" borderId="9" xfId="12" applyNumberFormat="1" applyFont="1" applyFill="1" applyBorder="1" applyAlignment="1">
      <alignment horizontal="center" vertical="center"/>
    </xf>
    <xf numFmtId="0" fontId="12" fillId="0" borderId="19" xfId="4" applyFont="1" applyBorder="1" applyAlignment="1">
      <alignment horizontal="left"/>
    </xf>
    <xf numFmtId="3" fontId="12" fillId="0" borderId="20" xfId="5" applyNumberFormat="1" applyFont="1" applyFill="1" applyBorder="1" applyAlignment="1">
      <alignment horizontal="right"/>
    </xf>
    <xf numFmtId="3" fontId="12" fillId="0" borderId="19" xfId="5" applyNumberFormat="1" applyFont="1" applyFill="1" applyBorder="1" applyAlignment="1">
      <alignment horizontal="right"/>
    </xf>
    <xf numFmtId="3" fontId="12" fillId="0" borderId="20" xfId="9" applyNumberFormat="1" applyFont="1" applyFill="1" applyBorder="1" applyAlignment="1">
      <alignment horizontal="right"/>
    </xf>
    <xf numFmtId="3" fontId="12" fillId="0" borderId="20" xfId="9" applyNumberFormat="1" applyFont="1" applyFill="1" applyBorder="1" applyAlignment="1"/>
    <xf numFmtId="3" fontId="12" fillId="0" borderId="20" xfId="9" applyNumberFormat="1" applyFont="1" applyFill="1" applyBorder="1" applyAlignment="1">
      <alignment horizontal="center"/>
    </xf>
    <xf numFmtId="4" fontId="12" fillId="0" borderId="12" xfId="4" applyNumberFormat="1" applyFont="1" applyBorder="1" applyAlignment="1">
      <alignment horizontal="right"/>
    </xf>
    <xf numFmtId="3" fontId="12" fillId="0" borderId="20" xfId="9" applyNumberFormat="1" applyFont="1" applyFill="1" applyBorder="1"/>
    <xf numFmtId="1" fontId="12" fillId="0" borderId="20" xfId="9" applyNumberFormat="1" applyFont="1" applyFill="1" applyBorder="1"/>
    <xf numFmtId="192" fontId="12" fillId="0" borderId="19" xfId="9" applyNumberFormat="1" applyFont="1" applyFill="1" applyBorder="1"/>
    <xf numFmtId="0" fontId="12" fillId="0" borderId="21" xfId="4" applyFont="1" applyBorder="1" applyAlignment="1">
      <alignment horizontal="left"/>
    </xf>
    <xf numFmtId="3" fontId="12" fillId="0" borderId="22" xfId="5" applyNumberFormat="1" applyFont="1" applyFill="1" applyBorder="1" applyAlignment="1">
      <alignment horizontal="right"/>
    </xf>
    <xf numFmtId="3" fontId="12" fillId="0" borderId="21" xfId="5" applyNumberFormat="1" applyFont="1" applyFill="1" applyBorder="1" applyAlignment="1">
      <alignment horizontal="right"/>
    </xf>
    <xf numFmtId="3" fontId="12" fillId="0" borderId="22" xfId="9" applyNumberFormat="1" applyFont="1" applyFill="1" applyBorder="1" applyAlignment="1">
      <alignment horizontal="right"/>
    </xf>
    <xf numFmtId="3" fontId="12" fillId="0" borderId="22" xfId="9" applyNumberFormat="1" applyFont="1" applyFill="1" applyBorder="1" applyAlignment="1"/>
    <xf numFmtId="191" fontId="12" fillId="0" borderId="22" xfId="9" applyFont="1" applyFill="1" applyBorder="1" applyAlignment="1">
      <alignment horizontal="center"/>
    </xf>
    <xf numFmtId="191" fontId="12" fillId="0" borderId="22" xfId="9" applyFont="1" applyFill="1" applyBorder="1"/>
    <xf numFmtId="1" fontId="12" fillId="0" borderId="22" xfId="9" applyNumberFormat="1" applyFont="1" applyFill="1" applyBorder="1"/>
    <xf numFmtId="192" fontId="12" fillId="0" borderId="21" xfId="9" applyNumberFormat="1" applyFont="1" applyFill="1" applyBorder="1"/>
    <xf numFmtId="0" fontId="12" fillId="0" borderId="23" xfId="4" applyFont="1" applyBorder="1" applyAlignment="1">
      <alignment horizontal="left"/>
    </xf>
    <xf numFmtId="3" fontId="12" fillId="0" borderId="24" xfId="5" applyNumberFormat="1" applyFont="1" applyFill="1" applyBorder="1" applyAlignment="1">
      <alignment horizontal="right"/>
    </xf>
    <xf numFmtId="3" fontId="12" fillId="0" borderId="23" xfId="5" applyNumberFormat="1" applyFont="1" applyFill="1" applyBorder="1" applyAlignment="1">
      <alignment horizontal="right"/>
    </xf>
    <xf numFmtId="3" fontId="12" fillId="0" borderId="24" xfId="9" applyNumberFormat="1" applyFont="1" applyFill="1" applyBorder="1" applyAlignment="1">
      <alignment horizontal="right"/>
    </xf>
    <xf numFmtId="3" fontId="12" fillId="0" borderId="24" xfId="9" applyNumberFormat="1" applyFont="1" applyFill="1" applyBorder="1" applyAlignment="1"/>
    <xf numFmtId="191" fontId="12" fillId="0" borderId="24" xfId="9" applyFont="1" applyFill="1" applyBorder="1" applyAlignment="1">
      <alignment horizontal="center"/>
    </xf>
    <xf numFmtId="191" fontId="12" fillId="0" borderId="24" xfId="9" applyFont="1" applyFill="1" applyBorder="1"/>
    <xf numFmtId="1" fontId="12" fillId="0" borderId="24" xfId="9" applyNumberFormat="1" applyFont="1" applyFill="1" applyBorder="1"/>
    <xf numFmtId="192" fontId="12" fillId="0" borderId="23" xfId="9" applyNumberFormat="1" applyFont="1" applyFill="1" applyBorder="1"/>
    <xf numFmtId="0" fontId="14" fillId="0" borderId="16" xfId="13" applyFont="1" applyBorder="1"/>
    <xf numFmtId="3" fontId="13" fillId="0" borderId="16" xfId="5" applyNumberFormat="1" applyFont="1" applyFill="1" applyBorder="1" applyAlignment="1">
      <alignment horizontal="right"/>
    </xf>
    <xf numFmtId="3" fontId="13" fillId="0" borderId="16" xfId="9" applyNumberFormat="1" applyFont="1" applyFill="1" applyBorder="1" applyAlignment="1">
      <alignment horizontal="right"/>
    </xf>
    <xf numFmtId="3" fontId="13" fillId="0" borderId="16" xfId="9" applyNumberFormat="1" applyFont="1" applyFill="1" applyBorder="1" applyAlignment="1"/>
    <xf numFmtId="191" fontId="13" fillId="0" borderId="16" xfId="9" applyFont="1" applyFill="1" applyBorder="1" applyAlignment="1">
      <alignment horizontal="center"/>
    </xf>
    <xf numFmtId="4" fontId="13" fillId="0" borderId="12" xfId="4" applyNumberFormat="1" applyFont="1" applyBorder="1" applyAlignment="1">
      <alignment horizontal="right"/>
    </xf>
    <xf numFmtId="191" fontId="13" fillId="0" borderId="16" xfId="9" applyFont="1" applyFill="1" applyBorder="1"/>
    <xf numFmtId="1" fontId="13" fillId="0" borderId="16" xfId="9" applyNumberFormat="1" applyFont="1" applyFill="1" applyBorder="1"/>
    <xf numFmtId="1" fontId="13" fillId="0" borderId="16" xfId="5" applyNumberFormat="1" applyFont="1" applyFill="1" applyBorder="1"/>
    <xf numFmtId="190" fontId="13" fillId="0" borderId="16" xfId="5" applyNumberFormat="1" applyFont="1" applyFill="1" applyBorder="1"/>
    <xf numFmtId="192" fontId="13" fillId="0" borderId="16" xfId="9" applyNumberFormat="1" applyFont="1" applyFill="1" applyBorder="1"/>
    <xf numFmtId="0" fontId="14" fillId="0" borderId="12" xfId="13" applyFont="1" applyBorder="1" applyAlignment="1">
      <alignment horizontal="left" indent="1"/>
    </xf>
    <xf numFmtId="3" fontId="13" fillId="0" borderId="12" xfId="5" applyNumberFormat="1" applyFont="1" applyFill="1" applyBorder="1" applyAlignment="1">
      <alignment horizontal="right"/>
    </xf>
    <xf numFmtId="3" fontId="13" fillId="0" borderId="12" xfId="5" applyNumberFormat="1" applyFont="1" applyFill="1" applyBorder="1" applyAlignment="1"/>
    <xf numFmtId="190" fontId="13" fillId="0" borderId="12" xfId="5" applyNumberFormat="1" applyFont="1" applyFill="1" applyBorder="1" applyAlignment="1">
      <alignment horizontal="center"/>
    </xf>
    <xf numFmtId="3" fontId="12" fillId="0" borderId="12" xfId="4" applyNumberFormat="1" applyFont="1" applyBorder="1" applyAlignment="1">
      <alignment horizontal="right"/>
    </xf>
    <xf numFmtId="190" fontId="13" fillId="0" borderId="12" xfId="5" applyNumberFormat="1" applyFont="1" applyFill="1" applyBorder="1"/>
    <xf numFmtId="1" fontId="13" fillId="0" borderId="12" xfId="5" applyNumberFormat="1" applyFont="1" applyFill="1" applyBorder="1"/>
    <xf numFmtId="3" fontId="13" fillId="0" borderId="12" xfId="5" applyNumberFormat="1" applyFont="1" applyFill="1" applyBorder="1" applyAlignment="1" applyProtection="1">
      <alignment horizontal="right"/>
    </xf>
    <xf numFmtId="3" fontId="13" fillId="0" borderId="12" xfId="5" applyNumberFormat="1" applyFont="1" applyFill="1" applyBorder="1" applyAlignment="1" applyProtection="1"/>
    <xf numFmtId="190" fontId="13" fillId="0" borderId="12" xfId="5" applyNumberFormat="1" applyFont="1" applyFill="1" applyBorder="1" applyAlignment="1" applyProtection="1">
      <alignment horizontal="center"/>
    </xf>
    <xf numFmtId="1" fontId="14" fillId="0" borderId="12" xfId="5" applyNumberFormat="1" applyFont="1" applyFill="1" applyBorder="1"/>
    <xf numFmtId="190" fontId="14" fillId="0" borderId="12" xfId="5" applyNumberFormat="1" applyFont="1" applyFill="1" applyBorder="1"/>
    <xf numFmtId="3" fontId="13" fillId="0" borderId="12" xfId="5" applyNumberFormat="1" applyFont="1" applyFill="1" applyBorder="1" applyAlignment="1">
      <alignment horizontal="right" vertical="top" wrapText="1"/>
    </xf>
    <xf numFmtId="3" fontId="13" fillId="0" borderId="12" xfId="5" applyNumberFormat="1" applyFont="1" applyFill="1" applyBorder="1" applyAlignment="1">
      <alignment vertical="top" wrapText="1"/>
    </xf>
    <xf numFmtId="190" fontId="13" fillId="0" borderId="12" xfId="5" applyNumberFormat="1" applyFont="1" applyFill="1" applyBorder="1" applyAlignment="1">
      <alignment horizontal="center" vertical="top" wrapText="1"/>
    </xf>
    <xf numFmtId="3" fontId="13" fillId="0" borderId="12" xfId="5" applyNumberFormat="1" applyFont="1" applyFill="1" applyBorder="1" applyAlignment="1">
      <alignment horizontal="right" vertical="center"/>
    </xf>
    <xf numFmtId="3" fontId="13" fillId="0" borderId="12" xfId="5" applyNumberFormat="1" applyFont="1" applyFill="1" applyBorder="1" applyAlignment="1">
      <alignment vertical="center"/>
    </xf>
    <xf numFmtId="190" fontId="13" fillId="0" borderId="12" xfId="5" applyNumberFormat="1" applyFont="1" applyFill="1" applyBorder="1" applyAlignment="1">
      <alignment horizontal="center" vertical="center"/>
    </xf>
    <xf numFmtId="0" fontId="14" fillId="0" borderId="12" xfId="13" applyFont="1" applyBorder="1" applyAlignment="1">
      <alignment horizontal="left"/>
    </xf>
    <xf numFmtId="3" fontId="14" fillId="0" borderId="12" xfId="5" applyNumberFormat="1" applyFont="1" applyFill="1" applyBorder="1" applyAlignment="1">
      <alignment horizontal="right"/>
    </xf>
    <xf numFmtId="3" fontId="14" fillId="0" borderId="12" xfId="5" applyNumberFormat="1" applyFont="1" applyFill="1" applyBorder="1" applyAlignment="1"/>
    <xf numFmtId="190" fontId="14" fillId="0" borderId="12" xfId="5" applyNumberFormat="1" applyFont="1" applyFill="1" applyBorder="1" applyAlignment="1">
      <alignment horizontal="center"/>
    </xf>
    <xf numFmtId="0" fontId="13" fillId="0" borderId="12" xfId="13" applyFont="1" applyBorder="1" applyAlignment="1">
      <alignment horizontal="left" indent="1"/>
    </xf>
    <xf numFmtId="3" fontId="13" fillId="0" borderId="12" xfId="4" applyNumberFormat="1" applyFont="1" applyBorder="1" applyAlignment="1">
      <alignment horizontal="right"/>
    </xf>
    <xf numFmtId="3" fontId="13" fillId="0" borderId="12" xfId="4" applyNumberFormat="1" applyFont="1" applyBorder="1"/>
    <xf numFmtId="0" fontId="13" fillId="0" borderId="12" xfId="4" applyFont="1" applyBorder="1" applyAlignment="1">
      <alignment horizontal="left"/>
    </xf>
    <xf numFmtId="0" fontId="13" fillId="0" borderId="12" xfId="4" applyFont="1" applyBorder="1"/>
    <xf numFmtId="1" fontId="13" fillId="0" borderId="12" xfId="4" applyNumberFormat="1" applyFont="1" applyBorder="1"/>
    <xf numFmtId="2" fontId="13" fillId="0" borderId="12" xfId="4" applyNumberFormat="1" applyFont="1" applyBorder="1"/>
    <xf numFmtId="3" fontId="15" fillId="0" borderId="12" xfId="4" applyNumberFormat="1" applyFont="1" applyBorder="1"/>
    <xf numFmtId="0" fontId="14" fillId="0" borderId="14" xfId="13" applyFont="1" applyBorder="1" applyAlignment="1">
      <alignment horizontal="left" indent="1"/>
    </xf>
    <xf numFmtId="3" fontId="13" fillId="0" borderId="14" xfId="5" applyNumberFormat="1" applyFont="1" applyFill="1" applyBorder="1" applyAlignment="1">
      <alignment horizontal="right"/>
    </xf>
    <xf numFmtId="3" fontId="13" fillId="0" borderId="14" xfId="4" applyNumberFormat="1" applyFont="1" applyBorder="1" applyAlignment="1">
      <alignment horizontal="right"/>
    </xf>
    <xf numFmtId="3" fontId="13" fillId="0" borderId="14" xfId="4" applyNumberFormat="1" applyFont="1" applyBorder="1"/>
    <xf numFmtId="0" fontId="13" fillId="0" borderId="14" xfId="4" applyFont="1" applyBorder="1" applyAlignment="1">
      <alignment horizontal="left"/>
    </xf>
    <xf numFmtId="0" fontId="13" fillId="0" borderId="14" xfId="4" applyFont="1" applyBorder="1"/>
    <xf numFmtId="1" fontId="13" fillId="0" borderId="14" xfId="4" applyNumberFormat="1" applyFont="1" applyBorder="1"/>
    <xf numFmtId="189" fontId="4" fillId="6" borderId="16" xfId="2" applyNumberFormat="1" applyFont="1" applyFill="1" applyBorder="1" applyAlignment="1">
      <alignment vertical="center"/>
    </xf>
    <xf numFmtId="3" fontId="9" fillId="3" borderId="4" xfId="1" applyNumberFormat="1" applyFont="1" applyFill="1" applyBorder="1" applyAlignment="1">
      <alignment vertical="center"/>
    </xf>
    <xf numFmtId="3" fontId="9" fillId="0" borderId="4" xfId="1" applyNumberFormat="1" applyFont="1" applyFill="1" applyBorder="1" applyAlignment="1">
      <alignment vertical="center"/>
    </xf>
    <xf numFmtId="189" fontId="4" fillId="0" borderId="4" xfId="2" applyNumberFormat="1" applyFont="1" applyBorder="1" applyAlignment="1">
      <alignment vertical="center"/>
    </xf>
    <xf numFmtId="188" fontId="4" fillId="4" borderId="4" xfId="2" applyNumberFormat="1" applyFont="1" applyFill="1" applyBorder="1" applyAlignment="1">
      <alignment vertical="center"/>
    </xf>
    <xf numFmtId="188" fontId="4" fillId="4" borderId="13" xfId="2" applyNumberFormat="1" applyFont="1" applyFill="1" applyBorder="1" applyAlignment="1">
      <alignment vertical="center"/>
    </xf>
    <xf numFmtId="189" fontId="4" fillId="4" borderId="13" xfId="2" applyNumberFormat="1" applyFont="1" applyFill="1" applyBorder="1" applyAlignment="1">
      <alignment vertical="center"/>
    </xf>
    <xf numFmtId="0" fontId="4" fillId="5" borderId="13" xfId="2" applyFont="1" applyFill="1" applyBorder="1" applyAlignment="1">
      <alignment vertical="center"/>
    </xf>
    <xf numFmtId="0" fontId="4" fillId="5" borderId="4" xfId="2" applyFont="1" applyFill="1" applyBorder="1" applyAlignment="1">
      <alignment vertical="center"/>
    </xf>
    <xf numFmtId="188" fontId="4" fillId="6" borderId="13" xfId="2" applyNumberFormat="1" applyFont="1" applyFill="1" applyBorder="1" applyAlignment="1">
      <alignment vertical="center"/>
    </xf>
    <xf numFmtId="189" fontId="4" fillId="6" borderId="13" xfId="2" applyNumberFormat="1" applyFont="1" applyFill="1" applyBorder="1" applyAlignment="1">
      <alignment vertical="center"/>
    </xf>
    <xf numFmtId="4" fontId="4" fillId="0" borderId="13" xfId="2" applyNumberFormat="1" applyFont="1" applyBorder="1" applyAlignment="1">
      <alignment vertical="center"/>
    </xf>
    <xf numFmtId="4" fontId="4" fillId="4" borderId="13" xfId="2" applyNumberFormat="1" applyFont="1" applyFill="1" applyBorder="1" applyAlignment="1">
      <alignment vertical="center"/>
    </xf>
    <xf numFmtId="3" fontId="4" fillId="6" borderId="13" xfId="2" applyNumberFormat="1" applyFont="1" applyFill="1" applyBorder="1" applyAlignment="1">
      <alignment vertical="center"/>
    </xf>
    <xf numFmtId="188" fontId="4" fillId="4" borderId="13" xfId="2" applyNumberFormat="1" applyFont="1" applyFill="1" applyBorder="1" applyAlignment="1">
      <alignment horizontal="right" vertical="center"/>
    </xf>
    <xf numFmtId="188" fontId="4" fillId="5" borderId="13" xfId="2" applyNumberFormat="1" applyFont="1" applyFill="1" applyBorder="1" applyAlignment="1">
      <alignment horizontal="right" vertical="center"/>
    </xf>
    <xf numFmtId="0" fontId="4" fillId="0" borderId="13" xfId="2" applyFont="1" applyBorder="1" applyAlignment="1">
      <alignment vertical="center"/>
    </xf>
    <xf numFmtId="0" fontId="4" fillId="0" borderId="25" xfId="2" applyFont="1" applyBorder="1" applyAlignment="1">
      <alignment vertical="center"/>
    </xf>
    <xf numFmtId="0" fontId="4" fillId="0" borderId="6" xfId="2" applyFont="1" applyBorder="1" applyAlignment="1">
      <alignment vertical="center"/>
    </xf>
    <xf numFmtId="3" fontId="9" fillId="3" borderId="9" xfId="1" applyNumberFormat="1" applyFont="1" applyFill="1" applyBorder="1" applyAlignment="1">
      <alignment vertical="center"/>
    </xf>
    <xf numFmtId="3" fontId="9" fillId="0" borderId="9" xfId="1" applyNumberFormat="1" applyFont="1" applyFill="1" applyBorder="1" applyAlignment="1">
      <alignment vertical="center"/>
    </xf>
    <xf numFmtId="189" fontId="4" fillId="0" borderId="9" xfId="2" applyNumberFormat="1" applyFont="1" applyBorder="1" applyAlignment="1">
      <alignment vertical="center"/>
    </xf>
    <xf numFmtId="0" fontId="4" fillId="0" borderId="0" xfId="2" applyFont="1"/>
    <xf numFmtId="192" fontId="4" fillId="0" borderId="0" xfId="2" applyNumberFormat="1" applyFont="1"/>
    <xf numFmtId="188" fontId="4" fillId="3" borderId="9" xfId="2" applyNumberFormat="1" applyFont="1" applyFill="1" applyBorder="1" applyAlignment="1">
      <alignment horizontal="right" vertical="center"/>
    </xf>
    <xf numFmtId="3" fontId="4" fillId="5" borderId="9" xfId="2" applyNumberFormat="1" applyFont="1" applyFill="1" applyBorder="1" applyAlignment="1">
      <alignment vertical="center"/>
    </xf>
    <xf numFmtId="188" fontId="4" fillId="3" borderId="9" xfId="2" applyNumberFormat="1" applyFont="1" applyFill="1" applyBorder="1" applyAlignment="1">
      <alignment vertical="center"/>
    </xf>
    <xf numFmtId="188" fontId="4" fillId="0" borderId="9" xfId="2" applyNumberFormat="1" applyFont="1" applyBorder="1" applyAlignment="1">
      <alignment vertical="center"/>
    </xf>
    <xf numFmtId="0" fontId="14" fillId="9" borderId="12" xfId="13" applyFont="1" applyFill="1" applyBorder="1" applyAlignment="1">
      <alignment horizontal="left"/>
    </xf>
    <xf numFmtId="3" fontId="13" fillId="9" borderId="12" xfId="5" applyNumberFormat="1" applyFont="1" applyFill="1" applyBorder="1" applyAlignment="1">
      <alignment horizontal="right"/>
    </xf>
    <xf numFmtId="3" fontId="13" fillId="9" borderId="12" xfId="4" applyNumberFormat="1" applyFont="1" applyFill="1" applyBorder="1" applyAlignment="1">
      <alignment horizontal="right"/>
    </xf>
    <xf numFmtId="3" fontId="13" fillId="9" borderId="12" xfId="4" applyNumberFormat="1" applyFont="1" applyFill="1" applyBorder="1"/>
    <xf numFmtId="0" fontId="13" fillId="9" borderId="12" xfId="4" applyFont="1" applyFill="1" applyBorder="1" applyAlignment="1">
      <alignment horizontal="left"/>
    </xf>
    <xf numFmtId="4" fontId="13" fillId="9" borderId="12" xfId="4" applyNumberFormat="1" applyFont="1" applyFill="1" applyBorder="1" applyAlignment="1">
      <alignment horizontal="right"/>
    </xf>
    <xf numFmtId="0" fontId="13" fillId="9" borderId="12" xfId="4" applyFont="1" applyFill="1" applyBorder="1"/>
    <xf numFmtId="1" fontId="13" fillId="9" borderId="12" xfId="4" applyNumberFormat="1" applyFont="1" applyFill="1" applyBorder="1"/>
    <xf numFmtId="0" fontId="0" fillId="9" borderId="0" xfId="0" applyFill="1"/>
    <xf numFmtId="188" fontId="4" fillId="0" borderId="16" xfId="2" applyNumberFormat="1" applyFont="1" applyBorder="1" applyAlignment="1">
      <alignment vertical="center"/>
    </xf>
    <xf numFmtId="0" fontId="4" fillId="5" borderId="9" xfId="2" applyFont="1" applyFill="1" applyBorder="1" applyAlignment="1">
      <alignment vertical="center"/>
    </xf>
    <xf numFmtId="188" fontId="6" fillId="0" borderId="11" xfId="2" applyNumberFormat="1" applyFont="1" applyBorder="1" applyAlignment="1">
      <alignment vertical="center"/>
    </xf>
    <xf numFmtId="2" fontId="13" fillId="9" borderId="12" xfId="4" applyNumberFormat="1" applyFont="1" applyFill="1" applyBorder="1"/>
    <xf numFmtId="192" fontId="9" fillId="7" borderId="26" xfId="9" applyNumberFormat="1" applyFont="1" applyFill="1" applyBorder="1"/>
    <xf numFmtId="4" fontId="8" fillId="6" borderId="10" xfId="1" applyNumberFormat="1" applyFont="1" applyFill="1" applyBorder="1" applyAlignment="1">
      <alignment vertical="center"/>
    </xf>
    <xf numFmtId="4" fontId="9" fillId="7" borderId="16" xfId="11" applyNumberFormat="1" applyFont="1" applyFill="1" applyBorder="1"/>
    <xf numFmtId="4" fontId="9" fillId="7" borderId="11" xfId="11" applyNumberFormat="1" applyFont="1" applyFill="1" applyBorder="1"/>
    <xf numFmtId="190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7" borderId="17" xfId="14" applyFont="1" applyFill="1" applyBorder="1" applyAlignment="1">
      <alignment horizontal="center" vertical="center"/>
    </xf>
    <xf numFmtId="0" fontId="19" fillId="7" borderId="5" xfId="14" applyFont="1" applyFill="1" applyBorder="1" applyAlignment="1">
      <alignment horizontal="center" vertical="center"/>
    </xf>
    <xf numFmtId="49" fontId="19" fillId="7" borderId="9" xfId="7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9" fillId="0" borderId="0" xfId="15" applyFont="1" applyAlignment="1">
      <alignment vertical="center"/>
    </xf>
    <xf numFmtId="190" fontId="19" fillId="0" borderId="0" xfId="16" applyNumberFormat="1" applyFont="1" applyFill="1" applyAlignment="1">
      <alignment vertical="center"/>
    </xf>
    <xf numFmtId="0" fontId="19" fillId="0" borderId="0" xfId="17" applyFont="1" applyAlignment="1">
      <alignment vertical="center"/>
    </xf>
    <xf numFmtId="49" fontId="19" fillId="0" borderId="9" xfId="16" applyNumberFormat="1" applyFont="1" applyFill="1" applyBorder="1" applyAlignment="1">
      <alignment horizontal="center" vertical="center"/>
    </xf>
    <xf numFmtId="190" fontId="19" fillId="0" borderId="9" xfId="16" applyNumberFormat="1" applyFont="1" applyFill="1" applyBorder="1" applyAlignment="1">
      <alignment horizontal="center" vertical="center"/>
    </xf>
    <xf numFmtId="0" fontId="21" fillId="0" borderId="0" xfId="17" applyFont="1" applyAlignment="1">
      <alignment vertical="center"/>
    </xf>
    <xf numFmtId="0" fontId="18" fillId="0" borderId="0" xfId="18" applyFont="1" applyAlignment="1">
      <alignment vertical="center"/>
    </xf>
    <xf numFmtId="189" fontId="4" fillId="3" borderId="11" xfId="2" applyNumberFormat="1" applyFont="1" applyFill="1" applyBorder="1" applyAlignment="1">
      <alignment horizontal="right" vertical="center"/>
    </xf>
    <xf numFmtId="3" fontId="9" fillId="9" borderId="11" xfId="1" applyNumberFormat="1" applyFont="1" applyFill="1" applyBorder="1" applyAlignment="1">
      <alignment vertical="center"/>
    </xf>
    <xf numFmtId="3" fontId="9" fillId="9" borderId="12" xfId="0" applyNumberFormat="1" applyFont="1" applyFill="1" applyBorder="1" applyAlignment="1">
      <alignment vertical="center"/>
    </xf>
    <xf numFmtId="188" fontId="6" fillId="0" borderId="16" xfId="2" applyNumberFormat="1" applyFont="1" applyBorder="1" applyAlignment="1">
      <alignment vertical="center"/>
    </xf>
    <xf numFmtId="3" fontId="4" fillId="9" borderId="12" xfId="0" applyNumberFormat="1" applyFont="1" applyFill="1" applyBorder="1" applyAlignment="1">
      <alignment vertical="center"/>
    </xf>
    <xf numFmtId="4" fontId="8" fillId="3" borderId="10" xfId="1" applyNumberFormat="1" applyFont="1" applyFill="1" applyBorder="1" applyAlignment="1">
      <alignment vertical="center"/>
    </xf>
    <xf numFmtId="4" fontId="4" fillId="3" borderId="11" xfId="2" applyNumberFormat="1" applyFont="1" applyFill="1" applyBorder="1" applyAlignment="1">
      <alignment horizontal="right" vertical="center"/>
    </xf>
    <xf numFmtId="2" fontId="8" fillId="8" borderId="10" xfId="9" applyNumberFormat="1" applyFont="1" applyFill="1" applyBorder="1"/>
    <xf numFmtId="2" fontId="9" fillId="7" borderId="16" xfId="11" applyNumberFormat="1" applyFont="1" applyFill="1" applyBorder="1"/>
    <xf numFmtId="189" fontId="4" fillId="10" borderId="11" xfId="2" applyNumberFormat="1" applyFont="1" applyFill="1" applyBorder="1" applyAlignment="1">
      <alignment horizontal="right" vertical="center"/>
    </xf>
    <xf numFmtId="188" fontId="4" fillId="10" borderId="11" xfId="2" applyNumberFormat="1" applyFont="1" applyFill="1" applyBorder="1" applyAlignment="1">
      <alignment horizontal="right" vertical="center"/>
    </xf>
    <xf numFmtId="189" fontId="4" fillId="10" borderId="11" xfId="2" applyNumberFormat="1" applyFont="1" applyFill="1" applyBorder="1" applyAlignment="1">
      <alignment vertical="center"/>
    </xf>
    <xf numFmtId="188" fontId="4" fillId="10" borderId="11" xfId="2" applyNumberFormat="1" applyFont="1" applyFill="1" applyBorder="1" applyAlignment="1">
      <alignment vertical="center"/>
    </xf>
    <xf numFmtId="188" fontId="6" fillId="4" borderId="11" xfId="2" applyNumberFormat="1" applyFont="1" applyFill="1" applyBorder="1" applyAlignment="1">
      <alignment horizontal="right" vertical="center"/>
    </xf>
    <xf numFmtId="3" fontId="9" fillId="7" borderId="11" xfId="9" applyNumberFormat="1" applyFont="1" applyFill="1" applyBorder="1"/>
    <xf numFmtId="3" fontId="9" fillId="7" borderId="0" xfId="4" applyNumberFormat="1" applyFont="1" applyFill="1"/>
    <xf numFmtId="0" fontId="6" fillId="4" borderId="2" xfId="2" applyFont="1" applyFill="1" applyBorder="1" applyAlignment="1">
      <alignment horizontal="center" vertical="center"/>
    </xf>
    <xf numFmtId="0" fontId="4" fillId="11" borderId="12" xfId="2" applyFont="1" applyFill="1" applyBorder="1" applyAlignment="1">
      <alignment vertical="center"/>
    </xf>
    <xf numFmtId="0" fontId="4" fillId="11" borderId="11" xfId="2" applyFont="1" applyFill="1" applyBorder="1" applyAlignment="1">
      <alignment vertical="center"/>
    </xf>
    <xf numFmtId="1" fontId="9" fillId="7" borderId="16" xfId="11" applyNumberFormat="1" applyFont="1" applyFill="1" applyBorder="1"/>
    <xf numFmtId="187" fontId="8" fillId="8" borderId="10" xfId="9" applyNumberFormat="1" applyFont="1" applyFill="1" applyBorder="1"/>
    <xf numFmtId="195" fontId="9" fillId="7" borderId="11" xfId="11" applyNumberFormat="1" applyFont="1" applyFill="1" applyBorder="1"/>
    <xf numFmtId="4" fontId="9" fillId="7" borderId="12" xfId="11" applyNumberFormat="1" applyFont="1" applyFill="1" applyBorder="1"/>
    <xf numFmtId="3" fontId="9" fillId="0" borderId="16" xfId="0" applyNumberFormat="1" applyFont="1" applyBorder="1" applyAlignment="1">
      <alignment vertical="center"/>
    </xf>
    <xf numFmtId="4" fontId="9" fillId="7" borderId="14" xfId="11" applyNumberFormat="1" applyFont="1" applyFill="1" applyBorder="1"/>
    <xf numFmtId="0" fontId="21" fillId="7" borderId="12" xfId="17" applyFont="1" applyFill="1" applyBorder="1" applyAlignment="1">
      <alignment vertical="center"/>
    </xf>
    <xf numFmtId="190" fontId="21" fillId="7" borderId="12" xfId="16" applyNumberFormat="1" applyFont="1" applyFill="1" applyBorder="1" applyAlignment="1">
      <alignment vertical="center"/>
    </xf>
    <xf numFmtId="41" fontId="19" fillId="7" borderId="12" xfId="16" applyNumberFormat="1" applyFont="1" applyFill="1" applyBorder="1" applyAlignment="1">
      <alignment horizontal="center" vertical="center"/>
    </xf>
    <xf numFmtId="43" fontId="21" fillId="7" borderId="12" xfId="16" applyFont="1" applyFill="1" applyBorder="1" applyAlignment="1">
      <alignment vertical="center"/>
    </xf>
    <xf numFmtId="194" fontId="19" fillId="7" borderId="12" xfId="16" applyNumberFormat="1" applyFont="1" applyFill="1" applyBorder="1" applyAlignment="1">
      <alignment horizontal="center" vertical="center"/>
    </xf>
    <xf numFmtId="0" fontId="21" fillId="7" borderId="14" xfId="17" applyFont="1" applyFill="1" applyBorder="1" applyAlignment="1">
      <alignment vertical="center"/>
    </xf>
    <xf numFmtId="43" fontId="21" fillId="7" borderId="14" xfId="16" applyFont="1" applyFill="1" applyBorder="1" applyAlignment="1">
      <alignment vertical="center"/>
    </xf>
    <xf numFmtId="190" fontId="21" fillId="7" borderId="14" xfId="16" applyNumberFormat="1" applyFont="1" applyFill="1" applyBorder="1" applyAlignment="1">
      <alignment vertical="center"/>
    </xf>
    <xf numFmtId="194" fontId="19" fillId="7" borderId="14" xfId="16" applyNumberFormat="1" applyFont="1" applyFill="1" applyBorder="1" applyAlignment="1">
      <alignment horizontal="center" vertical="center"/>
    </xf>
    <xf numFmtId="0" fontId="8" fillId="7" borderId="5" xfId="4" applyFont="1" applyFill="1" applyBorder="1" applyAlignment="1">
      <alignment horizontal="center" vertical="center"/>
    </xf>
    <xf numFmtId="0" fontId="8" fillId="7" borderId="4" xfId="4" applyFont="1" applyFill="1" applyBorder="1" applyAlignment="1">
      <alignment horizontal="center" vertical="center"/>
    </xf>
    <xf numFmtId="0" fontId="8" fillId="7" borderId="9" xfId="4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/>
    </xf>
    <xf numFmtId="0" fontId="6" fillId="4" borderId="3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9" xfId="3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/>
    </xf>
    <xf numFmtId="0" fontId="6" fillId="5" borderId="2" xfId="3" applyFont="1" applyFill="1" applyBorder="1" applyAlignment="1">
      <alignment horizontal="center" vertical="center"/>
    </xf>
    <xf numFmtId="0" fontId="6" fillId="5" borderId="3" xfId="3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9" borderId="25" xfId="2" applyFont="1" applyFill="1" applyBorder="1" applyAlignment="1">
      <alignment horizontal="center" vertical="center"/>
    </xf>
    <xf numFmtId="0" fontId="6" fillId="9" borderId="0" xfId="2" applyFont="1" applyFill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2" fillId="0" borderId="1" xfId="4" applyFont="1" applyBorder="1" applyAlignment="1">
      <alignment horizontal="center"/>
    </xf>
    <xf numFmtId="0" fontId="12" fillId="0" borderId="2" xfId="4" applyFont="1" applyBorder="1" applyAlignment="1">
      <alignment horizontal="center"/>
    </xf>
    <xf numFmtId="0" fontId="12" fillId="0" borderId="3" xfId="4" applyFont="1" applyBorder="1" applyAlignment="1">
      <alignment horizontal="center"/>
    </xf>
    <xf numFmtId="3" fontId="12" fillId="0" borderId="1" xfId="5" applyNumberFormat="1" applyFont="1" applyFill="1" applyBorder="1" applyAlignment="1">
      <alignment horizontal="center" vertical="center"/>
    </xf>
    <xf numFmtId="3" fontId="12" fillId="0" borderId="3" xfId="5" applyNumberFormat="1" applyFont="1" applyFill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3" xfId="4" applyNumberFormat="1" applyFont="1" applyBorder="1" applyAlignment="1">
      <alignment horizontal="center" vertical="center"/>
    </xf>
    <xf numFmtId="3" fontId="12" fillId="0" borderId="2" xfId="5" applyNumberFormat="1" applyFont="1" applyFill="1" applyBorder="1" applyAlignment="1">
      <alignment horizontal="center" vertical="center"/>
    </xf>
    <xf numFmtId="3" fontId="12" fillId="0" borderId="17" xfId="4" applyNumberFormat="1" applyFont="1" applyBorder="1" applyAlignment="1">
      <alignment horizontal="center" vertical="center"/>
    </xf>
    <xf numFmtId="3" fontId="12" fillId="0" borderId="15" xfId="4" applyNumberFormat="1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2" fillId="0" borderId="3" xfId="4" applyFont="1" applyBorder="1" applyAlignment="1">
      <alignment horizontal="center" vertical="center"/>
    </xf>
    <xf numFmtId="1" fontId="12" fillId="0" borderId="1" xfId="4" applyNumberFormat="1" applyFont="1" applyBorder="1" applyAlignment="1">
      <alignment horizontal="center" vertical="center"/>
    </xf>
    <xf numFmtId="1" fontId="12" fillId="0" borderId="2" xfId="4" applyNumberFormat="1" applyFont="1" applyBorder="1" applyAlignment="1">
      <alignment horizontal="center" vertical="center"/>
    </xf>
    <xf numFmtId="1" fontId="12" fillId="0" borderId="3" xfId="4" applyNumberFormat="1" applyFont="1" applyBorder="1" applyAlignment="1">
      <alignment horizontal="center" vertical="center"/>
    </xf>
    <xf numFmtId="1" fontId="12" fillId="0" borderId="1" xfId="6" applyNumberFormat="1" applyFont="1" applyBorder="1" applyAlignment="1">
      <alignment horizontal="center" vertical="center"/>
    </xf>
    <xf numFmtId="1" fontId="12" fillId="0" borderId="2" xfId="6" applyNumberFormat="1" applyFont="1" applyBorder="1" applyAlignment="1">
      <alignment horizontal="center" vertical="center"/>
    </xf>
    <xf numFmtId="1" fontId="12" fillId="0" borderId="3" xfId="6" applyNumberFormat="1" applyFont="1" applyBorder="1" applyAlignment="1">
      <alignment horizontal="center" vertical="center"/>
    </xf>
    <xf numFmtId="0" fontId="19" fillId="0" borderId="0" xfId="17" applyFont="1" applyFill="1" applyAlignment="1">
      <alignment vertical="center"/>
    </xf>
    <xf numFmtId="190" fontId="19" fillId="5" borderId="1" xfId="16" applyNumberFormat="1" applyFont="1" applyFill="1" applyBorder="1" applyAlignment="1">
      <alignment horizontal="center" vertical="center"/>
    </xf>
    <xf numFmtId="190" fontId="19" fillId="5" borderId="2" xfId="16" applyNumberFormat="1" applyFont="1" applyFill="1" applyBorder="1" applyAlignment="1">
      <alignment horizontal="center" vertical="center"/>
    </xf>
    <xf numFmtId="190" fontId="19" fillId="5" borderId="3" xfId="16" applyNumberFormat="1" applyFont="1" applyFill="1" applyBorder="1" applyAlignment="1">
      <alignment horizontal="center" vertical="center"/>
    </xf>
    <xf numFmtId="190" fontId="19" fillId="5" borderId="5" xfId="16" applyNumberFormat="1" applyFont="1" applyFill="1" applyBorder="1" applyAlignment="1">
      <alignment horizontal="center" vertical="center"/>
    </xf>
    <xf numFmtId="0" fontId="19" fillId="5" borderId="5" xfId="17" applyFont="1" applyFill="1" applyBorder="1" applyAlignment="1">
      <alignment horizontal="center" vertical="center"/>
    </xf>
    <xf numFmtId="0" fontId="19" fillId="5" borderId="9" xfId="17" applyFont="1" applyFill="1" applyBorder="1" applyAlignment="1">
      <alignment horizontal="center" vertical="center"/>
    </xf>
    <xf numFmtId="0" fontId="19" fillId="5" borderId="16" xfId="17" applyFont="1" applyFill="1" applyBorder="1" applyAlignment="1">
      <alignment vertical="center"/>
    </xf>
    <xf numFmtId="189" fontId="19" fillId="5" borderId="16" xfId="16" applyNumberFormat="1" applyFont="1" applyFill="1" applyBorder="1" applyAlignment="1">
      <alignment vertical="center"/>
    </xf>
    <xf numFmtId="43" fontId="19" fillId="5" borderId="16" xfId="16" applyFont="1" applyFill="1" applyBorder="1" applyAlignment="1">
      <alignment vertical="center"/>
    </xf>
    <xf numFmtId="43" fontId="19" fillId="5" borderId="16" xfId="16" applyFont="1" applyFill="1" applyBorder="1" applyAlignment="1">
      <alignment horizontal="center" vertical="center"/>
    </xf>
    <xf numFmtId="0" fontId="19" fillId="5" borderId="12" xfId="17" applyFont="1" applyFill="1" applyBorder="1" applyAlignment="1">
      <alignment vertical="center"/>
    </xf>
    <xf numFmtId="189" fontId="19" fillId="5" borderId="12" xfId="16" applyNumberFormat="1" applyFont="1" applyFill="1" applyBorder="1" applyAlignment="1">
      <alignment vertical="center"/>
    </xf>
    <xf numFmtId="43" fontId="19" fillId="5" borderId="12" xfId="16" applyFont="1" applyFill="1" applyBorder="1" applyAlignment="1">
      <alignment horizontal="center" vertical="center"/>
    </xf>
    <xf numFmtId="43" fontId="19" fillId="5" borderId="12" xfId="16" applyFont="1" applyFill="1" applyBorder="1" applyAlignment="1">
      <alignment vertical="center"/>
    </xf>
    <xf numFmtId="0" fontId="8" fillId="7" borderId="5" xfId="4" applyFont="1" applyFill="1" applyBorder="1" applyAlignment="1">
      <alignment horizontal="center" wrapText="1"/>
    </xf>
    <xf numFmtId="0" fontId="8" fillId="7" borderId="4" xfId="4" applyFont="1" applyFill="1" applyBorder="1" applyAlignment="1">
      <alignment horizontal="center" wrapText="1"/>
    </xf>
    <xf numFmtId="0" fontId="8" fillId="7" borderId="10" xfId="4" applyFont="1" applyFill="1" applyBorder="1" applyAlignment="1">
      <alignment horizontal="center" wrapText="1"/>
    </xf>
  </cellXfs>
  <cellStyles count="19">
    <cellStyle name="Comma 3 2" xfId="10" xr:uid="{00000000-0005-0000-0000-000000000000}"/>
    <cellStyle name="Comma 4 2" xfId="16" xr:uid="{00000000-0005-0000-0000-000001000000}"/>
    <cellStyle name="Comma 6" xfId="5" xr:uid="{00000000-0005-0000-0000-000002000000}"/>
    <cellStyle name="Normal 2 2" xfId="18" xr:uid="{00000000-0005-0000-0000-000003000000}"/>
    <cellStyle name="Normal 4" xfId="2" xr:uid="{00000000-0005-0000-0000-000004000000}"/>
    <cellStyle name="Normal 4 3" xfId="15" xr:uid="{00000000-0005-0000-0000-000005000000}"/>
    <cellStyle name="Normal 5" xfId="13" xr:uid="{00000000-0005-0000-0000-000006000000}"/>
    <cellStyle name="เครื่องหมายจุลภาค 2 2 2 2" xfId="7" xr:uid="{00000000-0005-0000-0000-000008000000}"/>
    <cellStyle name="เครื่องหมายจุลภาค 2 2 2 3" xfId="12" xr:uid="{00000000-0005-0000-0000-000009000000}"/>
    <cellStyle name="เครื่องหมายจุลภาค 2 2 2 4" xfId="9" xr:uid="{00000000-0005-0000-0000-00000A000000}"/>
    <cellStyle name="เครื่องหมายจุลภาค 59" xfId="11" xr:uid="{00000000-0005-0000-0000-00000B000000}"/>
    <cellStyle name="จุลภาค" xfId="1" builtinId="3"/>
    <cellStyle name="ปกติ" xfId="0" builtinId="0"/>
    <cellStyle name="ปกติ 2 4" xfId="4" xr:uid="{00000000-0005-0000-0000-00000D000000}"/>
    <cellStyle name="ปกติ 2 4 2" xfId="14" xr:uid="{00000000-0005-0000-0000-00000E000000}"/>
    <cellStyle name="ปกติ 4" xfId="8" xr:uid="{00000000-0005-0000-0000-00000F000000}"/>
    <cellStyle name="ปกติ_9. Ma ร้อยละเนื้อที่ปลูกรายเดือน49" xfId="17" xr:uid="{00000000-0005-0000-0000-000010000000}"/>
    <cellStyle name="ปกติ_Sheet1" xfId="3" xr:uid="{00000000-0005-0000-0000-000011000000}"/>
    <cellStyle name="ปกติ_Sheet2" xfId="6" xr:uid="{00000000-0005-0000-0000-000012000000}"/>
  </cellStyles>
  <dxfs count="1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3618;&#3634;&#3591;&#3614;&#3634;&#3619;&#3634;\&#3618;&#3634;&#3591;&#3614;&#3634;&#3619;&#3634;%20&#3611;&#3637;%202563\&#3617;&#3632;&#3614;&#3619;&#3657;&#3634;&#3623;\&#3611;&#3637;%202563\Sittikorn\Coconut\Coconut2562\Conf\Users\ADMINI~1\AppData\Local\Temp\Rar$DI00.888\&#3648;&#3608;&#8226;&#3648;&#3608;&#3602;&#3648;&#3608;&#3587;&#3648;&#3608;&#3602;&#3648;&#3608;&#135;%20Conferen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&#3611;&#3619;&#3632;&#3594;&#3640;&#3617;&#3586;&#3657;&#3629;&#3617;&#3641;&#3621;&#3648;&#3629;&#3616;&#3616;&#3634;&#3614;&#3614;&#3639;&#3594;&#3652;&#3619;&#3656;-&#3614;&#3639;&#3594;&#3626;&#3623;&#3609;%20(&#3614;.&#3588;.64)\&#3626;&#3614;&#3626;\&#3618;&#3634;&#3591;&#3614;&#3634;&#3619;&#3634;\&#3605;&#3634;&#3619;&#3634;&#3591;&#3586;&#3629;&#3588;&#3623;&#3634;&#3617;&#3648;&#3627;&#3655;&#3609;&#3648;&#3586;&#3605;%20Conference%20&#3588;&#3640;&#3618;&#3592;&#3633;&#3591;&#3627;&#3623;&#3633;&#3604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07%20&#3652;&#3617;&#3657;&#3612;&#3621;\01%20&#3621;&#3635;&#3652;&#3618;\&#3611;&#3637;%202563\2.%20&#3605;&#3634;&#3619;&#3634;&#3591;&#3648;&#3586;&#3657;&#3634;&#3611;&#3619;&#3632;&#3594;&#3640;&#3617;%20&#3621;&#3635;&#3652;&#3618;%2025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Ref"/>
      <sheetName val="Tab3.1"/>
      <sheetName val="Conf"/>
    </sheetNames>
    <sheetDataSet>
      <sheetData sheetId="0" refreshError="1"/>
      <sheetData sheetId="1" refreshError="1"/>
      <sheetData sheetId="2">
        <row r="1">
          <cell r="B1" t="str">
            <v>มะพร้าว : วิเคราะห์เนื้อที่ยืนต้น  เนื้อที่ให้ผล  ผลผลิต  และผลผลิตต่อไร่ รายอำเภอ ปี 2562</v>
          </cell>
        </row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21</v>
          </cell>
          <cell r="W2">
            <v>22</v>
          </cell>
          <cell r="X2">
            <v>23</v>
          </cell>
          <cell r="Y2">
            <v>24</v>
          </cell>
          <cell r="Z2">
            <v>25</v>
          </cell>
          <cell r="AA2">
            <v>26</v>
          </cell>
          <cell r="AB2">
            <v>27</v>
          </cell>
          <cell r="AC2">
            <v>28</v>
          </cell>
          <cell r="AD2">
            <v>29</v>
          </cell>
          <cell r="AE2">
            <v>30</v>
          </cell>
          <cell r="AF2">
            <v>31</v>
          </cell>
          <cell r="AG2">
            <v>32</v>
          </cell>
          <cell r="AH2">
            <v>33</v>
          </cell>
          <cell r="AI2">
            <v>34</v>
          </cell>
          <cell r="AJ2">
            <v>35</v>
          </cell>
          <cell r="AK2">
            <v>36</v>
          </cell>
          <cell r="AL2">
            <v>37</v>
          </cell>
          <cell r="AM2">
            <v>38</v>
          </cell>
          <cell r="AN2">
            <v>39</v>
          </cell>
          <cell r="AO2">
            <v>40</v>
          </cell>
        </row>
        <row r="3">
          <cell r="B3" t="str">
            <v>รวมทั้งประเทศ/</v>
          </cell>
          <cell r="C3" t="str">
            <v>กรมส่งเสริมการเกษตร (รต.รอ.)</v>
          </cell>
          <cell r="K3" t="str">
            <v>กรอบตัวอย่าง</v>
          </cell>
          <cell r="M3" t="str">
            <v>ภาพถ่ายดาวเทียม</v>
          </cell>
          <cell r="N3" t="str">
            <v>ทะเบียนเกษตรกร</v>
          </cell>
          <cell r="O3" t="str">
            <v>PO'61</v>
          </cell>
          <cell r="P3" t="str">
            <v>Printout ปี 2562 (ข้อ 1 และ ข้อ 2)</v>
          </cell>
          <cell r="AE3" t="str">
            <v>ผลวิเคราะห์</v>
          </cell>
        </row>
        <row r="4">
          <cell r="B4" t="str">
            <v>ภาค/จังหวัด/</v>
          </cell>
          <cell r="C4" t="str">
            <v>เนื้อที่ยืนต้น (ไร่)</v>
          </cell>
          <cell r="E4" t="str">
            <v>เนื้อที่ให้ผล (ไร่)</v>
          </cell>
          <cell r="G4" t="str">
            <v>ผลผลิต (ตัน)</v>
          </cell>
          <cell r="I4" t="str">
            <v>ผลผลิตต่อไร่ (กก.)</v>
          </cell>
          <cell r="O4" t="str">
            <v>ยืนต้น</v>
          </cell>
          <cell r="P4" t="str">
            <v>เนื้อที่ยืนต้น (ไร่)</v>
          </cell>
          <cell r="R4" t="str">
            <v>95% CIL.B.</v>
          </cell>
          <cell r="S4" t="str">
            <v>95% CIU.B.</v>
          </cell>
          <cell r="T4" t="str">
            <v>CV</v>
          </cell>
          <cell r="U4" t="str">
            <v>นท.ปลูกใหม่ (ไร่)</v>
          </cell>
          <cell r="W4" t="str">
            <v>นท.โค่นทิ้ง (ไร่)</v>
          </cell>
          <cell r="Y4" t="str">
            <v>เนื้อที่ให้ผล (ไร่)</v>
          </cell>
          <cell r="AA4" t="str">
            <v>ผลผลิต (ตัน)</v>
          </cell>
          <cell r="AC4" t="str">
            <v>ผลผลิตต่อไร่ (กก.)</v>
          </cell>
          <cell r="AE4" t="str">
            <v>เนื้อที่ยืนต้น (ไร่)</v>
          </cell>
          <cell r="AG4" t="str">
            <v>ปลูกใหม่ (ไร่)</v>
          </cell>
          <cell r="AH4" t="str">
            <v>โค่นทิ้ง (ไร่)</v>
          </cell>
          <cell r="AI4" t="str">
            <v>เนื้อที่ให้ผล (ไร่)</v>
          </cell>
          <cell r="AL4" t="str">
            <v>ผลผลิต (ตัน)</v>
          </cell>
          <cell r="AN4" t="str">
            <v>ผลผลิตต่อไร่ (กก.)</v>
          </cell>
        </row>
        <row r="5">
          <cell r="B5" t="str">
            <v>อำเภอ</v>
          </cell>
          <cell r="C5">
            <v>2561</v>
          </cell>
          <cell r="D5">
            <v>2562</v>
          </cell>
          <cell r="E5">
            <v>2561</v>
          </cell>
          <cell r="F5">
            <v>2562</v>
          </cell>
          <cell r="G5">
            <v>2561</v>
          </cell>
          <cell r="H5">
            <v>2562</v>
          </cell>
          <cell r="I5">
            <v>2561</v>
          </cell>
          <cell r="J5">
            <v>2562</v>
          </cell>
          <cell r="K5">
            <v>2561</v>
          </cell>
          <cell r="L5">
            <v>2562</v>
          </cell>
          <cell r="M5">
            <v>2562</v>
          </cell>
          <cell r="N5">
            <v>2562</v>
          </cell>
          <cell r="O5" t="str">
            <v>(ไร่) ข้อ 2</v>
          </cell>
          <cell r="P5">
            <v>2561</v>
          </cell>
          <cell r="Q5">
            <v>2562</v>
          </cell>
          <cell r="T5">
            <v>2562</v>
          </cell>
          <cell r="U5">
            <v>2561</v>
          </cell>
          <cell r="V5">
            <v>2562</v>
          </cell>
          <cell r="W5">
            <v>2561</v>
          </cell>
          <cell r="X5">
            <v>2562</v>
          </cell>
          <cell r="Y5">
            <v>2561</v>
          </cell>
          <cell r="Z5">
            <v>2562</v>
          </cell>
          <cell r="AA5">
            <v>2561</v>
          </cell>
          <cell r="AB5">
            <v>2562</v>
          </cell>
          <cell r="AC5">
            <v>2561</v>
          </cell>
          <cell r="AD5">
            <v>2562</v>
          </cell>
          <cell r="AE5">
            <v>2561</v>
          </cell>
          <cell r="AF5">
            <v>2562</v>
          </cell>
          <cell r="AI5">
            <v>2561</v>
          </cell>
          <cell r="AJ5" t="str">
            <v>ปีแรก</v>
          </cell>
          <cell r="AK5">
            <v>2562</v>
          </cell>
          <cell r="AL5">
            <v>2561</v>
          </cell>
          <cell r="AM5">
            <v>2562</v>
          </cell>
          <cell r="AN5">
            <v>2561</v>
          </cell>
          <cell r="AO5">
            <v>2562</v>
          </cell>
        </row>
        <row r="6">
          <cell r="B6" t="str">
            <v>รวมทั้งประเทศ</v>
          </cell>
          <cell r="C6">
            <v>828802</v>
          </cell>
          <cell r="D6">
            <v>778156</v>
          </cell>
          <cell r="E6">
            <v>636390</v>
          </cell>
          <cell r="F6">
            <v>593025</v>
          </cell>
          <cell r="G6">
            <v>618302</v>
          </cell>
          <cell r="H6">
            <v>485684</v>
          </cell>
          <cell r="I6">
            <v>972</v>
          </cell>
          <cell r="J6">
            <v>819</v>
          </cell>
          <cell r="K6">
            <v>798614</v>
          </cell>
          <cell r="L6">
            <v>899708</v>
          </cell>
          <cell r="M6">
            <v>1012246</v>
          </cell>
          <cell r="N6">
            <v>1012246</v>
          </cell>
          <cell r="O6">
            <v>1012246</v>
          </cell>
          <cell r="P6">
            <v>1249014</v>
          </cell>
          <cell r="Q6">
            <v>1325202</v>
          </cell>
          <cell r="R6">
            <v>1197150.381144</v>
          </cell>
          <cell r="S6">
            <v>1453254</v>
          </cell>
          <cell r="T6">
            <v>4.93</v>
          </cell>
          <cell r="U6">
            <v>91095</v>
          </cell>
          <cell r="V6">
            <v>96340</v>
          </cell>
          <cell r="W6">
            <v>14907</v>
          </cell>
          <cell r="X6">
            <v>22636</v>
          </cell>
          <cell r="Y6">
            <v>652024</v>
          </cell>
          <cell r="Z6">
            <v>679372</v>
          </cell>
          <cell r="AA6">
            <v>1133956.21</v>
          </cell>
          <cell r="AB6">
            <v>1271094.1099999999</v>
          </cell>
          <cell r="AC6">
            <v>1739</v>
          </cell>
          <cell r="AD6">
            <v>1871</v>
          </cell>
          <cell r="AE6">
            <v>879813.31677018641</v>
          </cell>
          <cell r="AF6">
            <v>937607.31677018641</v>
          </cell>
          <cell r="AG6">
            <v>69958</v>
          </cell>
          <cell r="AH6">
            <v>12164</v>
          </cell>
          <cell r="AI6">
            <v>676248.62689178553</v>
          </cell>
          <cell r="AJ6">
            <v>59516.316770186335</v>
          </cell>
          <cell r="AK6">
            <v>724729.94366197183</v>
          </cell>
          <cell r="AL6">
            <v>759828.46</v>
          </cell>
          <cell r="AM6">
            <v>1017097.19</v>
          </cell>
          <cell r="AN6">
            <v>1124</v>
          </cell>
          <cell r="AO6">
            <v>1403</v>
          </cell>
        </row>
        <row r="7">
          <cell r="B7" t="str">
            <v>ภาคเหนือ</v>
          </cell>
          <cell r="C7">
            <v>39571</v>
          </cell>
          <cell r="D7">
            <v>35448</v>
          </cell>
          <cell r="E7">
            <v>24006</v>
          </cell>
          <cell r="F7">
            <v>24367</v>
          </cell>
          <cell r="G7">
            <v>21382</v>
          </cell>
          <cell r="H7">
            <v>16839</v>
          </cell>
          <cell r="I7">
            <v>891</v>
          </cell>
          <cell r="J7">
            <v>691</v>
          </cell>
          <cell r="K7">
            <v>44793</v>
          </cell>
          <cell r="L7">
            <v>47741</v>
          </cell>
          <cell r="M7">
            <v>49794</v>
          </cell>
          <cell r="N7">
            <v>49794</v>
          </cell>
          <cell r="O7">
            <v>49794</v>
          </cell>
          <cell r="P7">
            <v>92698</v>
          </cell>
          <cell r="Q7">
            <v>101544</v>
          </cell>
          <cell r="R7">
            <v>69898.827839999998</v>
          </cell>
          <cell r="S7">
            <v>133189</v>
          </cell>
          <cell r="T7">
            <v>15.9</v>
          </cell>
          <cell r="U7">
            <v>10994</v>
          </cell>
          <cell r="V7">
            <v>27878</v>
          </cell>
          <cell r="W7">
            <v>2148</v>
          </cell>
          <cell r="X7">
            <v>12021</v>
          </cell>
          <cell r="Y7">
            <v>35524</v>
          </cell>
          <cell r="Z7">
            <v>37737</v>
          </cell>
          <cell r="AA7">
            <v>22349</v>
          </cell>
          <cell r="AB7">
            <v>17096</v>
          </cell>
          <cell r="AC7">
            <v>629</v>
          </cell>
          <cell r="AD7">
            <v>453</v>
          </cell>
          <cell r="AE7">
            <v>56651</v>
          </cell>
          <cell r="AF7">
            <v>59334</v>
          </cell>
          <cell r="AG7">
            <v>3023</v>
          </cell>
          <cell r="AH7">
            <v>340</v>
          </cell>
          <cell r="AI7">
            <v>38596</v>
          </cell>
          <cell r="AJ7">
            <v>4686</v>
          </cell>
          <cell r="AK7">
            <v>42942</v>
          </cell>
          <cell r="AL7">
            <v>34936</v>
          </cell>
          <cell r="AM7">
            <v>27270</v>
          </cell>
          <cell r="AN7">
            <v>905</v>
          </cell>
          <cell r="AO7">
            <v>635</v>
          </cell>
        </row>
        <row r="8">
          <cell r="B8" t="str">
            <v>ภาคตะวันออก/เหนือ</v>
          </cell>
          <cell r="C8">
            <v>6399</v>
          </cell>
          <cell r="D8">
            <v>7556</v>
          </cell>
          <cell r="E8">
            <v>2166</v>
          </cell>
          <cell r="F8">
            <v>2697</v>
          </cell>
          <cell r="G8">
            <v>12757</v>
          </cell>
          <cell r="H8">
            <v>2776</v>
          </cell>
          <cell r="I8">
            <v>5890</v>
          </cell>
          <cell r="J8">
            <v>1029</v>
          </cell>
          <cell r="K8">
            <v>3819</v>
          </cell>
          <cell r="L8">
            <v>11881</v>
          </cell>
          <cell r="M8">
            <v>7966</v>
          </cell>
          <cell r="N8">
            <v>7966</v>
          </cell>
          <cell r="O8">
            <v>7966</v>
          </cell>
          <cell r="P8">
            <v>15459</v>
          </cell>
          <cell r="Q8">
            <v>17741</v>
          </cell>
          <cell r="R8">
            <v>11478.497964</v>
          </cell>
          <cell r="S8">
            <v>24004</v>
          </cell>
          <cell r="T8">
            <v>18.010000000000002</v>
          </cell>
          <cell r="U8">
            <v>2359</v>
          </cell>
          <cell r="V8">
            <v>2018</v>
          </cell>
          <cell r="W8">
            <v>78</v>
          </cell>
          <cell r="X8">
            <v>587</v>
          </cell>
          <cell r="Y8">
            <v>3921</v>
          </cell>
          <cell r="Z8">
            <v>5122</v>
          </cell>
          <cell r="AA8">
            <v>5357</v>
          </cell>
          <cell r="AB8">
            <v>4732</v>
          </cell>
          <cell r="AC8">
            <v>1366</v>
          </cell>
          <cell r="AD8">
            <v>924</v>
          </cell>
          <cell r="AE8">
            <v>8571</v>
          </cell>
          <cell r="AF8">
            <v>14119</v>
          </cell>
          <cell r="AG8">
            <v>5606</v>
          </cell>
          <cell r="AH8">
            <v>58</v>
          </cell>
          <cell r="AI8">
            <v>3454</v>
          </cell>
          <cell r="AJ8">
            <v>454</v>
          </cell>
          <cell r="AK8">
            <v>3870</v>
          </cell>
          <cell r="AL8">
            <v>4479.8</v>
          </cell>
          <cell r="AM8">
            <v>3699</v>
          </cell>
          <cell r="AN8">
            <v>1297</v>
          </cell>
          <cell r="AO8">
            <v>956</v>
          </cell>
        </row>
        <row r="9">
          <cell r="B9" t="str">
            <v>ภาคกลาง</v>
          </cell>
          <cell r="C9">
            <v>333669</v>
          </cell>
          <cell r="D9">
            <v>311831</v>
          </cell>
          <cell r="E9">
            <v>262945</v>
          </cell>
          <cell r="F9">
            <v>242096</v>
          </cell>
          <cell r="G9">
            <v>390652</v>
          </cell>
          <cell r="H9">
            <v>376630</v>
          </cell>
          <cell r="I9">
            <v>1486</v>
          </cell>
          <cell r="J9">
            <v>1556</v>
          </cell>
          <cell r="K9">
            <v>329463</v>
          </cell>
          <cell r="L9">
            <v>345500</v>
          </cell>
          <cell r="M9">
            <v>324714</v>
          </cell>
          <cell r="N9">
            <v>324714</v>
          </cell>
          <cell r="O9">
            <v>324714</v>
          </cell>
          <cell r="P9">
            <v>382123</v>
          </cell>
          <cell r="Q9">
            <v>406084</v>
          </cell>
          <cell r="R9">
            <v>335405.89196799998</v>
          </cell>
          <cell r="S9">
            <v>476762</v>
          </cell>
          <cell r="T9">
            <v>8.8800000000000008</v>
          </cell>
          <cell r="U9">
            <v>28145</v>
          </cell>
          <cell r="V9">
            <v>21898</v>
          </cell>
          <cell r="W9">
            <v>4182</v>
          </cell>
          <cell r="X9">
            <v>3013</v>
          </cell>
          <cell r="Y9">
            <v>232536</v>
          </cell>
          <cell r="Z9">
            <v>242575</v>
          </cell>
          <cell r="AA9">
            <v>424557.21</v>
          </cell>
          <cell r="AB9">
            <v>466460.11</v>
          </cell>
          <cell r="AC9">
            <v>1826</v>
          </cell>
          <cell r="AD9">
            <v>1923</v>
          </cell>
          <cell r="AE9">
            <v>338704</v>
          </cell>
          <cell r="AF9">
            <v>360641</v>
          </cell>
          <cell r="AG9">
            <v>25596</v>
          </cell>
          <cell r="AH9">
            <v>3659</v>
          </cell>
          <cell r="AI9">
            <v>274158</v>
          </cell>
          <cell r="AJ9">
            <v>18366</v>
          </cell>
          <cell r="AK9">
            <v>289974</v>
          </cell>
          <cell r="AL9">
            <v>408571.66</v>
          </cell>
          <cell r="AM9">
            <v>503988.19</v>
          </cell>
          <cell r="AN9">
            <v>1490</v>
          </cell>
          <cell r="AO9">
            <v>1738</v>
          </cell>
        </row>
        <row r="10">
          <cell r="B10" t="str">
            <v>ภาคใต้</v>
          </cell>
          <cell r="C10">
            <v>449163</v>
          </cell>
          <cell r="D10">
            <v>423321</v>
          </cell>
          <cell r="E10">
            <v>347273</v>
          </cell>
          <cell r="F10">
            <v>323865</v>
          </cell>
          <cell r="G10">
            <v>193511</v>
          </cell>
          <cell r="H10">
            <v>89439</v>
          </cell>
          <cell r="I10">
            <v>557</v>
          </cell>
          <cell r="J10">
            <v>276</v>
          </cell>
          <cell r="K10">
            <v>420539</v>
          </cell>
          <cell r="L10">
            <v>494586</v>
          </cell>
          <cell r="M10">
            <v>629772</v>
          </cell>
          <cell r="N10">
            <v>629772</v>
          </cell>
          <cell r="O10">
            <v>629772</v>
          </cell>
          <cell r="P10">
            <v>758734</v>
          </cell>
          <cell r="Q10">
            <v>799833</v>
          </cell>
          <cell r="R10">
            <v>697934.27579999994</v>
          </cell>
          <cell r="S10">
            <v>901732</v>
          </cell>
          <cell r="T10">
            <v>6.5</v>
          </cell>
          <cell r="U10">
            <v>49597</v>
          </cell>
          <cell r="V10">
            <v>44546</v>
          </cell>
          <cell r="W10">
            <v>8499</v>
          </cell>
          <cell r="X10">
            <v>7015</v>
          </cell>
          <cell r="Y10">
            <v>380043</v>
          </cell>
          <cell r="Z10">
            <v>393938</v>
          </cell>
          <cell r="AA10">
            <v>681693</v>
          </cell>
          <cell r="AB10">
            <v>782806</v>
          </cell>
          <cell r="AC10">
            <v>1794</v>
          </cell>
          <cell r="AD10">
            <v>1987</v>
          </cell>
          <cell r="AE10">
            <v>475887.31677018636</v>
          </cell>
          <cell r="AF10">
            <v>503513.31677018636</v>
          </cell>
          <cell r="AG10">
            <v>35733</v>
          </cell>
          <cell r="AH10">
            <v>8107</v>
          </cell>
          <cell r="AI10">
            <v>360040.62689178548</v>
          </cell>
          <cell r="AJ10">
            <v>36010.316770186335</v>
          </cell>
          <cell r="AK10">
            <v>387943.94366197183</v>
          </cell>
          <cell r="AL10">
            <v>311840</v>
          </cell>
          <cell r="AM10">
            <v>482140</v>
          </cell>
          <cell r="AN10">
            <v>866</v>
          </cell>
          <cell r="AO10">
            <v>1243</v>
          </cell>
        </row>
        <row r="11">
          <cell r="B11" t="str">
            <v>สุโขทัย</v>
          </cell>
          <cell r="C11">
            <v>14655</v>
          </cell>
          <cell r="D11">
            <v>10316</v>
          </cell>
          <cell r="E11">
            <v>9342</v>
          </cell>
          <cell r="F11">
            <v>9342</v>
          </cell>
          <cell r="G11">
            <v>3694</v>
          </cell>
          <cell r="H11">
            <v>6095</v>
          </cell>
          <cell r="I11">
            <v>395</v>
          </cell>
          <cell r="J11">
            <v>652</v>
          </cell>
          <cell r="K11">
            <v>7445</v>
          </cell>
          <cell r="L11">
            <v>8009</v>
          </cell>
          <cell r="M11">
            <v>16722</v>
          </cell>
          <cell r="N11">
            <v>16722</v>
          </cell>
          <cell r="O11">
            <v>16722</v>
          </cell>
          <cell r="P11">
            <v>29777</v>
          </cell>
          <cell r="Q11">
            <v>29381</v>
          </cell>
          <cell r="R11">
            <v>10066.400696000001</v>
          </cell>
          <cell r="S11">
            <v>48696</v>
          </cell>
          <cell r="T11">
            <v>33.54</v>
          </cell>
          <cell r="U11">
            <v>430</v>
          </cell>
          <cell r="V11">
            <v>10944</v>
          </cell>
          <cell r="W11">
            <v>826</v>
          </cell>
          <cell r="X11">
            <v>2378</v>
          </cell>
          <cell r="Y11">
            <v>12269</v>
          </cell>
          <cell r="Z11">
            <v>12366</v>
          </cell>
          <cell r="AA11">
            <v>5121</v>
          </cell>
          <cell r="AB11">
            <v>5541</v>
          </cell>
          <cell r="AC11">
            <v>417</v>
          </cell>
          <cell r="AD11">
            <v>448</v>
          </cell>
          <cell r="AE11">
            <v>13787</v>
          </cell>
          <cell r="AF11">
            <v>13860</v>
          </cell>
          <cell r="AG11">
            <v>152</v>
          </cell>
          <cell r="AH11">
            <v>79</v>
          </cell>
          <cell r="AI11">
            <v>5368</v>
          </cell>
          <cell r="AJ11">
            <v>888</v>
          </cell>
          <cell r="AK11">
            <v>6177</v>
          </cell>
          <cell r="AL11">
            <v>3784</v>
          </cell>
          <cell r="AM11">
            <v>3731</v>
          </cell>
          <cell r="AN11">
            <v>705</v>
          </cell>
          <cell r="AO11">
            <v>604</v>
          </cell>
        </row>
        <row r="12">
          <cell r="B12" t="str">
            <v xml:space="preserve"> ทุ่งเสลี่ยม</v>
          </cell>
          <cell r="AE12">
            <v>42</v>
          </cell>
          <cell r="AF12">
            <v>42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B13" t="str">
            <v xml:space="preserve"> ศรีสัชนาลัย</v>
          </cell>
          <cell r="C13">
            <v>14655</v>
          </cell>
          <cell r="D13">
            <v>10316</v>
          </cell>
          <cell r="E13">
            <v>9342</v>
          </cell>
          <cell r="F13">
            <v>9342</v>
          </cell>
          <cell r="G13">
            <v>3694</v>
          </cell>
          <cell r="H13">
            <v>6095</v>
          </cell>
          <cell r="I13">
            <v>395</v>
          </cell>
          <cell r="J13">
            <v>652</v>
          </cell>
          <cell r="K13">
            <v>7445</v>
          </cell>
          <cell r="L13">
            <v>8009</v>
          </cell>
          <cell r="M13">
            <v>16722</v>
          </cell>
          <cell r="N13">
            <v>16722</v>
          </cell>
          <cell r="O13">
            <v>16722</v>
          </cell>
          <cell r="P13">
            <v>29777</v>
          </cell>
          <cell r="Q13">
            <v>29381</v>
          </cell>
          <cell r="R13">
            <v>8131.485560000001</v>
          </cell>
          <cell r="S13">
            <v>50631</v>
          </cell>
          <cell r="T13">
            <v>36.9</v>
          </cell>
          <cell r="U13">
            <v>430</v>
          </cell>
          <cell r="V13">
            <v>10944</v>
          </cell>
          <cell r="W13">
            <v>826</v>
          </cell>
          <cell r="X13">
            <v>2378</v>
          </cell>
          <cell r="Y13">
            <v>12269</v>
          </cell>
          <cell r="Z13">
            <v>12366</v>
          </cell>
          <cell r="AA13">
            <v>5121</v>
          </cell>
          <cell r="AB13">
            <v>5541</v>
          </cell>
          <cell r="AC13">
            <v>417</v>
          </cell>
          <cell r="AD13">
            <v>448</v>
          </cell>
          <cell r="AE13">
            <v>13711</v>
          </cell>
          <cell r="AF13">
            <v>13784</v>
          </cell>
          <cell r="AG13">
            <v>152</v>
          </cell>
          <cell r="AH13">
            <v>79</v>
          </cell>
          <cell r="AI13">
            <v>5368</v>
          </cell>
          <cell r="AJ13">
            <v>888</v>
          </cell>
          <cell r="AK13">
            <v>6177</v>
          </cell>
          <cell r="AL13">
            <v>3784</v>
          </cell>
          <cell r="AM13">
            <v>3731</v>
          </cell>
          <cell r="AN13">
            <v>705</v>
          </cell>
          <cell r="AO13">
            <v>604</v>
          </cell>
        </row>
        <row r="14">
          <cell r="B14" t="str">
            <v xml:space="preserve"> สวรรคโลก</v>
          </cell>
          <cell r="AE14">
            <v>34</v>
          </cell>
          <cell r="AF14">
            <v>34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B15" t="str">
            <v xml:space="preserve"> ศรีนคร</v>
          </cell>
          <cell r="R15">
            <v>0</v>
          </cell>
          <cell r="S15">
            <v>0</v>
          </cell>
          <cell r="T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I15">
            <v>0</v>
          </cell>
          <cell r="AK15">
            <v>0</v>
          </cell>
        </row>
        <row r="16">
          <cell r="B16" t="str">
            <v>แพร่</v>
          </cell>
          <cell r="C16">
            <v>1148</v>
          </cell>
          <cell r="D16">
            <v>1499</v>
          </cell>
          <cell r="E16">
            <v>455</v>
          </cell>
          <cell r="F16">
            <v>806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1051</v>
          </cell>
          <cell r="L16">
            <v>1451</v>
          </cell>
          <cell r="M16">
            <v>1912</v>
          </cell>
          <cell r="N16">
            <v>1912</v>
          </cell>
          <cell r="O16">
            <v>1912</v>
          </cell>
          <cell r="P16">
            <v>1709</v>
          </cell>
          <cell r="Q16">
            <v>2610</v>
          </cell>
          <cell r="R16">
            <v>252.2199599999999</v>
          </cell>
          <cell r="S16">
            <v>4968</v>
          </cell>
          <cell r="T16">
            <v>46.09</v>
          </cell>
          <cell r="U16">
            <v>929</v>
          </cell>
          <cell r="V16">
            <v>523</v>
          </cell>
          <cell r="W16">
            <v>28</v>
          </cell>
          <cell r="X16">
            <v>471</v>
          </cell>
          <cell r="Y16">
            <v>186</v>
          </cell>
          <cell r="Z16">
            <v>372</v>
          </cell>
          <cell r="AA16">
            <v>142</v>
          </cell>
          <cell r="AB16">
            <v>176</v>
          </cell>
          <cell r="AC16">
            <v>763</v>
          </cell>
          <cell r="AD16">
            <v>473</v>
          </cell>
          <cell r="AE16">
            <v>905</v>
          </cell>
          <cell r="AF16">
            <v>1609</v>
          </cell>
          <cell r="AG16">
            <v>732</v>
          </cell>
          <cell r="AH16">
            <v>28</v>
          </cell>
          <cell r="AI16">
            <v>523</v>
          </cell>
          <cell r="AJ16">
            <v>161</v>
          </cell>
          <cell r="AK16">
            <v>656</v>
          </cell>
          <cell r="AL16">
            <v>241</v>
          </cell>
          <cell r="AM16">
            <v>275</v>
          </cell>
          <cell r="AN16">
            <v>461</v>
          </cell>
          <cell r="AO16">
            <v>419</v>
          </cell>
        </row>
        <row r="17">
          <cell r="B17" t="str">
            <v xml:space="preserve"> เมืองแพร่</v>
          </cell>
          <cell r="C17">
            <v>90</v>
          </cell>
          <cell r="D17">
            <v>90</v>
          </cell>
          <cell r="E17">
            <v>90</v>
          </cell>
          <cell r="F17">
            <v>90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40</v>
          </cell>
          <cell r="L17">
            <v>40</v>
          </cell>
          <cell r="AE17">
            <v>129</v>
          </cell>
          <cell r="AF17">
            <v>129</v>
          </cell>
          <cell r="AG17">
            <v>0</v>
          </cell>
          <cell r="AH17">
            <v>0</v>
          </cell>
          <cell r="AI17">
            <v>93</v>
          </cell>
          <cell r="AJ17">
            <v>7</v>
          </cell>
          <cell r="AK17">
            <v>100</v>
          </cell>
          <cell r="AL17">
            <v>30</v>
          </cell>
          <cell r="AM17">
            <v>32</v>
          </cell>
          <cell r="AN17">
            <v>323</v>
          </cell>
          <cell r="AO17">
            <v>317</v>
          </cell>
        </row>
        <row r="18">
          <cell r="B18" t="str">
            <v xml:space="preserve"> เด่นชัย</v>
          </cell>
          <cell r="C18">
            <v>465</v>
          </cell>
          <cell r="D18">
            <v>465</v>
          </cell>
          <cell r="E18">
            <v>326</v>
          </cell>
          <cell r="F18">
            <v>326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875</v>
          </cell>
          <cell r="L18">
            <v>1229</v>
          </cell>
          <cell r="M18">
            <v>1119</v>
          </cell>
          <cell r="N18">
            <v>1119</v>
          </cell>
          <cell r="O18">
            <v>1119</v>
          </cell>
          <cell r="P18">
            <v>1027</v>
          </cell>
          <cell r="Q18">
            <v>1173</v>
          </cell>
          <cell r="R18">
            <v>589.95331199999998</v>
          </cell>
          <cell r="S18">
            <v>1756</v>
          </cell>
          <cell r="T18">
            <v>25.36</v>
          </cell>
          <cell r="U18">
            <v>169</v>
          </cell>
          <cell r="V18">
            <v>321</v>
          </cell>
          <cell r="W18">
            <v>23</v>
          </cell>
          <cell r="X18">
            <v>91</v>
          </cell>
          <cell r="Y18">
            <v>91</v>
          </cell>
          <cell r="Z18">
            <v>193</v>
          </cell>
          <cell r="AA18">
            <v>86</v>
          </cell>
          <cell r="AB18">
            <v>93</v>
          </cell>
          <cell r="AC18">
            <v>945</v>
          </cell>
          <cell r="AD18">
            <v>482</v>
          </cell>
          <cell r="AE18">
            <v>501</v>
          </cell>
          <cell r="AF18">
            <v>755</v>
          </cell>
          <cell r="AG18">
            <v>277</v>
          </cell>
          <cell r="AH18">
            <v>23</v>
          </cell>
          <cell r="AI18">
            <v>338</v>
          </cell>
          <cell r="AJ18">
            <v>124</v>
          </cell>
          <cell r="AK18">
            <v>439</v>
          </cell>
          <cell r="AL18">
            <v>167</v>
          </cell>
          <cell r="AM18">
            <v>198</v>
          </cell>
          <cell r="AN18">
            <v>493</v>
          </cell>
          <cell r="AO18">
            <v>450</v>
          </cell>
        </row>
        <row r="19">
          <cell r="B19" t="str">
            <v xml:space="preserve"> ลอง</v>
          </cell>
          <cell r="C19">
            <v>2</v>
          </cell>
          <cell r="D19">
            <v>2</v>
          </cell>
          <cell r="E19">
            <v>1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55</v>
          </cell>
          <cell r="L19">
            <v>66</v>
          </cell>
          <cell r="AE19">
            <v>30</v>
          </cell>
          <cell r="AF19">
            <v>100</v>
          </cell>
          <cell r="AG19">
            <v>70</v>
          </cell>
          <cell r="AH19">
            <v>0</v>
          </cell>
          <cell r="AI19">
            <v>30</v>
          </cell>
          <cell r="AJ19">
            <v>0</v>
          </cell>
          <cell r="AK19">
            <v>30</v>
          </cell>
          <cell r="AL19">
            <v>10</v>
          </cell>
          <cell r="AM19">
            <v>10</v>
          </cell>
          <cell r="AN19">
            <v>323</v>
          </cell>
          <cell r="AO19">
            <v>319</v>
          </cell>
        </row>
        <row r="20">
          <cell r="B20" t="str">
            <v xml:space="preserve"> วังชิ้น</v>
          </cell>
          <cell r="C20">
            <v>591</v>
          </cell>
          <cell r="D20">
            <v>942</v>
          </cell>
          <cell r="E20">
            <v>38</v>
          </cell>
          <cell r="F20">
            <v>389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81</v>
          </cell>
          <cell r="L20">
            <v>116</v>
          </cell>
          <cell r="M20">
            <v>793</v>
          </cell>
          <cell r="N20">
            <v>793</v>
          </cell>
          <cell r="O20">
            <v>793</v>
          </cell>
          <cell r="P20">
            <v>682</v>
          </cell>
          <cell r="Q20">
            <v>1437</v>
          </cell>
          <cell r="R20">
            <v>0</v>
          </cell>
          <cell r="S20">
            <v>3754</v>
          </cell>
          <cell r="T20">
            <v>82.27</v>
          </cell>
          <cell r="U20">
            <v>760</v>
          </cell>
          <cell r="V20">
            <v>202</v>
          </cell>
          <cell r="W20">
            <v>5</v>
          </cell>
          <cell r="X20">
            <v>380</v>
          </cell>
          <cell r="Y20">
            <v>95</v>
          </cell>
          <cell r="Z20">
            <v>179</v>
          </cell>
          <cell r="AA20">
            <v>56</v>
          </cell>
          <cell r="AB20">
            <v>83</v>
          </cell>
          <cell r="AC20">
            <v>589</v>
          </cell>
          <cell r="AD20">
            <v>464</v>
          </cell>
          <cell r="AE20">
            <v>245</v>
          </cell>
          <cell r="AF20">
            <v>538</v>
          </cell>
          <cell r="AG20">
            <v>298</v>
          </cell>
          <cell r="AH20">
            <v>5</v>
          </cell>
          <cell r="AI20">
            <v>62</v>
          </cell>
          <cell r="AJ20">
            <v>30</v>
          </cell>
          <cell r="AK20">
            <v>87</v>
          </cell>
          <cell r="AL20">
            <v>34</v>
          </cell>
          <cell r="AM20">
            <v>35</v>
          </cell>
          <cell r="AN20">
            <v>553</v>
          </cell>
          <cell r="AO20">
            <v>400</v>
          </cell>
        </row>
        <row r="21">
          <cell r="B21" t="str">
            <v xml:space="preserve"> สูงเม่น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 t="e">
            <v>#DIV/0!</v>
          </cell>
          <cell r="K21">
            <v>0</v>
          </cell>
          <cell r="R21">
            <v>0</v>
          </cell>
          <cell r="S21">
            <v>0</v>
          </cell>
          <cell r="T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E21">
            <v>0</v>
          </cell>
          <cell r="AF21">
            <v>10</v>
          </cell>
          <cell r="AG21">
            <v>10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B22" t="str">
            <v xml:space="preserve"> ร้องกวาง</v>
          </cell>
          <cell r="AE22">
            <v>0</v>
          </cell>
          <cell r="AF22">
            <v>77</v>
          </cell>
          <cell r="AG22">
            <v>77</v>
          </cell>
          <cell r="AH22">
            <v>0</v>
          </cell>
          <cell r="AI22">
            <v>0</v>
          </cell>
        </row>
        <row r="23">
          <cell r="B23" t="str">
            <v>อุตรดิตถ์</v>
          </cell>
          <cell r="C23">
            <v>22912</v>
          </cell>
          <cell r="D23">
            <v>22631</v>
          </cell>
          <cell r="E23">
            <v>13978</v>
          </cell>
          <cell r="F23">
            <v>13978</v>
          </cell>
          <cell r="G23">
            <v>17684</v>
          </cell>
          <cell r="H23">
            <v>10739</v>
          </cell>
          <cell r="I23">
            <v>1265</v>
          </cell>
          <cell r="J23">
            <v>768</v>
          </cell>
          <cell r="K23">
            <v>35432</v>
          </cell>
          <cell r="L23">
            <v>37466</v>
          </cell>
          <cell r="M23">
            <v>28186</v>
          </cell>
          <cell r="N23">
            <v>28186</v>
          </cell>
          <cell r="O23">
            <v>28186</v>
          </cell>
          <cell r="P23">
            <v>58762</v>
          </cell>
          <cell r="Q23">
            <v>66495</v>
          </cell>
          <cell r="R23">
            <v>41497.66764</v>
          </cell>
          <cell r="S23">
            <v>91492</v>
          </cell>
          <cell r="T23">
            <v>19.18</v>
          </cell>
          <cell r="U23">
            <v>8980</v>
          </cell>
          <cell r="V23">
            <v>15737</v>
          </cell>
          <cell r="W23">
            <v>1247</v>
          </cell>
          <cell r="X23">
            <v>8696</v>
          </cell>
          <cell r="Y23">
            <v>22930</v>
          </cell>
          <cell r="Z23">
            <v>24790</v>
          </cell>
          <cell r="AA23">
            <v>17042</v>
          </cell>
          <cell r="AB23">
            <v>11310</v>
          </cell>
          <cell r="AC23">
            <v>743</v>
          </cell>
          <cell r="AD23">
            <v>456</v>
          </cell>
          <cell r="AE23">
            <v>40449</v>
          </cell>
          <cell r="AF23">
            <v>41592</v>
          </cell>
          <cell r="AG23">
            <v>1350</v>
          </cell>
          <cell r="AH23">
            <v>207</v>
          </cell>
          <cell r="AI23">
            <v>31847</v>
          </cell>
          <cell r="AJ23">
            <v>3597</v>
          </cell>
          <cell r="AK23">
            <v>35237</v>
          </cell>
          <cell r="AL23">
            <v>30583</v>
          </cell>
          <cell r="AM23">
            <v>22837</v>
          </cell>
          <cell r="AN23">
            <v>960</v>
          </cell>
          <cell r="AO23">
            <v>648</v>
          </cell>
        </row>
        <row r="24">
          <cell r="B24" t="str">
            <v xml:space="preserve"> เมืองอุตรดิตถ์</v>
          </cell>
          <cell r="C24">
            <v>4498</v>
          </cell>
          <cell r="D24">
            <v>4498</v>
          </cell>
          <cell r="E24">
            <v>1242</v>
          </cell>
          <cell r="F24">
            <v>1242</v>
          </cell>
          <cell r="G24">
            <v>1844</v>
          </cell>
          <cell r="H24">
            <v>0</v>
          </cell>
          <cell r="I24">
            <v>1485</v>
          </cell>
          <cell r="J24">
            <v>0</v>
          </cell>
          <cell r="K24">
            <v>2863</v>
          </cell>
          <cell r="L24">
            <v>2862</v>
          </cell>
          <cell r="M24">
            <v>4699</v>
          </cell>
          <cell r="N24">
            <v>4699</v>
          </cell>
          <cell r="O24">
            <v>4699</v>
          </cell>
          <cell r="P24">
            <v>16802</v>
          </cell>
          <cell r="Q24">
            <v>21706</v>
          </cell>
          <cell r="R24">
            <v>0</v>
          </cell>
          <cell r="S24">
            <v>60736</v>
          </cell>
          <cell r="T24">
            <v>91.74</v>
          </cell>
          <cell r="U24">
            <v>5097</v>
          </cell>
          <cell r="V24">
            <v>4289</v>
          </cell>
          <cell r="W24">
            <v>193</v>
          </cell>
          <cell r="X24">
            <v>1373</v>
          </cell>
          <cell r="Y24">
            <v>8355</v>
          </cell>
          <cell r="Z24">
            <v>9312</v>
          </cell>
          <cell r="AA24">
            <v>7743</v>
          </cell>
          <cell r="AB24">
            <v>5887</v>
          </cell>
          <cell r="AC24">
            <v>927</v>
          </cell>
          <cell r="AD24">
            <v>632</v>
          </cell>
          <cell r="AE24">
            <v>2070</v>
          </cell>
          <cell r="AF24">
            <v>2484</v>
          </cell>
          <cell r="AG24">
            <v>497</v>
          </cell>
          <cell r="AH24">
            <v>83</v>
          </cell>
          <cell r="AI24">
            <v>1414</v>
          </cell>
          <cell r="AJ24">
            <v>151</v>
          </cell>
          <cell r="AK24">
            <v>1482</v>
          </cell>
          <cell r="AL24">
            <v>1061</v>
          </cell>
          <cell r="AM24">
            <v>937</v>
          </cell>
          <cell r="AN24">
            <v>750</v>
          </cell>
          <cell r="AO24">
            <v>632</v>
          </cell>
        </row>
        <row r="25">
          <cell r="B25" t="str">
            <v xml:space="preserve"> ตรอน</v>
          </cell>
          <cell r="K25">
            <v>12</v>
          </cell>
          <cell r="L25">
            <v>13</v>
          </cell>
          <cell r="AE25">
            <v>0</v>
          </cell>
          <cell r="AF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</row>
        <row r="26">
          <cell r="B26" t="str">
            <v xml:space="preserve"> ท่าปลา</v>
          </cell>
          <cell r="C26">
            <v>3720</v>
          </cell>
          <cell r="D26">
            <v>3720</v>
          </cell>
          <cell r="E26">
            <v>3420</v>
          </cell>
          <cell r="F26">
            <v>3420</v>
          </cell>
          <cell r="G26">
            <v>0</v>
          </cell>
          <cell r="H26">
            <v>20</v>
          </cell>
          <cell r="I26">
            <v>0</v>
          </cell>
          <cell r="J26">
            <v>6</v>
          </cell>
          <cell r="K26">
            <v>4531</v>
          </cell>
          <cell r="L26">
            <v>4531</v>
          </cell>
          <cell r="M26">
            <v>12745</v>
          </cell>
          <cell r="N26">
            <v>12745</v>
          </cell>
          <cell r="O26">
            <v>12745</v>
          </cell>
          <cell r="P26">
            <v>9389</v>
          </cell>
          <cell r="Q26">
            <v>10621</v>
          </cell>
          <cell r="R26">
            <v>0</v>
          </cell>
          <cell r="S26">
            <v>30737</v>
          </cell>
          <cell r="T26">
            <v>96.63</v>
          </cell>
          <cell r="U26">
            <v>1899</v>
          </cell>
          <cell r="V26">
            <v>2817</v>
          </cell>
          <cell r="W26">
            <v>667</v>
          </cell>
          <cell r="X26">
            <v>2161</v>
          </cell>
          <cell r="Y26">
            <v>953</v>
          </cell>
          <cell r="Z26">
            <v>1859</v>
          </cell>
          <cell r="AA26">
            <v>585</v>
          </cell>
          <cell r="AB26">
            <v>374</v>
          </cell>
          <cell r="AC26">
            <v>614</v>
          </cell>
          <cell r="AD26">
            <v>201</v>
          </cell>
          <cell r="AE26">
            <v>4530</v>
          </cell>
          <cell r="AF26">
            <v>4912</v>
          </cell>
          <cell r="AG26">
            <v>469</v>
          </cell>
          <cell r="AH26">
            <v>87</v>
          </cell>
          <cell r="AI26">
            <v>3901</v>
          </cell>
          <cell r="AJ26">
            <v>0</v>
          </cell>
          <cell r="AK26">
            <v>3814</v>
          </cell>
          <cell r="AL26">
            <v>3335</v>
          </cell>
          <cell r="AM26">
            <v>2384</v>
          </cell>
          <cell r="AN26">
            <v>855</v>
          </cell>
          <cell r="AO26">
            <v>625</v>
          </cell>
        </row>
        <row r="27">
          <cell r="B27" t="str">
            <v xml:space="preserve"> น้ำปาด</v>
          </cell>
          <cell r="K27">
            <v>58</v>
          </cell>
          <cell r="L27">
            <v>55</v>
          </cell>
          <cell r="P27">
            <v>41</v>
          </cell>
          <cell r="Q27">
            <v>43</v>
          </cell>
          <cell r="R27">
            <v>3.3968279999999993</v>
          </cell>
          <cell r="S27">
            <v>83</v>
          </cell>
          <cell r="T27">
            <v>46.99</v>
          </cell>
          <cell r="U27">
            <v>2</v>
          </cell>
          <cell r="V27">
            <v>54</v>
          </cell>
          <cell r="W27">
            <v>0</v>
          </cell>
          <cell r="X27">
            <v>26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2</v>
          </cell>
          <cell r="AG27">
            <v>2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</row>
        <row r="28">
          <cell r="B28" t="str">
            <v xml:space="preserve"> พิชัย</v>
          </cell>
          <cell r="K28">
            <v>1</v>
          </cell>
          <cell r="AE28">
            <v>0</v>
          </cell>
          <cell r="AF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B29" t="str">
            <v xml:space="preserve"> ลับแล</v>
          </cell>
          <cell r="C29">
            <v>14694</v>
          </cell>
          <cell r="D29">
            <v>14413</v>
          </cell>
          <cell r="E29">
            <v>9316</v>
          </cell>
          <cell r="F29">
            <v>9316</v>
          </cell>
          <cell r="G29">
            <v>15840</v>
          </cell>
          <cell r="H29">
            <v>10719</v>
          </cell>
          <cell r="I29">
            <v>1700</v>
          </cell>
          <cell r="J29">
            <v>1151</v>
          </cell>
          <cell r="K29">
            <v>27961</v>
          </cell>
          <cell r="L29">
            <v>29999</v>
          </cell>
          <cell r="M29">
            <v>10742</v>
          </cell>
          <cell r="N29">
            <v>10742</v>
          </cell>
          <cell r="O29">
            <v>10742</v>
          </cell>
          <cell r="P29">
            <v>32530</v>
          </cell>
          <cell r="Q29">
            <v>34125</v>
          </cell>
          <cell r="R29">
            <v>0</v>
          </cell>
          <cell r="S29">
            <v>77821</v>
          </cell>
          <cell r="T29">
            <v>65.33</v>
          </cell>
          <cell r="U29">
            <v>1982</v>
          </cell>
          <cell r="V29">
            <v>8577</v>
          </cell>
          <cell r="W29">
            <v>387</v>
          </cell>
          <cell r="X29">
            <v>5136</v>
          </cell>
          <cell r="Y29">
            <v>13622</v>
          </cell>
          <cell r="Z29">
            <v>13618</v>
          </cell>
          <cell r="AA29">
            <v>8714</v>
          </cell>
          <cell r="AB29">
            <v>5049</v>
          </cell>
          <cell r="AC29">
            <v>640</v>
          </cell>
          <cell r="AD29">
            <v>371</v>
          </cell>
          <cell r="AE29">
            <v>33838</v>
          </cell>
          <cell r="AF29">
            <v>34183</v>
          </cell>
          <cell r="AG29">
            <v>382</v>
          </cell>
          <cell r="AH29">
            <v>37</v>
          </cell>
          <cell r="AI29">
            <v>26532</v>
          </cell>
          <cell r="AJ29">
            <v>3435</v>
          </cell>
          <cell r="AK29">
            <v>29930</v>
          </cell>
          <cell r="AL29">
            <v>26187</v>
          </cell>
          <cell r="AM29">
            <v>19514</v>
          </cell>
          <cell r="AN29">
            <v>987</v>
          </cell>
          <cell r="AO29">
            <v>652</v>
          </cell>
        </row>
        <row r="30">
          <cell r="B30" t="str">
            <v xml:space="preserve"> ทองแสนขัน</v>
          </cell>
          <cell r="K30">
            <v>6</v>
          </cell>
          <cell r="L30">
            <v>6</v>
          </cell>
          <cell r="AE30">
            <v>11</v>
          </cell>
          <cell r="AF30">
            <v>11</v>
          </cell>
          <cell r="AI30">
            <v>0</v>
          </cell>
          <cell r="AJ30">
            <v>11</v>
          </cell>
          <cell r="AK30">
            <v>11</v>
          </cell>
          <cell r="AM30">
            <v>2</v>
          </cell>
          <cell r="AO30">
            <v>160</v>
          </cell>
        </row>
        <row r="31">
          <cell r="B31" t="str">
            <v>พิษณุโลก</v>
          </cell>
          <cell r="C31">
            <v>856</v>
          </cell>
          <cell r="D31">
            <v>1002</v>
          </cell>
          <cell r="E31">
            <v>231</v>
          </cell>
          <cell r="F31">
            <v>241</v>
          </cell>
          <cell r="G31">
            <v>4</v>
          </cell>
          <cell r="H31">
            <v>5</v>
          </cell>
          <cell r="I31">
            <v>17</v>
          </cell>
          <cell r="J31">
            <v>21</v>
          </cell>
          <cell r="K31">
            <v>865</v>
          </cell>
          <cell r="L31">
            <v>815</v>
          </cell>
          <cell r="M31">
            <v>2974</v>
          </cell>
          <cell r="N31">
            <v>2974</v>
          </cell>
          <cell r="O31">
            <v>2974</v>
          </cell>
          <cell r="P31">
            <v>2450</v>
          </cell>
          <cell r="Q31">
            <v>3058</v>
          </cell>
          <cell r="R31">
            <v>1561.9774719999998</v>
          </cell>
          <cell r="S31">
            <v>4554</v>
          </cell>
          <cell r="T31">
            <v>24.96</v>
          </cell>
          <cell r="U31">
            <v>655</v>
          </cell>
          <cell r="V31">
            <v>674</v>
          </cell>
          <cell r="W31">
            <v>47</v>
          </cell>
          <cell r="X31">
            <v>476</v>
          </cell>
          <cell r="Y31">
            <v>139</v>
          </cell>
          <cell r="Z31">
            <v>209</v>
          </cell>
          <cell r="AA31">
            <v>44</v>
          </cell>
          <cell r="AB31">
            <v>69</v>
          </cell>
          <cell r="AC31">
            <v>317</v>
          </cell>
          <cell r="AD31">
            <v>330</v>
          </cell>
          <cell r="AE31">
            <v>1510</v>
          </cell>
          <cell r="AF31">
            <v>2273</v>
          </cell>
          <cell r="AG31">
            <v>789</v>
          </cell>
          <cell r="AH31">
            <v>26</v>
          </cell>
          <cell r="AI31">
            <v>858</v>
          </cell>
          <cell r="AJ31">
            <v>40</v>
          </cell>
          <cell r="AK31">
            <v>872</v>
          </cell>
          <cell r="AL31">
            <v>328</v>
          </cell>
          <cell r="AM31">
            <v>427</v>
          </cell>
          <cell r="AN31">
            <v>382</v>
          </cell>
          <cell r="AO31">
            <v>490</v>
          </cell>
        </row>
        <row r="32">
          <cell r="B32" t="str">
            <v xml:space="preserve"> เมืองพิษณุโลก</v>
          </cell>
          <cell r="D32">
            <v>7</v>
          </cell>
          <cell r="F32">
            <v>0</v>
          </cell>
          <cell r="H32">
            <v>0</v>
          </cell>
          <cell r="J32">
            <v>0</v>
          </cell>
          <cell r="K32">
            <v>1</v>
          </cell>
          <cell r="L32">
            <v>1</v>
          </cell>
          <cell r="AE32">
            <v>10</v>
          </cell>
          <cell r="AF32">
            <v>33</v>
          </cell>
          <cell r="AG32">
            <v>23</v>
          </cell>
          <cell r="AI32">
            <v>10</v>
          </cell>
          <cell r="AJ32">
            <v>0</v>
          </cell>
          <cell r="AK32">
            <v>10</v>
          </cell>
          <cell r="AL32">
            <v>2</v>
          </cell>
          <cell r="AM32">
            <v>3</v>
          </cell>
          <cell r="AN32">
            <v>215</v>
          </cell>
          <cell r="AO32">
            <v>256</v>
          </cell>
        </row>
        <row r="33">
          <cell r="B33" t="str">
            <v xml:space="preserve"> ชาติตระการ</v>
          </cell>
          <cell r="C33">
            <v>45</v>
          </cell>
          <cell r="D33">
            <v>134</v>
          </cell>
          <cell r="E33">
            <v>19</v>
          </cell>
          <cell r="F33">
            <v>29</v>
          </cell>
          <cell r="G33">
            <v>0</v>
          </cell>
          <cell r="H33">
            <v>5</v>
          </cell>
          <cell r="I33">
            <v>0</v>
          </cell>
          <cell r="J33">
            <v>172</v>
          </cell>
          <cell r="K33">
            <v>37</v>
          </cell>
          <cell r="L33">
            <v>61</v>
          </cell>
          <cell r="AE33">
            <v>18</v>
          </cell>
          <cell r="AF33">
            <v>60</v>
          </cell>
          <cell r="AG33">
            <v>42</v>
          </cell>
          <cell r="AI33">
            <v>13</v>
          </cell>
          <cell r="AJ33">
            <v>5</v>
          </cell>
          <cell r="AK33">
            <v>18</v>
          </cell>
          <cell r="AL33">
            <v>3</v>
          </cell>
          <cell r="AM33">
            <v>6</v>
          </cell>
          <cell r="AN33">
            <v>231</v>
          </cell>
          <cell r="AO33">
            <v>343</v>
          </cell>
        </row>
        <row r="34">
          <cell r="B34" t="str">
            <v xml:space="preserve"> นครไทย</v>
          </cell>
          <cell r="C34">
            <v>55</v>
          </cell>
          <cell r="D34">
            <v>55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230</v>
          </cell>
          <cell r="L34">
            <v>242</v>
          </cell>
          <cell r="M34">
            <v>758</v>
          </cell>
          <cell r="N34">
            <v>758</v>
          </cell>
          <cell r="O34">
            <v>758</v>
          </cell>
          <cell r="P34">
            <v>1372</v>
          </cell>
          <cell r="Q34">
            <v>1546</v>
          </cell>
          <cell r="R34">
            <v>473.92939199999978</v>
          </cell>
          <cell r="S34">
            <v>2618</v>
          </cell>
          <cell r="T34">
            <v>35.380000000000003</v>
          </cell>
          <cell r="U34">
            <v>213</v>
          </cell>
          <cell r="V34">
            <v>456</v>
          </cell>
          <cell r="W34">
            <v>39</v>
          </cell>
          <cell r="X34">
            <v>124</v>
          </cell>
          <cell r="Y34">
            <v>66</v>
          </cell>
          <cell r="Z34">
            <v>135</v>
          </cell>
          <cell r="AA34">
            <v>31</v>
          </cell>
          <cell r="AB34">
            <v>50</v>
          </cell>
          <cell r="AC34">
            <v>470</v>
          </cell>
          <cell r="AD34">
            <v>370</v>
          </cell>
          <cell r="AE34">
            <v>382</v>
          </cell>
          <cell r="AF34">
            <v>601</v>
          </cell>
          <cell r="AG34">
            <v>239</v>
          </cell>
          <cell r="AH34">
            <v>20</v>
          </cell>
          <cell r="AI34">
            <v>260</v>
          </cell>
          <cell r="AJ34">
            <v>35</v>
          </cell>
          <cell r="AK34">
            <v>275</v>
          </cell>
          <cell r="AL34">
            <v>82</v>
          </cell>
          <cell r="AM34">
            <v>105</v>
          </cell>
          <cell r="AN34">
            <v>315</v>
          </cell>
          <cell r="AO34">
            <v>380</v>
          </cell>
        </row>
        <row r="35">
          <cell r="B35" t="str">
            <v xml:space="preserve"> วังทอง</v>
          </cell>
          <cell r="C35">
            <v>316</v>
          </cell>
          <cell r="D35">
            <v>366</v>
          </cell>
          <cell r="E35">
            <v>107</v>
          </cell>
          <cell r="F35">
            <v>107</v>
          </cell>
          <cell r="G35">
            <v>4</v>
          </cell>
          <cell r="H35">
            <v>0</v>
          </cell>
          <cell r="I35">
            <v>37</v>
          </cell>
          <cell r="J35">
            <v>0</v>
          </cell>
          <cell r="K35">
            <v>281</v>
          </cell>
          <cell r="L35">
            <v>196</v>
          </cell>
          <cell r="M35">
            <v>255</v>
          </cell>
          <cell r="N35">
            <v>255</v>
          </cell>
          <cell r="O35">
            <v>255</v>
          </cell>
          <cell r="P35">
            <v>440</v>
          </cell>
          <cell r="Q35">
            <v>585</v>
          </cell>
          <cell r="R35">
            <v>0</v>
          </cell>
          <cell r="S35">
            <v>1235</v>
          </cell>
          <cell r="T35">
            <v>56.66</v>
          </cell>
          <cell r="U35">
            <v>153</v>
          </cell>
          <cell r="V35">
            <v>42</v>
          </cell>
          <cell r="W35">
            <v>8</v>
          </cell>
          <cell r="X35">
            <v>107</v>
          </cell>
          <cell r="Y35">
            <v>63</v>
          </cell>
          <cell r="Z35">
            <v>57</v>
          </cell>
          <cell r="AA35">
            <v>12</v>
          </cell>
          <cell r="AB35">
            <v>16</v>
          </cell>
          <cell r="AC35">
            <v>190</v>
          </cell>
          <cell r="AD35">
            <v>281</v>
          </cell>
          <cell r="AE35">
            <v>235</v>
          </cell>
          <cell r="AF35">
            <v>446</v>
          </cell>
          <cell r="AG35">
            <v>212</v>
          </cell>
          <cell r="AH35">
            <v>1</v>
          </cell>
          <cell r="AI35">
            <v>188</v>
          </cell>
          <cell r="AJ35">
            <v>0</v>
          </cell>
          <cell r="AK35">
            <v>187</v>
          </cell>
          <cell r="AL35">
            <v>78</v>
          </cell>
          <cell r="AM35">
            <v>96</v>
          </cell>
          <cell r="AN35">
            <v>415</v>
          </cell>
          <cell r="AO35">
            <v>513</v>
          </cell>
        </row>
        <row r="36">
          <cell r="B36" t="str">
            <v xml:space="preserve"> บางกระทุ่ม</v>
          </cell>
          <cell r="AE36">
            <v>0</v>
          </cell>
          <cell r="AF36">
            <v>10</v>
          </cell>
          <cell r="AG36">
            <v>10</v>
          </cell>
        </row>
        <row r="37">
          <cell r="B37" t="str">
            <v xml:space="preserve"> พรหมพิราม</v>
          </cell>
          <cell r="AE37">
            <v>0</v>
          </cell>
          <cell r="AF37">
            <v>3</v>
          </cell>
          <cell r="AG37">
            <v>3</v>
          </cell>
        </row>
        <row r="38">
          <cell r="B38" t="str">
            <v xml:space="preserve"> เนินมะปราง</v>
          </cell>
          <cell r="C38">
            <v>440</v>
          </cell>
          <cell r="D38">
            <v>440</v>
          </cell>
          <cell r="E38">
            <v>105</v>
          </cell>
          <cell r="F38">
            <v>105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267</v>
          </cell>
          <cell r="L38">
            <v>266</v>
          </cell>
          <cell r="M38">
            <v>1961</v>
          </cell>
          <cell r="N38">
            <v>1961</v>
          </cell>
          <cell r="O38">
            <v>1961</v>
          </cell>
          <cell r="P38">
            <v>638</v>
          </cell>
          <cell r="Q38">
            <v>927</v>
          </cell>
          <cell r="R38">
            <v>113.74660800000004</v>
          </cell>
          <cell r="S38">
            <v>1740</v>
          </cell>
          <cell r="T38">
            <v>44.76</v>
          </cell>
          <cell r="U38">
            <v>289</v>
          </cell>
          <cell r="V38">
            <v>176</v>
          </cell>
          <cell r="W38">
            <v>0</v>
          </cell>
          <cell r="X38">
            <v>245</v>
          </cell>
          <cell r="Y38">
            <v>10</v>
          </cell>
          <cell r="Z38">
            <v>17</v>
          </cell>
          <cell r="AA38">
            <v>1</v>
          </cell>
          <cell r="AB38">
            <v>3</v>
          </cell>
          <cell r="AC38">
            <v>100</v>
          </cell>
          <cell r="AD38">
            <v>176</v>
          </cell>
          <cell r="AE38">
            <v>820</v>
          </cell>
          <cell r="AF38">
            <v>1075</v>
          </cell>
          <cell r="AG38">
            <v>260</v>
          </cell>
          <cell r="AH38">
            <v>5</v>
          </cell>
          <cell r="AI38">
            <v>342</v>
          </cell>
          <cell r="AJ38">
            <v>0</v>
          </cell>
          <cell r="AK38">
            <v>337</v>
          </cell>
          <cell r="AL38">
            <v>154</v>
          </cell>
          <cell r="AM38">
            <v>208</v>
          </cell>
          <cell r="AN38">
            <v>450</v>
          </cell>
          <cell r="AO38">
            <v>618</v>
          </cell>
        </row>
        <row r="39">
          <cell r="B39" t="str">
            <v xml:space="preserve"> วัดโบสถ์</v>
          </cell>
          <cell r="K39">
            <v>49</v>
          </cell>
          <cell r="L39">
            <v>49</v>
          </cell>
          <cell r="AE39">
            <v>45</v>
          </cell>
          <cell r="AF39">
            <v>45</v>
          </cell>
          <cell r="AG39">
            <v>0</v>
          </cell>
          <cell r="AI39">
            <v>45</v>
          </cell>
          <cell r="AJ39">
            <v>0</v>
          </cell>
          <cell r="AK39">
            <v>45</v>
          </cell>
          <cell r="AL39">
            <v>9</v>
          </cell>
          <cell r="AM39">
            <v>9</v>
          </cell>
          <cell r="AN39">
            <v>200</v>
          </cell>
          <cell r="AO39">
            <v>202</v>
          </cell>
        </row>
        <row r="40">
          <cell r="B40" t="str">
            <v>อุบลราชธานี</v>
          </cell>
          <cell r="C40">
            <v>730</v>
          </cell>
          <cell r="D40">
            <v>1375</v>
          </cell>
          <cell r="E40">
            <v>67</v>
          </cell>
          <cell r="F40">
            <v>288</v>
          </cell>
          <cell r="G40">
            <v>123</v>
          </cell>
          <cell r="H40">
            <v>353</v>
          </cell>
          <cell r="I40">
            <v>1836</v>
          </cell>
          <cell r="J40">
            <v>1226</v>
          </cell>
          <cell r="L40">
            <v>1128</v>
          </cell>
          <cell r="P40">
            <v>739</v>
          </cell>
          <cell r="Q40">
            <v>911</v>
          </cell>
          <cell r="R40">
            <v>28.933359999999993</v>
          </cell>
          <cell r="S40">
            <v>1793</v>
          </cell>
          <cell r="T40">
            <v>49.4</v>
          </cell>
          <cell r="U40">
            <v>178</v>
          </cell>
          <cell r="V40">
            <v>80</v>
          </cell>
          <cell r="W40">
            <v>6</v>
          </cell>
          <cell r="X40">
            <v>22</v>
          </cell>
          <cell r="Y40">
            <v>33</v>
          </cell>
          <cell r="Z40">
            <v>118</v>
          </cell>
          <cell r="AA40">
            <v>26</v>
          </cell>
          <cell r="AB40">
            <v>49</v>
          </cell>
          <cell r="AC40">
            <v>788</v>
          </cell>
          <cell r="AD40">
            <v>415</v>
          </cell>
          <cell r="AE40">
            <v>809</v>
          </cell>
          <cell r="AF40">
            <v>1829</v>
          </cell>
          <cell r="AG40">
            <v>1021</v>
          </cell>
          <cell r="AH40">
            <v>1</v>
          </cell>
          <cell r="AI40">
            <v>241</v>
          </cell>
          <cell r="AJ40">
            <v>85</v>
          </cell>
          <cell r="AK40">
            <v>325</v>
          </cell>
          <cell r="AL40">
            <v>182</v>
          </cell>
          <cell r="AM40">
            <v>232</v>
          </cell>
          <cell r="AN40">
            <v>755</v>
          </cell>
          <cell r="AO40">
            <v>714</v>
          </cell>
        </row>
        <row r="41">
          <cell r="B41" t="str">
            <v xml:space="preserve"> ศรีเมืองใหม่</v>
          </cell>
          <cell r="L41">
            <v>30</v>
          </cell>
          <cell r="AE41">
            <v>5</v>
          </cell>
          <cell r="AF41">
            <v>13</v>
          </cell>
          <cell r="AG41">
            <v>8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B42" t="str">
            <v xml:space="preserve"> ตระการพืชผล</v>
          </cell>
          <cell r="C42">
            <v>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P42">
            <v>0</v>
          </cell>
          <cell r="Q42">
            <v>10</v>
          </cell>
          <cell r="R42">
            <v>0</v>
          </cell>
          <cell r="S42">
            <v>24</v>
          </cell>
          <cell r="T42">
            <v>70.709999999999994</v>
          </cell>
          <cell r="U42">
            <v>10</v>
          </cell>
          <cell r="V42">
            <v>3</v>
          </cell>
          <cell r="W42">
            <v>0</v>
          </cell>
          <cell r="X42">
            <v>2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F42">
            <v>22</v>
          </cell>
          <cell r="AG42">
            <v>22</v>
          </cell>
        </row>
        <row r="43">
          <cell r="B43" t="str">
            <v xml:space="preserve"> เดชอุดม</v>
          </cell>
          <cell r="C43">
            <v>15</v>
          </cell>
          <cell r="D43">
            <v>15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25</v>
          </cell>
          <cell r="AE43">
            <v>40</v>
          </cell>
          <cell r="AF43">
            <v>206</v>
          </cell>
          <cell r="AG43">
            <v>166</v>
          </cell>
          <cell r="AH43">
            <v>0</v>
          </cell>
          <cell r="AI43">
            <v>5</v>
          </cell>
          <cell r="AJ43">
            <v>0</v>
          </cell>
          <cell r="AK43">
            <v>5</v>
          </cell>
          <cell r="AL43">
            <v>3</v>
          </cell>
          <cell r="AM43">
            <v>3</v>
          </cell>
          <cell r="AN43">
            <v>612</v>
          </cell>
          <cell r="AO43">
            <v>539</v>
          </cell>
        </row>
        <row r="44">
          <cell r="B44" t="str">
            <v xml:space="preserve"> น้ำยืน</v>
          </cell>
          <cell r="C44">
            <v>490</v>
          </cell>
          <cell r="D44">
            <v>1271</v>
          </cell>
          <cell r="E44">
            <v>67</v>
          </cell>
          <cell r="F44">
            <v>263</v>
          </cell>
          <cell r="G44">
            <v>123</v>
          </cell>
          <cell r="H44">
            <v>294</v>
          </cell>
          <cell r="I44">
            <v>1836</v>
          </cell>
          <cell r="J44">
            <v>1118</v>
          </cell>
          <cell r="L44">
            <v>775</v>
          </cell>
          <cell r="P44">
            <v>459</v>
          </cell>
          <cell r="Q44">
            <v>527</v>
          </cell>
          <cell r="R44">
            <v>0</v>
          </cell>
          <cell r="S44">
            <v>1362</v>
          </cell>
          <cell r="T44">
            <v>80.84</v>
          </cell>
          <cell r="U44">
            <v>68</v>
          </cell>
          <cell r="V44">
            <v>46</v>
          </cell>
          <cell r="W44">
            <v>0</v>
          </cell>
          <cell r="X44">
            <v>3</v>
          </cell>
          <cell r="Y44">
            <v>12</v>
          </cell>
          <cell r="Z44">
            <v>62</v>
          </cell>
          <cell r="AA44">
            <v>16</v>
          </cell>
          <cell r="AB44">
            <v>23</v>
          </cell>
          <cell r="AC44">
            <v>1333</v>
          </cell>
          <cell r="AD44">
            <v>371</v>
          </cell>
          <cell r="AE44">
            <v>552</v>
          </cell>
          <cell r="AF44">
            <v>777</v>
          </cell>
          <cell r="AG44">
            <v>225</v>
          </cell>
          <cell r="AH44">
            <v>0</v>
          </cell>
          <cell r="AI44">
            <v>220</v>
          </cell>
          <cell r="AJ44">
            <v>42</v>
          </cell>
          <cell r="AK44">
            <v>262</v>
          </cell>
          <cell r="AL44">
            <v>168</v>
          </cell>
          <cell r="AM44">
            <v>199</v>
          </cell>
          <cell r="AN44">
            <v>765</v>
          </cell>
          <cell r="AO44">
            <v>759</v>
          </cell>
        </row>
        <row r="45">
          <cell r="B45" t="str">
            <v xml:space="preserve"> วารินชำราบ</v>
          </cell>
          <cell r="L45">
            <v>25</v>
          </cell>
          <cell r="AE45">
            <v>10</v>
          </cell>
          <cell r="AF45">
            <v>10</v>
          </cell>
          <cell r="AG45">
            <v>0</v>
          </cell>
          <cell r="AH45">
            <v>0</v>
          </cell>
          <cell r="AI45">
            <v>0</v>
          </cell>
          <cell r="AJ45">
            <v>3</v>
          </cell>
          <cell r="AK45">
            <v>3</v>
          </cell>
          <cell r="AL45">
            <v>0</v>
          </cell>
          <cell r="AM45">
            <v>1</v>
          </cell>
          <cell r="AN45">
            <v>0</v>
          </cell>
          <cell r="AO45">
            <v>280</v>
          </cell>
        </row>
        <row r="46">
          <cell r="B46" t="str">
            <v xml:space="preserve"> นาจะหลวย</v>
          </cell>
          <cell r="L46">
            <v>50</v>
          </cell>
          <cell r="AE46">
            <v>20</v>
          </cell>
          <cell r="AF46">
            <v>136</v>
          </cell>
          <cell r="AG46">
            <v>116</v>
          </cell>
          <cell r="AH46">
            <v>0</v>
          </cell>
          <cell r="AI46">
            <v>6</v>
          </cell>
          <cell r="AJ46">
            <v>0</v>
          </cell>
          <cell r="AK46">
            <v>6</v>
          </cell>
          <cell r="AL46">
            <v>4</v>
          </cell>
          <cell r="AM46">
            <v>3</v>
          </cell>
          <cell r="AN46">
            <v>647</v>
          </cell>
          <cell r="AO46">
            <v>549</v>
          </cell>
        </row>
        <row r="47">
          <cell r="B47" t="str">
            <v xml:space="preserve"> โพธิ์ไทร</v>
          </cell>
          <cell r="L47">
            <v>45</v>
          </cell>
          <cell r="AE47">
            <v>20</v>
          </cell>
          <cell r="AF47">
            <v>158</v>
          </cell>
          <cell r="AG47">
            <v>138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B48" t="str">
            <v xml:space="preserve"> สิรินธร</v>
          </cell>
          <cell r="L48">
            <v>40</v>
          </cell>
          <cell r="AE48">
            <v>21</v>
          </cell>
          <cell r="AF48">
            <v>112</v>
          </cell>
          <cell r="AG48">
            <v>91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B49" t="str">
            <v xml:space="preserve"> โขงเจียม</v>
          </cell>
          <cell r="P49">
            <v>14</v>
          </cell>
          <cell r="Q49">
            <v>33</v>
          </cell>
          <cell r="R49">
            <v>20.005787999999999</v>
          </cell>
          <cell r="S49">
            <v>46</v>
          </cell>
          <cell r="T49">
            <v>20.09</v>
          </cell>
          <cell r="U49">
            <v>19</v>
          </cell>
          <cell r="V49">
            <v>1</v>
          </cell>
          <cell r="W49">
            <v>0</v>
          </cell>
          <cell r="X49">
            <v>5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125</v>
          </cell>
          <cell r="AG49">
            <v>125</v>
          </cell>
        </row>
        <row r="50">
          <cell r="B50" t="str">
            <v xml:space="preserve"> สว่างวีรวงศ์</v>
          </cell>
          <cell r="C50">
            <v>220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20</v>
          </cell>
          <cell r="AE50">
            <v>52</v>
          </cell>
          <cell r="AF50">
            <v>52</v>
          </cell>
          <cell r="AG50">
            <v>0</v>
          </cell>
          <cell r="AH50">
            <v>0</v>
          </cell>
          <cell r="AI50">
            <v>0</v>
          </cell>
          <cell r="AJ50">
            <v>20</v>
          </cell>
          <cell r="AK50">
            <v>20</v>
          </cell>
          <cell r="AL50">
            <v>0</v>
          </cell>
          <cell r="AM50">
            <v>6</v>
          </cell>
          <cell r="AN50">
            <v>0</v>
          </cell>
          <cell r="AO50">
            <v>285</v>
          </cell>
        </row>
        <row r="51">
          <cell r="B51" t="str">
            <v xml:space="preserve"> น้ำขุ่น</v>
          </cell>
          <cell r="D51">
            <v>89</v>
          </cell>
          <cell r="F51">
            <v>25</v>
          </cell>
          <cell r="H51">
            <v>59</v>
          </cell>
          <cell r="J51">
            <v>2360</v>
          </cell>
          <cell r="L51">
            <v>118</v>
          </cell>
          <cell r="P51">
            <v>266</v>
          </cell>
          <cell r="Q51">
            <v>341</v>
          </cell>
          <cell r="R51">
            <v>110.74997999999999</v>
          </cell>
          <cell r="S51">
            <v>571</v>
          </cell>
          <cell r="T51">
            <v>34.450000000000003</v>
          </cell>
          <cell r="U51">
            <v>81</v>
          </cell>
          <cell r="V51">
            <v>30</v>
          </cell>
          <cell r="W51">
            <v>6</v>
          </cell>
          <cell r="X51">
            <v>12</v>
          </cell>
          <cell r="Y51">
            <v>21</v>
          </cell>
          <cell r="Z51">
            <v>56</v>
          </cell>
          <cell r="AA51">
            <v>10</v>
          </cell>
          <cell r="AB51">
            <v>26</v>
          </cell>
          <cell r="AC51">
            <v>476</v>
          </cell>
          <cell r="AD51">
            <v>464</v>
          </cell>
          <cell r="AE51">
            <v>89</v>
          </cell>
          <cell r="AF51">
            <v>218</v>
          </cell>
          <cell r="AG51">
            <v>130</v>
          </cell>
          <cell r="AH51">
            <v>1</v>
          </cell>
          <cell r="AI51">
            <v>10</v>
          </cell>
          <cell r="AJ51">
            <v>20</v>
          </cell>
          <cell r="AK51">
            <v>29</v>
          </cell>
          <cell r="AL51">
            <v>7</v>
          </cell>
          <cell r="AM51">
            <v>20</v>
          </cell>
          <cell r="AN51">
            <v>710</v>
          </cell>
          <cell r="AO51">
            <v>700</v>
          </cell>
        </row>
        <row r="52">
          <cell r="B52" t="str">
            <v>ศรีสะเกษ</v>
          </cell>
          <cell r="C52">
            <v>4054</v>
          </cell>
          <cell r="D52">
            <v>4534</v>
          </cell>
          <cell r="E52">
            <v>1880</v>
          </cell>
          <cell r="F52">
            <v>2190</v>
          </cell>
          <cell r="G52">
            <v>12634</v>
          </cell>
          <cell r="H52">
            <v>2422</v>
          </cell>
          <cell r="I52">
            <v>6720</v>
          </cell>
          <cell r="J52">
            <v>1106</v>
          </cell>
          <cell r="K52">
            <v>2657</v>
          </cell>
          <cell r="L52">
            <v>8900</v>
          </cell>
          <cell r="M52">
            <v>6183</v>
          </cell>
          <cell r="N52">
            <v>6183</v>
          </cell>
          <cell r="O52">
            <v>6183</v>
          </cell>
          <cell r="P52">
            <v>9958</v>
          </cell>
          <cell r="Q52">
            <v>12048</v>
          </cell>
          <cell r="R52">
            <v>6782.06016</v>
          </cell>
          <cell r="S52">
            <v>17314</v>
          </cell>
          <cell r="T52">
            <v>22.3</v>
          </cell>
          <cell r="U52">
            <v>2098</v>
          </cell>
          <cell r="V52">
            <v>1583</v>
          </cell>
          <cell r="W52">
            <v>9</v>
          </cell>
          <cell r="X52">
            <v>466</v>
          </cell>
          <cell r="Y52">
            <v>3758</v>
          </cell>
          <cell r="Z52">
            <v>4790</v>
          </cell>
          <cell r="AA52">
            <v>5296</v>
          </cell>
          <cell r="AB52">
            <v>4645</v>
          </cell>
          <cell r="AC52">
            <v>1409</v>
          </cell>
          <cell r="AD52">
            <v>970</v>
          </cell>
          <cell r="AE52">
            <v>6255</v>
          </cell>
          <cell r="AF52">
            <v>8324</v>
          </cell>
          <cell r="AG52">
            <v>2098</v>
          </cell>
          <cell r="AH52">
            <v>29</v>
          </cell>
          <cell r="AI52">
            <v>2895</v>
          </cell>
          <cell r="AJ52">
            <v>85</v>
          </cell>
          <cell r="AK52">
            <v>2951</v>
          </cell>
          <cell r="AL52">
            <v>4172</v>
          </cell>
          <cell r="AM52">
            <v>3227</v>
          </cell>
          <cell r="AN52">
            <v>1441</v>
          </cell>
          <cell r="AO52">
            <v>1094</v>
          </cell>
        </row>
        <row r="53">
          <cell r="B53" t="str">
            <v xml:space="preserve"> กันทรลักษณ์</v>
          </cell>
          <cell r="C53">
            <v>2268</v>
          </cell>
          <cell r="D53">
            <v>2661</v>
          </cell>
          <cell r="E53">
            <v>442</v>
          </cell>
          <cell r="F53">
            <v>835</v>
          </cell>
          <cell r="G53">
            <v>2750</v>
          </cell>
          <cell r="H53">
            <v>1826</v>
          </cell>
          <cell r="I53">
            <v>6222</v>
          </cell>
          <cell r="J53">
            <v>2187</v>
          </cell>
          <cell r="K53">
            <v>1079</v>
          </cell>
          <cell r="L53">
            <v>5813</v>
          </cell>
          <cell r="M53">
            <v>3196</v>
          </cell>
          <cell r="N53">
            <v>3196</v>
          </cell>
          <cell r="O53">
            <v>3196</v>
          </cell>
          <cell r="P53">
            <v>5375</v>
          </cell>
          <cell r="Q53">
            <v>6170</v>
          </cell>
          <cell r="R53">
            <v>699.03632000000016</v>
          </cell>
          <cell r="S53">
            <v>11641</v>
          </cell>
          <cell r="T53">
            <v>45.24</v>
          </cell>
          <cell r="U53">
            <v>795</v>
          </cell>
          <cell r="V53">
            <v>554</v>
          </cell>
          <cell r="W53">
            <v>0</v>
          </cell>
          <cell r="X53">
            <v>41</v>
          </cell>
          <cell r="Y53">
            <v>1145</v>
          </cell>
          <cell r="Z53">
            <v>1584</v>
          </cell>
          <cell r="AA53">
            <v>1776</v>
          </cell>
          <cell r="AB53">
            <v>1548</v>
          </cell>
          <cell r="AC53">
            <v>1551</v>
          </cell>
          <cell r="AD53">
            <v>977</v>
          </cell>
          <cell r="AE53">
            <v>3555</v>
          </cell>
          <cell r="AF53">
            <v>4350</v>
          </cell>
          <cell r="AG53">
            <v>795</v>
          </cell>
          <cell r="AH53">
            <v>0</v>
          </cell>
          <cell r="AI53">
            <v>1262</v>
          </cell>
          <cell r="AJ53">
            <v>0</v>
          </cell>
          <cell r="AK53">
            <v>1262</v>
          </cell>
          <cell r="AL53">
            <v>1981</v>
          </cell>
          <cell r="AM53">
            <v>1514</v>
          </cell>
          <cell r="AN53">
            <v>1570</v>
          </cell>
          <cell r="AO53">
            <v>1200</v>
          </cell>
        </row>
        <row r="54">
          <cell r="B54" t="str">
            <v xml:space="preserve"> ขุขันธ์</v>
          </cell>
          <cell r="C54">
            <v>25</v>
          </cell>
          <cell r="D54">
            <v>25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AE54">
            <v>10</v>
          </cell>
          <cell r="AF54">
            <v>10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B55" t="str">
            <v xml:space="preserve"> ขุนหาญ</v>
          </cell>
          <cell r="C55">
            <v>1719</v>
          </cell>
          <cell r="D55">
            <v>1771</v>
          </cell>
          <cell r="E55">
            <v>1402</v>
          </cell>
          <cell r="F55">
            <v>1297</v>
          </cell>
          <cell r="G55">
            <v>9646</v>
          </cell>
          <cell r="H55">
            <v>568</v>
          </cell>
          <cell r="I55">
            <v>6880</v>
          </cell>
          <cell r="J55">
            <v>438</v>
          </cell>
          <cell r="K55">
            <v>1559</v>
          </cell>
          <cell r="L55">
            <v>2690</v>
          </cell>
          <cell r="M55">
            <v>2974</v>
          </cell>
          <cell r="N55">
            <v>2974</v>
          </cell>
          <cell r="O55">
            <v>2974</v>
          </cell>
          <cell r="P55">
            <v>3614</v>
          </cell>
          <cell r="Q55">
            <v>4809</v>
          </cell>
          <cell r="R55">
            <v>1008.581952</v>
          </cell>
          <cell r="S55">
            <v>8609</v>
          </cell>
          <cell r="T55">
            <v>40.32</v>
          </cell>
          <cell r="U55">
            <v>1194</v>
          </cell>
          <cell r="V55">
            <v>925</v>
          </cell>
          <cell r="W55">
            <v>0</v>
          </cell>
          <cell r="X55">
            <v>418</v>
          </cell>
          <cell r="Y55">
            <v>2532</v>
          </cell>
          <cell r="Z55">
            <v>2814</v>
          </cell>
          <cell r="AA55">
            <v>3436</v>
          </cell>
          <cell r="AB55">
            <v>2729</v>
          </cell>
          <cell r="AC55">
            <v>1357</v>
          </cell>
          <cell r="AD55">
            <v>970</v>
          </cell>
          <cell r="AE55">
            <v>2284</v>
          </cell>
          <cell r="AF55">
            <v>3458</v>
          </cell>
          <cell r="AG55">
            <v>1194</v>
          </cell>
          <cell r="AH55">
            <v>20</v>
          </cell>
          <cell r="AI55">
            <v>1500</v>
          </cell>
          <cell r="AJ55">
            <v>85</v>
          </cell>
          <cell r="AK55">
            <v>1565</v>
          </cell>
          <cell r="AL55">
            <v>2106</v>
          </cell>
          <cell r="AM55">
            <v>1643</v>
          </cell>
          <cell r="AN55">
            <v>1404</v>
          </cell>
          <cell r="AO55">
            <v>1050</v>
          </cell>
        </row>
        <row r="56">
          <cell r="B56" t="str">
            <v xml:space="preserve"> ไพรบึง</v>
          </cell>
          <cell r="C56">
            <v>4</v>
          </cell>
          <cell r="D56">
            <v>9</v>
          </cell>
          <cell r="E56">
            <v>4</v>
          </cell>
          <cell r="F56">
            <v>4</v>
          </cell>
          <cell r="G56">
            <v>11</v>
          </cell>
          <cell r="H56">
            <v>0</v>
          </cell>
          <cell r="I56">
            <v>2750</v>
          </cell>
          <cell r="J56">
            <v>0</v>
          </cell>
          <cell r="AE56">
            <v>4</v>
          </cell>
          <cell r="AF56">
            <v>4</v>
          </cell>
          <cell r="AG56">
            <v>0</v>
          </cell>
          <cell r="AH56">
            <v>0</v>
          </cell>
          <cell r="AI56">
            <v>4</v>
          </cell>
          <cell r="AJ56">
            <v>0</v>
          </cell>
          <cell r="AK56">
            <v>4</v>
          </cell>
          <cell r="AL56">
            <v>2</v>
          </cell>
          <cell r="AM56">
            <v>2</v>
          </cell>
          <cell r="AN56">
            <v>608</v>
          </cell>
          <cell r="AO56">
            <v>597</v>
          </cell>
        </row>
        <row r="57">
          <cell r="B57" t="str">
            <v xml:space="preserve"> ศรีรัตนะ</v>
          </cell>
          <cell r="C57">
            <v>30</v>
          </cell>
          <cell r="D57">
            <v>60</v>
          </cell>
          <cell r="E57">
            <v>28</v>
          </cell>
          <cell r="F57">
            <v>50</v>
          </cell>
          <cell r="G57">
            <v>226</v>
          </cell>
          <cell r="H57">
            <v>28</v>
          </cell>
          <cell r="I57">
            <v>8071</v>
          </cell>
          <cell r="J57">
            <v>560</v>
          </cell>
          <cell r="L57">
            <v>378</v>
          </cell>
          <cell r="P57">
            <v>962</v>
          </cell>
          <cell r="Q57">
            <v>1032</v>
          </cell>
          <cell r="R57">
            <v>391.60684800000001</v>
          </cell>
          <cell r="S57">
            <v>1672</v>
          </cell>
          <cell r="T57">
            <v>31.66</v>
          </cell>
          <cell r="U57">
            <v>79</v>
          </cell>
          <cell r="V57">
            <v>100</v>
          </cell>
          <cell r="W57">
            <v>9</v>
          </cell>
          <cell r="X57">
            <v>3</v>
          </cell>
          <cell r="Y57">
            <v>81</v>
          </cell>
          <cell r="Z57">
            <v>392</v>
          </cell>
          <cell r="AA57">
            <v>84</v>
          </cell>
          <cell r="AB57">
            <v>368</v>
          </cell>
          <cell r="AC57">
            <v>1037</v>
          </cell>
          <cell r="AD57">
            <v>939</v>
          </cell>
          <cell r="AE57">
            <v>366</v>
          </cell>
          <cell r="AF57">
            <v>436</v>
          </cell>
          <cell r="AG57">
            <v>79</v>
          </cell>
          <cell r="AH57">
            <v>9</v>
          </cell>
          <cell r="AI57">
            <v>96</v>
          </cell>
          <cell r="AJ57">
            <v>0</v>
          </cell>
          <cell r="AK57">
            <v>87</v>
          </cell>
          <cell r="AL57">
            <v>83</v>
          </cell>
          <cell r="AM57">
            <v>68</v>
          </cell>
          <cell r="AN57">
            <v>868</v>
          </cell>
          <cell r="AO57">
            <v>786</v>
          </cell>
        </row>
        <row r="58">
          <cell r="B58" t="str">
            <v xml:space="preserve"> ภูสิงห์</v>
          </cell>
          <cell r="C58">
            <v>8</v>
          </cell>
          <cell r="D58">
            <v>8</v>
          </cell>
          <cell r="E58">
            <v>4</v>
          </cell>
          <cell r="F58">
            <v>4</v>
          </cell>
          <cell r="G58">
            <v>1</v>
          </cell>
          <cell r="H58">
            <v>0</v>
          </cell>
          <cell r="I58">
            <v>250</v>
          </cell>
          <cell r="J58">
            <v>0</v>
          </cell>
          <cell r="K58">
            <v>19</v>
          </cell>
          <cell r="L58">
            <v>19</v>
          </cell>
          <cell r="M58">
            <v>13</v>
          </cell>
          <cell r="N58">
            <v>13</v>
          </cell>
          <cell r="O58">
            <v>13</v>
          </cell>
          <cell r="P58">
            <v>7</v>
          </cell>
          <cell r="Q58">
            <v>37</v>
          </cell>
          <cell r="R58">
            <v>37</v>
          </cell>
          <cell r="S58">
            <v>37</v>
          </cell>
          <cell r="U58">
            <v>30</v>
          </cell>
          <cell r="V58">
            <v>4</v>
          </cell>
          <cell r="W58">
            <v>0</v>
          </cell>
          <cell r="X58">
            <v>4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36</v>
          </cell>
          <cell r="AF58">
            <v>66</v>
          </cell>
          <cell r="AG58">
            <v>30</v>
          </cell>
          <cell r="AH58">
            <v>0</v>
          </cell>
          <cell r="AI58">
            <v>33</v>
          </cell>
          <cell r="AJ58">
            <v>0</v>
          </cell>
          <cell r="AK58">
            <v>33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B59" t="str">
            <v>กาฬสินธุ์</v>
          </cell>
          <cell r="C59">
            <v>4</v>
          </cell>
          <cell r="D59">
            <v>38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AE59">
            <v>186</v>
          </cell>
          <cell r="AF59">
            <v>362</v>
          </cell>
          <cell r="AG59">
            <v>196</v>
          </cell>
          <cell r="AH59">
            <v>20</v>
          </cell>
          <cell r="AI59">
            <v>2</v>
          </cell>
          <cell r="AJ59">
            <v>2</v>
          </cell>
          <cell r="AK59">
            <v>4</v>
          </cell>
          <cell r="AL59">
            <v>1.8</v>
          </cell>
          <cell r="AM59">
            <v>2</v>
          </cell>
          <cell r="AN59">
            <v>900</v>
          </cell>
          <cell r="AO59">
            <v>500</v>
          </cell>
        </row>
        <row r="60">
          <cell r="B60" t="str">
            <v>เมืองกาฬสินธุ์</v>
          </cell>
          <cell r="AE60">
            <v>34</v>
          </cell>
          <cell r="AF60">
            <v>62</v>
          </cell>
          <cell r="AG60">
            <v>32</v>
          </cell>
          <cell r="AH60">
            <v>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B61" t="str">
            <v>กมลาไสย</v>
          </cell>
          <cell r="AE61">
            <v>0</v>
          </cell>
          <cell r="AF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B62" t="str">
            <v>กุฉินารายน์</v>
          </cell>
          <cell r="AE62">
            <v>6</v>
          </cell>
          <cell r="AF62">
            <v>17</v>
          </cell>
          <cell r="AG62">
            <v>12</v>
          </cell>
          <cell r="AH62">
            <v>1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B63" t="str">
            <v>ท่าคันโท</v>
          </cell>
          <cell r="AE63">
            <v>6</v>
          </cell>
          <cell r="AF63">
            <v>4</v>
          </cell>
          <cell r="AH63">
            <v>2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B64" t="str">
            <v>ยางตลาด</v>
          </cell>
          <cell r="AE64">
            <v>0</v>
          </cell>
          <cell r="AF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B65" t="str">
            <v>สมเด็จ</v>
          </cell>
          <cell r="AE65">
            <v>0</v>
          </cell>
          <cell r="AF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B66" t="str">
            <v>สหัสขันธ์</v>
          </cell>
          <cell r="AE66">
            <v>17</v>
          </cell>
          <cell r="AF66">
            <v>28</v>
          </cell>
          <cell r="AG66">
            <v>12</v>
          </cell>
          <cell r="AH66">
            <v>1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B67" t="str">
            <v>เขาวง</v>
          </cell>
          <cell r="C67">
            <v>4</v>
          </cell>
          <cell r="D67">
            <v>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AE67">
            <v>0</v>
          </cell>
          <cell r="AF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B68" t="str">
            <v xml:space="preserve"> ห้วยเม็ก</v>
          </cell>
          <cell r="D68">
            <v>25</v>
          </cell>
          <cell r="F68">
            <v>0</v>
          </cell>
          <cell r="H68">
            <v>0</v>
          </cell>
          <cell r="J68">
            <v>0</v>
          </cell>
          <cell r="AE68">
            <v>6</v>
          </cell>
          <cell r="AF68">
            <v>9</v>
          </cell>
          <cell r="AG68">
            <v>3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B69" t="str">
            <v>คำม่วง</v>
          </cell>
          <cell r="AE69">
            <v>22</v>
          </cell>
          <cell r="AF69">
            <v>39</v>
          </cell>
          <cell r="AG69">
            <v>18</v>
          </cell>
          <cell r="AH69">
            <v>1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B70" t="str">
            <v>ร่องคำ</v>
          </cell>
          <cell r="AE70">
            <v>0</v>
          </cell>
          <cell r="AF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B71" t="str">
            <v>หนองกุงศรี</v>
          </cell>
          <cell r="D71">
            <v>9</v>
          </cell>
          <cell r="F71">
            <v>0</v>
          </cell>
          <cell r="H71">
            <v>0</v>
          </cell>
          <cell r="J71">
            <v>0</v>
          </cell>
          <cell r="AE71">
            <v>28</v>
          </cell>
          <cell r="AF71">
            <v>55</v>
          </cell>
          <cell r="AG71">
            <v>33</v>
          </cell>
          <cell r="AH71">
            <v>6</v>
          </cell>
          <cell r="AI71">
            <v>0</v>
          </cell>
          <cell r="AJ71">
            <v>1</v>
          </cell>
          <cell r="AK71">
            <v>1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B72" t="str">
            <v>นามน</v>
          </cell>
          <cell r="AE72">
            <v>8</v>
          </cell>
          <cell r="AF72">
            <v>18</v>
          </cell>
          <cell r="AG72">
            <v>10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B73" t="str">
            <v>ห้วยผึ้ง</v>
          </cell>
          <cell r="AE73">
            <v>8</v>
          </cell>
          <cell r="AF73">
            <v>40</v>
          </cell>
          <cell r="AG73">
            <v>32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B74" t="str">
            <v xml:space="preserve"> สามชัย</v>
          </cell>
          <cell r="AE74">
            <v>34</v>
          </cell>
          <cell r="AF74">
            <v>61</v>
          </cell>
          <cell r="AG74">
            <v>28</v>
          </cell>
          <cell r="AH74">
            <v>1</v>
          </cell>
          <cell r="AI74">
            <v>2</v>
          </cell>
          <cell r="AJ74">
            <v>1</v>
          </cell>
          <cell r="AK74">
            <v>3</v>
          </cell>
          <cell r="AL74">
            <v>1.8</v>
          </cell>
          <cell r="AM74">
            <v>2</v>
          </cell>
          <cell r="AN74">
            <v>900</v>
          </cell>
          <cell r="AO74">
            <v>825</v>
          </cell>
        </row>
        <row r="75">
          <cell r="B75" t="str">
            <v xml:space="preserve"> นาคู</v>
          </cell>
          <cell r="AE75">
            <v>0</v>
          </cell>
          <cell r="AF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B76" t="str">
            <v xml:space="preserve"> ดอนจาน</v>
          </cell>
          <cell r="AE76">
            <v>17</v>
          </cell>
          <cell r="AF76">
            <v>29</v>
          </cell>
          <cell r="AG76">
            <v>16</v>
          </cell>
          <cell r="AH76">
            <v>4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7">
          <cell r="B77" t="str">
            <v xml:space="preserve"> ฆ้องชัย</v>
          </cell>
          <cell r="AE77">
            <v>0</v>
          </cell>
          <cell r="AF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B78" t="str">
            <v>นครราชสีมา</v>
          </cell>
          <cell r="C78">
            <v>1611</v>
          </cell>
          <cell r="D78">
            <v>1609</v>
          </cell>
          <cell r="E78">
            <v>219</v>
          </cell>
          <cell r="F78">
            <v>219</v>
          </cell>
          <cell r="G78">
            <v>0</v>
          </cell>
          <cell r="H78">
            <v>1</v>
          </cell>
          <cell r="I78">
            <v>0</v>
          </cell>
          <cell r="J78">
            <v>5</v>
          </cell>
          <cell r="K78">
            <v>1162</v>
          </cell>
          <cell r="L78">
            <v>1853</v>
          </cell>
          <cell r="M78">
            <v>1783</v>
          </cell>
          <cell r="N78">
            <v>1783</v>
          </cell>
          <cell r="O78">
            <v>1783</v>
          </cell>
          <cell r="P78">
            <v>4762</v>
          </cell>
          <cell r="Q78">
            <v>4782</v>
          </cell>
          <cell r="R78">
            <v>1528.7288880000001</v>
          </cell>
          <cell r="S78">
            <v>8035</v>
          </cell>
          <cell r="T78">
            <v>34.71</v>
          </cell>
          <cell r="U78">
            <v>83</v>
          </cell>
          <cell r="V78">
            <v>355</v>
          </cell>
          <cell r="W78">
            <v>63</v>
          </cell>
          <cell r="X78">
            <v>99</v>
          </cell>
          <cell r="Y78">
            <v>130</v>
          </cell>
          <cell r="Z78">
            <v>214</v>
          </cell>
          <cell r="AA78">
            <v>35</v>
          </cell>
          <cell r="AB78">
            <v>38</v>
          </cell>
          <cell r="AC78">
            <v>269</v>
          </cell>
          <cell r="AD78">
            <v>178</v>
          </cell>
          <cell r="AE78">
            <v>1321</v>
          </cell>
          <cell r="AF78">
            <v>3604</v>
          </cell>
          <cell r="AG78">
            <v>2291</v>
          </cell>
          <cell r="AH78">
            <v>8</v>
          </cell>
          <cell r="AI78">
            <v>316</v>
          </cell>
          <cell r="AJ78">
            <v>282</v>
          </cell>
          <cell r="AK78">
            <v>590</v>
          </cell>
          <cell r="AL78">
            <v>124</v>
          </cell>
          <cell r="AM78">
            <v>238</v>
          </cell>
          <cell r="AN78">
            <v>392</v>
          </cell>
          <cell r="AO78">
            <v>403</v>
          </cell>
        </row>
        <row r="79">
          <cell r="B79" t="str">
            <v>เมืองนครราชสีมา</v>
          </cell>
          <cell r="K79">
            <v>3</v>
          </cell>
          <cell r="L79">
            <v>4</v>
          </cell>
          <cell r="AM79">
            <v>0</v>
          </cell>
        </row>
        <row r="80">
          <cell r="B80" t="str">
            <v xml:space="preserve"> ครบุรี</v>
          </cell>
          <cell r="C80">
            <v>135</v>
          </cell>
          <cell r="D80">
            <v>135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326</v>
          </cell>
          <cell r="L80">
            <v>625</v>
          </cell>
          <cell r="M80">
            <v>611</v>
          </cell>
          <cell r="N80">
            <v>611</v>
          </cell>
          <cell r="O80">
            <v>611</v>
          </cell>
          <cell r="P80">
            <v>1410</v>
          </cell>
          <cell r="Q80">
            <v>1410</v>
          </cell>
          <cell r="R80">
            <v>0</v>
          </cell>
          <cell r="S80">
            <v>3303</v>
          </cell>
          <cell r="T80">
            <v>68.510000000000005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364</v>
          </cell>
          <cell r="AF80">
            <v>1057</v>
          </cell>
          <cell r="AG80">
            <v>693</v>
          </cell>
          <cell r="AH80">
            <v>0</v>
          </cell>
          <cell r="AI80">
            <v>22</v>
          </cell>
          <cell r="AJ80">
            <v>155</v>
          </cell>
          <cell r="AK80">
            <v>177</v>
          </cell>
          <cell r="AL80">
            <v>12</v>
          </cell>
          <cell r="AM80">
            <v>85</v>
          </cell>
          <cell r="AN80">
            <v>523</v>
          </cell>
          <cell r="AO80">
            <v>480</v>
          </cell>
        </row>
        <row r="81">
          <cell r="B81" t="str">
            <v xml:space="preserve"> บ้านเหลือม</v>
          </cell>
          <cell r="C81">
            <v>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AJ81">
            <v>0</v>
          </cell>
          <cell r="AM81">
            <v>0</v>
          </cell>
        </row>
        <row r="82">
          <cell r="B82" t="str">
            <v xml:space="preserve"> ขามสะแกแสง</v>
          </cell>
          <cell r="C82">
            <v>4</v>
          </cell>
          <cell r="D82">
            <v>4</v>
          </cell>
          <cell r="E82">
            <v>2</v>
          </cell>
          <cell r="F82">
            <v>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AJ82">
            <v>0</v>
          </cell>
          <cell r="AM82">
            <v>0</v>
          </cell>
        </row>
        <row r="83">
          <cell r="B83" t="str">
            <v xml:space="preserve"> โชคชัย</v>
          </cell>
          <cell r="K83">
            <v>1</v>
          </cell>
          <cell r="L83">
            <v>1</v>
          </cell>
          <cell r="AJ83">
            <v>0</v>
          </cell>
          <cell r="AM83">
            <v>0</v>
          </cell>
        </row>
        <row r="84">
          <cell r="B84" t="str">
            <v xml:space="preserve"> ปักธงชัย</v>
          </cell>
          <cell r="C84">
            <v>5</v>
          </cell>
          <cell r="D84">
            <v>5</v>
          </cell>
          <cell r="E84">
            <v>5</v>
          </cell>
          <cell r="F84">
            <v>5</v>
          </cell>
          <cell r="G84">
            <v>0</v>
          </cell>
          <cell r="H84">
            <v>1</v>
          </cell>
          <cell r="I84">
            <v>0</v>
          </cell>
          <cell r="J84">
            <v>200</v>
          </cell>
          <cell r="AE84">
            <v>5</v>
          </cell>
          <cell r="AF84">
            <v>5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</row>
        <row r="85">
          <cell r="B85" t="str">
            <v xml:space="preserve"> ปากช่อง</v>
          </cell>
          <cell r="C85">
            <v>626</v>
          </cell>
          <cell r="D85">
            <v>626</v>
          </cell>
          <cell r="E85">
            <v>172</v>
          </cell>
          <cell r="F85">
            <v>172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434</v>
          </cell>
          <cell r="L85">
            <v>485</v>
          </cell>
          <cell r="M85">
            <v>233</v>
          </cell>
          <cell r="N85">
            <v>233</v>
          </cell>
          <cell r="O85">
            <v>233</v>
          </cell>
          <cell r="P85">
            <v>615</v>
          </cell>
          <cell r="Q85">
            <v>609</v>
          </cell>
          <cell r="R85">
            <v>484.383984</v>
          </cell>
          <cell r="S85">
            <v>734</v>
          </cell>
          <cell r="T85">
            <v>10.44</v>
          </cell>
          <cell r="U85">
            <v>0</v>
          </cell>
          <cell r="V85">
            <v>37</v>
          </cell>
          <cell r="W85">
            <v>6</v>
          </cell>
          <cell r="X85">
            <v>0</v>
          </cell>
          <cell r="Y85">
            <v>118</v>
          </cell>
          <cell r="Z85">
            <v>115</v>
          </cell>
          <cell r="AA85">
            <v>22</v>
          </cell>
          <cell r="AB85">
            <v>13</v>
          </cell>
          <cell r="AC85">
            <v>186</v>
          </cell>
          <cell r="AD85">
            <v>113</v>
          </cell>
          <cell r="AE85">
            <v>467</v>
          </cell>
          <cell r="AF85">
            <v>609</v>
          </cell>
          <cell r="AG85">
            <v>148</v>
          </cell>
          <cell r="AH85">
            <v>6</v>
          </cell>
          <cell r="AI85">
            <v>244</v>
          </cell>
          <cell r="AJ85">
            <v>69</v>
          </cell>
          <cell r="AK85">
            <v>307</v>
          </cell>
          <cell r="AL85">
            <v>103</v>
          </cell>
          <cell r="AM85">
            <v>123</v>
          </cell>
          <cell r="AN85">
            <v>424</v>
          </cell>
          <cell r="AO85">
            <v>401</v>
          </cell>
        </row>
        <row r="86">
          <cell r="B86" t="str">
            <v xml:space="preserve"> สีคิ้ว</v>
          </cell>
          <cell r="K86">
            <v>5</v>
          </cell>
          <cell r="L86">
            <v>59</v>
          </cell>
          <cell r="AF86">
            <v>59</v>
          </cell>
          <cell r="AG86">
            <v>59</v>
          </cell>
          <cell r="AJ86">
            <v>0</v>
          </cell>
          <cell r="AK86">
            <v>0</v>
          </cell>
          <cell r="AM86">
            <v>0</v>
          </cell>
          <cell r="AO86">
            <v>0</v>
          </cell>
        </row>
        <row r="87">
          <cell r="B87" t="str">
            <v xml:space="preserve"> เสิงสาง</v>
          </cell>
          <cell r="C87">
            <v>789</v>
          </cell>
          <cell r="D87">
            <v>789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127</v>
          </cell>
          <cell r="L87">
            <v>214</v>
          </cell>
          <cell r="M87">
            <v>310</v>
          </cell>
          <cell r="N87">
            <v>310</v>
          </cell>
          <cell r="O87">
            <v>310</v>
          </cell>
          <cell r="P87">
            <v>813</v>
          </cell>
          <cell r="Q87">
            <v>756</v>
          </cell>
          <cell r="R87">
            <v>200.78452800000002</v>
          </cell>
          <cell r="S87">
            <v>1311</v>
          </cell>
          <cell r="T87">
            <v>37.47</v>
          </cell>
          <cell r="U87">
            <v>0</v>
          </cell>
          <cell r="V87">
            <v>19</v>
          </cell>
          <cell r="W87">
            <v>57</v>
          </cell>
          <cell r="X87">
            <v>22</v>
          </cell>
          <cell r="Y87">
            <v>7</v>
          </cell>
          <cell r="Z87">
            <v>80</v>
          </cell>
          <cell r="AA87">
            <v>12</v>
          </cell>
          <cell r="AB87">
            <v>21</v>
          </cell>
          <cell r="AC87">
            <v>1714</v>
          </cell>
          <cell r="AD87">
            <v>263</v>
          </cell>
          <cell r="AE87">
            <v>256</v>
          </cell>
          <cell r="AF87">
            <v>789</v>
          </cell>
          <cell r="AG87">
            <v>535</v>
          </cell>
          <cell r="AH87">
            <v>2</v>
          </cell>
          <cell r="AI87">
            <v>34</v>
          </cell>
          <cell r="AJ87">
            <v>18</v>
          </cell>
          <cell r="AK87">
            <v>50</v>
          </cell>
          <cell r="AL87">
            <v>6</v>
          </cell>
          <cell r="AM87">
            <v>18</v>
          </cell>
          <cell r="AN87">
            <v>171</v>
          </cell>
          <cell r="AO87">
            <v>350</v>
          </cell>
        </row>
        <row r="88">
          <cell r="B88" t="str">
            <v xml:space="preserve"> หนองบุญมาก</v>
          </cell>
          <cell r="C88">
            <v>40</v>
          </cell>
          <cell r="D88">
            <v>40</v>
          </cell>
          <cell r="E88">
            <v>40</v>
          </cell>
          <cell r="F88">
            <v>40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93</v>
          </cell>
          <cell r="L88">
            <v>118</v>
          </cell>
          <cell r="AE88">
            <v>56</v>
          </cell>
          <cell r="AF88">
            <v>118</v>
          </cell>
          <cell r="AG88">
            <v>62</v>
          </cell>
          <cell r="AI88">
            <v>6</v>
          </cell>
          <cell r="AJ88">
            <v>11</v>
          </cell>
          <cell r="AK88">
            <v>17</v>
          </cell>
          <cell r="AL88">
            <v>1</v>
          </cell>
          <cell r="AM88">
            <v>4</v>
          </cell>
          <cell r="AN88">
            <v>248</v>
          </cell>
          <cell r="AO88">
            <v>228</v>
          </cell>
        </row>
        <row r="89">
          <cell r="B89" t="str">
            <v xml:space="preserve"> วังน้ำเขียว</v>
          </cell>
          <cell r="C89">
            <v>10</v>
          </cell>
          <cell r="D89">
            <v>10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173</v>
          </cell>
          <cell r="L89">
            <v>347</v>
          </cell>
          <cell r="M89">
            <v>629</v>
          </cell>
          <cell r="N89">
            <v>629</v>
          </cell>
          <cell r="O89">
            <v>629</v>
          </cell>
          <cell r="P89">
            <v>1924</v>
          </cell>
          <cell r="Q89">
            <v>2007</v>
          </cell>
          <cell r="R89">
            <v>0</v>
          </cell>
          <cell r="S89">
            <v>4503</v>
          </cell>
          <cell r="T89">
            <v>63.44</v>
          </cell>
          <cell r="U89">
            <v>83</v>
          </cell>
          <cell r="V89">
            <v>299</v>
          </cell>
          <cell r="W89">
            <v>0</v>
          </cell>
          <cell r="X89">
            <v>77</v>
          </cell>
          <cell r="Y89">
            <v>5</v>
          </cell>
          <cell r="Z89">
            <v>19</v>
          </cell>
          <cell r="AA89">
            <v>1</v>
          </cell>
          <cell r="AB89">
            <v>4</v>
          </cell>
          <cell r="AC89">
            <v>200</v>
          </cell>
          <cell r="AD89">
            <v>211</v>
          </cell>
          <cell r="AE89">
            <v>173</v>
          </cell>
          <cell r="AF89">
            <v>967</v>
          </cell>
          <cell r="AG89">
            <v>794</v>
          </cell>
          <cell r="AH89">
            <v>0</v>
          </cell>
          <cell r="AI89">
            <v>10</v>
          </cell>
          <cell r="AJ89">
            <v>29</v>
          </cell>
          <cell r="AK89">
            <v>39</v>
          </cell>
          <cell r="AL89">
            <v>2</v>
          </cell>
          <cell r="AM89">
            <v>8</v>
          </cell>
          <cell r="AN89">
            <v>221</v>
          </cell>
          <cell r="AO89">
            <v>211</v>
          </cell>
        </row>
        <row r="90">
          <cell r="B90" t="str">
            <v>นนทบุรี</v>
          </cell>
          <cell r="C90">
            <v>3068</v>
          </cell>
          <cell r="D90">
            <v>2878</v>
          </cell>
          <cell r="E90">
            <v>344</v>
          </cell>
          <cell r="F90">
            <v>165</v>
          </cell>
          <cell r="G90">
            <v>1</v>
          </cell>
          <cell r="H90">
            <v>5</v>
          </cell>
          <cell r="I90">
            <v>3</v>
          </cell>
          <cell r="J90">
            <v>30</v>
          </cell>
          <cell r="K90">
            <v>1697</v>
          </cell>
          <cell r="L90">
            <v>1963</v>
          </cell>
          <cell r="M90">
            <v>1318</v>
          </cell>
          <cell r="N90">
            <v>1318</v>
          </cell>
          <cell r="O90">
            <v>1318</v>
          </cell>
          <cell r="P90">
            <v>2864</v>
          </cell>
          <cell r="Q90">
            <v>2938</v>
          </cell>
          <cell r="R90">
            <v>760.71871199999941</v>
          </cell>
          <cell r="S90">
            <v>5115</v>
          </cell>
          <cell r="T90">
            <v>37.81</v>
          </cell>
          <cell r="U90">
            <v>114</v>
          </cell>
          <cell r="V90">
            <v>331</v>
          </cell>
          <cell r="W90">
            <v>40</v>
          </cell>
          <cell r="X90">
            <v>93</v>
          </cell>
          <cell r="Y90">
            <v>13</v>
          </cell>
          <cell r="Z90">
            <v>16</v>
          </cell>
          <cell r="AA90">
            <v>1</v>
          </cell>
          <cell r="AB90">
            <v>1</v>
          </cell>
          <cell r="AC90">
            <v>77</v>
          </cell>
          <cell r="AD90">
            <v>63</v>
          </cell>
          <cell r="AE90">
            <v>3954</v>
          </cell>
          <cell r="AF90">
            <v>2959</v>
          </cell>
          <cell r="AG90">
            <v>114</v>
          </cell>
          <cell r="AH90">
            <v>1109</v>
          </cell>
          <cell r="AI90">
            <v>57</v>
          </cell>
          <cell r="AJ90">
            <v>73</v>
          </cell>
          <cell r="AK90">
            <v>130</v>
          </cell>
          <cell r="AL90">
            <v>1.6600000000000001</v>
          </cell>
          <cell r="AM90">
            <v>5.19</v>
          </cell>
          <cell r="AN90">
            <v>29</v>
          </cell>
          <cell r="AO90">
            <v>40</v>
          </cell>
        </row>
        <row r="91">
          <cell r="B91" t="str">
            <v xml:space="preserve"> เมืองนนทบุรี</v>
          </cell>
          <cell r="C91">
            <v>1632</v>
          </cell>
          <cell r="D91">
            <v>1404</v>
          </cell>
          <cell r="E91">
            <v>305</v>
          </cell>
          <cell r="F91">
            <v>88</v>
          </cell>
          <cell r="G91">
            <v>1</v>
          </cell>
          <cell r="H91">
            <v>4</v>
          </cell>
          <cell r="I91">
            <v>3</v>
          </cell>
          <cell r="J91">
            <v>45</v>
          </cell>
          <cell r="K91">
            <v>431</v>
          </cell>
          <cell r="L91">
            <v>599</v>
          </cell>
          <cell r="M91">
            <v>881</v>
          </cell>
          <cell r="N91">
            <v>881</v>
          </cell>
          <cell r="O91">
            <v>881</v>
          </cell>
          <cell r="P91">
            <v>1855</v>
          </cell>
          <cell r="Q91">
            <v>1858</v>
          </cell>
          <cell r="R91">
            <v>0</v>
          </cell>
          <cell r="S91">
            <v>3964</v>
          </cell>
          <cell r="T91">
            <v>57.82</v>
          </cell>
          <cell r="U91">
            <v>26</v>
          </cell>
          <cell r="V91">
            <v>112</v>
          </cell>
          <cell r="W91">
            <v>23</v>
          </cell>
          <cell r="X91">
            <v>38</v>
          </cell>
          <cell r="Y91">
            <v>13</v>
          </cell>
          <cell r="Z91">
            <v>16</v>
          </cell>
          <cell r="AA91">
            <v>1</v>
          </cell>
          <cell r="AB91">
            <v>1</v>
          </cell>
          <cell r="AC91">
            <v>77</v>
          </cell>
          <cell r="AD91">
            <v>63</v>
          </cell>
          <cell r="AE91">
            <v>2128</v>
          </cell>
          <cell r="AF91">
            <v>1404</v>
          </cell>
          <cell r="AG91">
            <v>26</v>
          </cell>
          <cell r="AH91">
            <v>750</v>
          </cell>
          <cell r="AI91">
            <v>26</v>
          </cell>
          <cell r="AJ91">
            <v>33</v>
          </cell>
          <cell r="AK91">
            <v>59</v>
          </cell>
          <cell r="AL91">
            <v>1.3</v>
          </cell>
          <cell r="AM91">
            <v>3.48</v>
          </cell>
          <cell r="AN91">
            <v>50</v>
          </cell>
          <cell r="AO91">
            <v>59</v>
          </cell>
        </row>
        <row r="92">
          <cell r="B92" t="str">
            <v xml:space="preserve"> ไทรน้อย</v>
          </cell>
          <cell r="C92">
            <v>38</v>
          </cell>
          <cell r="D92">
            <v>38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57</v>
          </cell>
          <cell r="L92">
            <v>106</v>
          </cell>
          <cell r="P92">
            <v>112</v>
          </cell>
          <cell r="Q92">
            <v>135</v>
          </cell>
          <cell r="R92">
            <v>25.402680000000004</v>
          </cell>
          <cell r="S92">
            <v>245</v>
          </cell>
          <cell r="T92">
            <v>41.42</v>
          </cell>
          <cell r="U92">
            <v>27</v>
          </cell>
          <cell r="V92">
            <v>47</v>
          </cell>
          <cell r="W92">
            <v>4</v>
          </cell>
          <cell r="X92">
            <v>11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54</v>
          </cell>
          <cell r="AF92">
            <v>56</v>
          </cell>
          <cell r="AG92">
            <v>27</v>
          </cell>
          <cell r="AH92">
            <v>25</v>
          </cell>
          <cell r="AI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</row>
        <row r="93">
          <cell r="B93" t="str">
            <v xml:space="preserve"> บางกรวย</v>
          </cell>
          <cell r="C93">
            <v>248</v>
          </cell>
          <cell r="D93">
            <v>248</v>
          </cell>
          <cell r="E93">
            <v>3</v>
          </cell>
          <cell r="F93">
            <v>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256</v>
          </cell>
          <cell r="L93">
            <v>257</v>
          </cell>
          <cell r="M93">
            <v>111</v>
          </cell>
          <cell r="N93">
            <v>111</v>
          </cell>
          <cell r="O93">
            <v>111</v>
          </cell>
          <cell r="P93">
            <v>168</v>
          </cell>
          <cell r="Q93">
            <v>185</v>
          </cell>
          <cell r="R93">
            <v>25.310960000000023</v>
          </cell>
          <cell r="S93">
            <v>345</v>
          </cell>
          <cell r="T93">
            <v>44.04</v>
          </cell>
          <cell r="U93">
            <v>17</v>
          </cell>
          <cell r="V93">
            <v>85</v>
          </cell>
          <cell r="W93">
            <v>0</v>
          </cell>
          <cell r="X93">
            <v>15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440</v>
          </cell>
          <cell r="AF93">
            <v>428</v>
          </cell>
          <cell r="AG93">
            <v>17</v>
          </cell>
          <cell r="AH93">
            <v>29</v>
          </cell>
          <cell r="AI93">
            <v>10</v>
          </cell>
          <cell r="AJ93">
            <v>36</v>
          </cell>
          <cell r="AK93">
            <v>46</v>
          </cell>
          <cell r="AL93">
            <v>0.1</v>
          </cell>
          <cell r="AM93">
            <v>0.14000000000000001</v>
          </cell>
          <cell r="AN93">
            <v>10</v>
          </cell>
          <cell r="AO93">
            <v>3</v>
          </cell>
        </row>
        <row r="94">
          <cell r="B94" t="str">
            <v xml:space="preserve"> บางบัวทอง</v>
          </cell>
          <cell r="C94">
            <v>41</v>
          </cell>
          <cell r="D94">
            <v>41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77</v>
          </cell>
          <cell r="L94">
            <v>81</v>
          </cell>
          <cell r="P94">
            <v>5</v>
          </cell>
          <cell r="Q94">
            <v>6</v>
          </cell>
          <cell r="R94">
            <v>6</v>
          </cell>
          <cell r="S94">
            <v>6</v>
          </cell>
          <cell r="U94">
            <v>1</v>
          </cell>
          <cell r="V94">
            <v>2</v>
          </cell>
          <cell r="W94">
            <v>0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72</v>
          </cell>
          <cell r="AF94">
            <v>73</v>
          </cell>
          <cell r="AG94">
            <v>1</v>
          </cell>
          <cell r="AH94">
            <v>0</v>
          </cell>
          <cell r="AI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B95" t="str">
            <v xml:space="preserve"> บางใหญ่</v>
          </cell>
          <cell r="C95">
            <v>313</v>
          </cell>
          <cell r="D95">
            <v>301</v>
          </cell>
          <cell r="E95">
            <v>23</v>
          </cell>
          <cell r="F95">
            <v>11</v>
          </cell>
          <cell r="G95">
            <v>0</v>
          </cell>
          <cell r="H95">
            <v>1</v>
          </cell>
          <cell r="I95">
            <v>0</v>
          </cell>
          <cell r="J95">
            <v>91</v>
          </cell>
          <cell r="K95">
            <v>230</v>
          </cell>
          <cell r="L95">
            <v>272</v>
          </cell>
          <cell r="M95">
            <v>128</v>
          </cell>
          <cell r="N95">
            <v>128</v>
          </cell>
          <cell r="O95">
            <v>128</v>
          </cell>
          <cell r="P95">
            <v>116</v>
          </cell>
          <cell r="Q95">
            <v>144</v>
          </cell>
          <cell r="R95">
            <v>91.418688000000003</v>
          </cell>
          <cell r="S95">
            <v>197</v>
          </cell>
          <cell r="T95">
            <v>18.63</v>
          </cell>
          <cell r="U95">
            <v>39</v>
          </cell>
          <cell r="V95">
            <v>43</v>
          </cell>
          <cell r="W95">
            <v>11</v>
          </cell>
          <cell r="X95">
            <v>8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349</v>
          </cell>
          <cell r="AF95">
            <v>382</v>
          </cell>
          <cell r="AG95">
            <v>39</v>
          </cell>
          <cell r="AH95">
            <v>6</v>
          </cell>
          <cell r="AI95">
            <v>6</v>
          </cell>
          <cell r="AJ95">
            <v>2</v>
          </cell>
          <cell r="AK95">
            <v>8</v>
          </cell>
          <cell r="AL95">
            <v>0.08</v>
          </cell>
          <cell r="AM95">
            <v>0.77</v>
          </cell>
          <cell r="AN95">
            <v>13</v>
          </cell>
          <cell r="AO95">
            <v>96</v>
          </cell>
        </row>
        <row r="96">
          <cell r="B96" t="str">
            <v xml:space="preserve"> ปากเกร็ด</v>
          </cell>
          <cell r="C96">
            <v>796</v>
          </cell>
          <cell r="D96">
            <v>846</v>
          </cell>
          <cell r="E96">
            <v>13</v>
          </cell>
          <cell r="F96">
            <v>63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646</v>
          </cell>
          <cell r="L96">
            <v>648</v>
          </cell>
          <cell r="M96">
            <v>198</v>
          </cell>
          <cell r="N96">
            <v>198</v>
          </cell>
          <cell r="O96">
            <v>198</v>
          </cell>
          <cell r="P96">
            <v>608</v>
          </cell>
          <cell r="Q96">
            <v>610</v>
          </cell>
          <cell r="R96">
            <v>95.413760000000025</v>
          </cell>
          <cell r="S96">
            <v>1125</v>
          </cell>
          <cell r="T96">
            <v>43.04</v>
          </cell>
          <cell r="U96">
            <v>4</v>
          </cell>
          <cell r="V96">
            <v>42</v>
          </cell>
          <cell r="W96">
            <v>2</v>
          </cell>
          <cell r="X96">
            <v>20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911</v>
          </cell>
          <cell r="AF96">
            <v>616</v>
          </cell>
          <cell r="AG96">
            <v>4</v>
          </cell>
          <cell r="AH96">
            <v>299</v>
          </cell>
          <cell r="AI96">
            <v>15</v>
          </cell>
          <cell r="AJ96">
            <v>2</v>
          </cell>
          <cell r="AK96">
            <v>17</v>
          </cell>
          <cell r="AL96">
            <v>0.18</v>
          </cell>
          <cell r="AM96">
            <v>0.8</v>
          </cell>
          <cell r="AN96">
            <v>12</v>
          </cell>
          <cell r="AO96">
            <v>47</v>
          </cell>
        </row>
        <row r="97">
          <cell r="B97" t="str">
            <v>นครนายก</v>
          </cell>
          <cell r="C97">
            <v>657</v>
          </cell>
          <cell r="D97">
            <v>662</v>
          </cell>
          <cell r="E97">
            <v>532</v>
          </cell>
          <cell r="F97">
            <v>522</v>
          </cell>
          <cell r="G97">
            <v>693</v>
          </cell>
          <cell r="H97">
            <v>711</v>
          </cell>
          <cell r="I97">
            <v>1303</v>
          </cell>
          <cell r="J97">
            <v>1362</v>
          </cell>
          <cell r="K97">
            <v>767</v>
          </cell>
          <cell r="L97">
            <v>841</v>
          </cell>
          <cell r="M97">
            <v>1248</v>
          </cell>
          <cell r="N97">
            <v>1248</v>
          </cell>
          <cell r="O97">
            <v>1248</v>
          </cell>
          <cell r="P97">
            <v>1294</v>
          </cell>
          <cell r="Q97">
            <v>1465</v>
          </cell>
          <cell r="R97">
            <v>1007.29884</v>
          </cell>
          <cell r="S97">
            <v>1923</v>
          </cell>
          <cell r="T97">
            <v>15.94</v>
          </cell>
          <cell r="U97">
            <v>176</v>
          </cell>
          <cell r="V97">
            <v>52</v>
          </cell>
          <cell r="W97">
            <v>5</v>
          </cell>
          <cell r="X97">
            <v>0</v>
          </cell>
          <cell r="Y97">
            <v>390</v>
          </cell>
          <cell r="Z97">
            <v>399</v>
          </cell>
          <cell r="AA97">
            <v>133</v>
          </cell>
          <cell r="AB97">
            <v>168</v>
          </cell>
          <cell r="AC97">
            <v>341</v>
          </cell>
          <cell r="AD97">
            <v>421</v>
          </cell>
          <cell r="AE97">
            <v>847</v>
          </cell>
          <cell r="AF97">
            <v>1088</v>
          </cell>
          <cell r="AG97">
            <v>246</v>
          </cell>
          <cell r="AH97">
            <v>5</v>
          </cell>
          <cell r="AI97">
            <v>347</v>
          </cell>
          <cell r="AJ97">
            <v>107</v>
          </cell>
          <cell r="AK97">
            <v>449</v>
          </cell>
          <cell r="AL97">
            <v>334</v>
          </cell>
          <cell r="AM97">
            <v>455</v>
          </cell>
          <cell r="AN97">
            <v>963</v>
          </cell>
          <cell r="AO97">
            <v>1013</v>
          </cell>
        </row>
        <row r="98">
          <cell r="B98" t="str">
            <v xml:space="preserve"> เมืองนครนายก</v>
          </cell>
          <cell r="C98">
            <v>425</v>
          </cell>
          <cell r="D98">
            <v>430</v>
          </cell>
          <cell r="E98">
            <v>340</v>
          </cell>
          <cell r="F98">
            <v>330</v>
          </cell>
          <cell r="G98">
            <v>693</v>
          </cell>
          <cell r="H98">
            <v>678</v>
          </cell>
          <cell r="I98">
            <v>2038</v>
          </cell>
          <cell r="J98">
            <v>2055</v>
          </cell>
          <cell r="K98">
            <v>100</v>
          </cell>
          <cell r="L98">
            <v>135</v>
          </cell>
          <cell r="M98">
            <v>67</v>
          </cell>
          <cell r="N98">
            <v>67</v>
          </cell>
          <cell r="O98">
            <v>67</v>
          </cell>
          <cell r="P98">
            <v>152</v>
          </cell>
          <cell r="Q98">
            <v>168</v>
          </cell>
          <cell r="R98">
            <v>66.45004800000001</v>
          </cell>
          <cell r="S98">
            <v>270</v>
          </cell>
          <cell r="T98">
            <v>30.84</v>
          </cell>
          <cell r="U98">
            <v>21</v>
          </cell>
          <cell r="V98">
            <v>21</v>
          </cell>
          <cell r="W98">
            <v>5</v>
          </cell>
          <cell r="X98">
            <v>0</v>
          </cell>
          <cell r="Y98">
            <v>49</v>
          </cell>
          <cell r="Z98">
            <v>57</v>
          </cell>
          <cell r="AA98">
            <v>28</v>
          </cell>
          <cell r="AB98">
            <v>28</v>
          </cell>
          <cell r="AC98">
            <v>571</v>
          </cell>
          <cell r="AD98">
            <v>491</v>
          </cell>
          <cell r="AE98">
            <v>224</v>
          </cell>
          <cell r="AF98">
            <v>240</v>
          </cell>
          <cell r="AG98">
            <v>21</v>
          </cell>
          <cell r="AH98">
            <v>5</v>
          </cell>
          <cell r="AI98">
            <v>78</v>
          </cell>
          <cell r="AJ98">
            <v>19</v>
          </cell>
          <cell r="AK98">
            <v>92</v>
          </cell>
          <cell r="AL98">
            <v>61</v>
          </cell>
          <cell r="AM98">
            <v>83</v>
          </cell>
          <cell r="AN98">
            <v>787</v>
          </cell>
          <cell r="AO98">
            <v>906</v>
          </cell>
        </row>
        <row r="99">
          <cell r="B99" t="str">
            <v xml:space="preserve"> บ้านนา</v>
          </cell>
          <cell r="C99">
            <v>160</v>
          </cell>
          <cell r="D99">
            <v>160</v>
          </cell>
          <cell r="E99">
            <v>145</v>
          </cell>
          <cell r="F99">
            <v>145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572</v>
          </cell>
          <cell r="L99">
            <v>531</v>
          </cell>
          <cell r="M99">
            <v>851</v>
          </cell>
          <cell r="N99">
            <v>851</v>
          </cell>
          <cell r="O99">
            <v>851</v>
          </cell>
          <cell r="P99">
            <v>970</v>
          </cell>
          <cell r="Q99">
            <v>1100</v>
          </cell>
          <cell r="R99">
            <v>693.59400000000005</v>
          </cell>
          <cell r="S99">
            <v>1506</v>
          </cell>
          <cell r="T99">
            <v>18.850000000000001</v>
          </cell>
          <cell r="U99">
            <v>130</v>
          </cell>
          <cell r="V99">
            <v>31</v>
          </cell>
          <cell r="W99">
            <v>0</v>
          </cell>
          <cell r="X99">
            <v>0</v>
          </cell>
          <cell r="Y99">
            <v>309</v>
          </cell>
          <cell r="Z99">
            <v>310</v>
          </cell>
          <cell r="AA99">
            <v>90</v>
          </cell>
          <cell r="AB99">
            <v>131</v>
          </cell>
          <cell r="AC99">
            <v>291</v>
          </cell>
          <cell r="AD99">
            <v>423</v>
          </cell>
          <cell r="AE99">
            <v>510</v>
          </cell>
          <cell r="AF99">
            <v>675</v>
          </cell>
          <cell r="AG99">
            <v>165</v>
          </cell>
          <cell r="AH99">
            <v>0</v>
          </cell>
          <cell r="AI99">
            <v>210</v>
          </cell>
          <cell r="AJ99">
            <v>72</v>
          </cell>
          <cell r="AK99">
            <v>282</v>
          </cell>
          <cell r="AL99">
            <v>191</v>
          </cell>
          <cell r="AM99">
            <v>307</v>
          </cell>
          <cell r="AN99">
            <v>910</v>
          </cell>
          <cell r="AO99">
            <v>1088</v>
          </cell>
        </row>
        <row r="100">
          <cell r="B100" t="str">
            <v xml:space="preserve"> ปากพลี</v>
          </cell>
          <cell r="C100">
            <v>72</v>
          </cell>
          <cell r="D100">
            <v>72</v>
          </cell>
          <cell r="E100">
            <v>47</v>
          </cell>
          <cell r="F100">
            <v>47</v>
          </cell>
          <cell r="G100">
            <v>0</v>
          </cell>
          <cell r="H100">
            <v>33</v>
          </cell>
          <cell r="I100">
            <v>0</v>
          </cell>
          <cell r="J100">
            <v>702</v>
          </cell>
          <cell r="K100">
            <v>95</v>
          </cell>
          <cell r="L100">
            <v>175</v>
          </cell>
          <cell r="M100">
            <v>330</v>
          </cell>
          <cell r="N100">
            <v>330</v>
          </cell>
          <cell r="O100">
            <v>330</v>
          </cell>
          <cell r="P100">
            <v>172</v>
          </cell>
          <cell r="Q100">
            <v>197</v>
          </cell>
          <cell r="R100">
            <v>13.477163999999988</v>
          </cell>
          <cell r="S100">
            <v>381</v>
          </cell>
          <cell r="T100">
            <v>47.53</v>
          </cell>
          <cell r="U100">
            <v>25</v>
          </cell>
          <cell r="V100">
            <v>0</v>
          </cell>
          <cell r="W100">
            <v>0</v>
          </cell>
          <cell r="X100">
            <v>0</v>
          </cell>
          <cell r="Y100">
            <v>32</v>
          </cell>
          <cell r="Z100">
            <v>32</v>
          </cell>
          <cell r="AA100">
            <v>15</v>
          </cell>
          <cell r="AB100">
            <v>9</v>
          </cell>
          <cell r="AC100">
            <v>469</v>
          </cell>
          <cell r="AD100">
            <v>281</v>
          </cell>
          <cell r="AE100">
            <v>113</v>
          </cell>
          <cell r="AF100">
            <v>173</v>
          </cell>
          <cell r="AG100">
            <v>60</v>
          </cell>
          <cell r="AH100">
            <v>0</v>
          </cell>
          <cell r="AI100">
            <v>59</v>
          </cell>
          <cell r="AJ100">
            <v>16</v>
          </cell>
          <cell r="AK100">
            <v>75</v>
          </cell>
          <cell r="AL100">
            <v>82</v>
          </cell>
          <cell r="AM100">
            <v>65</v>
          </cell>
          <cell r="AN100">
            <v>1386</v>
          </cell>
          <cell r="AO100">
            <v>868</v>
          </cell>
        </row>
        <row r="101">
          <cell r="B101" t="str">
            <v>ปราจีนบุรี</v>
          </cell>
          <cell r="C101">
            <v>3361</v>
          </cell>
          <cell r="D101">
            <v>3369</v>
          </cell>
          <cell r="E101">
            <v>2370</v>
          </cell>
          <cell r="F101">
            <v>2370</v>
          </cell>
          <cell r="G101">
            <v>821</v>
          </cell>
          <cell r="H101">
            <v>1591</v>
          </cell>
          <cell r="I101">
            <v>346</v>
          </cell>
          <cell r="J101">
            <v>671</v>
          </cell>
          <cell r="K101">
            <v>2454</v>
          </cell>
          <cell r="L101">
            <v>2417</v>
          </cell>
          <cell r="M101">
            <v>2991</v>
          </cell>
          <cell r="N101">
            <v>2991</v>
          </cell>
          <cell r="O101">
            <v>2991</v>
          </cell>
          <cell r="P101">
            <v>3217</v>
          </cell>
          <cell r="Q101">
            <v>3336</v>
          </cell>
          <cell r="R101">
            <v>1439.8175999999999</v>
          </cell>
          <cell r="S101">
            <v>5232</v>
          </cell>
          <cell r="T101">
            <v>29</v>
          </cell>
          <cell r="U101">
            <v>138</v>
          </cell>
          <cell r="V101">
            <v>477</v>
          </cell>
          <cell r="W101">
            <v>19</v>
          </cell>
          <cell r="X101">
            <v>0</v>
          </cell>
          <cell r="Y101">
            <v>965</v>
          </cell>
          <cell r="Z101">
            <v>1055</v>
          </cell>
          <cell r="AA101">
            <v>1018</v>
          </cell>
          <cell r="AB101">
            <v>946</v>
          </cell>
          <cell r="AC101">
            <v>1055</v>
          </cell>
          <cell r="AD101">
            <v>897</v>
          </cell>
          <cell r="AE101">
            <v>2502</v>
          </cell>
          <cell r="AF101">
            <v>2688</v>
          </cell>
          <cell r="AG101">
            <v>195</v>
          </cell>
          <cell r="AH101">
            <v>9</v>
          </cell>
          <cell r="AI101">
            <v>1243</v>
          </cell>
          <cell r="AJ101">
            <v>335</v>
          </cell>
          <cell r="AK101">
            <v>1569</v>
          </cell>
          <cell r="AL101">
            <v>1047</v>
          </cell>
          <cell r="AM101">
            <v>1623</v>
          </cell>
          <cell r="AN101">
            <v>842</v>
          </cell>
          <cell r="AO101">
            <v>1034</v>
          </cell>
        </row>
        <row r="102">
          <cell r="B102" t="str">
            <v xml:space="preserve"> เมืองปราจีนบุรี</v>
          </cell>
          <cell r="C102">
            <v>2857</v>
          </cell>
          <cell r="D102">
            <v>2857</v>
          </cell>
          <cell r="E102">
            <v>2162</v>
          </cell>
          <cell r="F102">
            <v>2162</v>
          </cell>
          <cell r="G102">
            <v>639</v>
          </cell>
          <cell r="H102">
            <v>1255</v>
          </cell>
          <cell r="I102">
            <v>296</v>
          </cell>
          <cell r="J102">
            <v>580</v>
          </cell>
          <cell r="K102">
            <v>1536</v>
          </cell>
          <cell r="L102">
            <v>1870</v>
          </cell>
          <cell r="M102">
            <v>2105</v>
          </cell>
          <cell r="N102">
            <v>2105</v>
          </cell>
          <cell r="O102">
            <v>2105</v>
          </cell>
          <cell r="P102">
            <v>2491</v>
          </cell>
          <cell r="Q102">
            <v>2611</v>
          </cell>
          <cell r="R102">
            <v>262.55171599999994</v>
          </cell>
          <cell r="S102">
            <v>4959</v>
          </cell>
          <cell r="T102">
            <v>45.89</v>
          </cell>
          <cell r="U102">
            <v>120</v>
          </cell>
          <cell r="V102">
            <v>423</v>
          </cell>
          <cell r="W102">
            <v>0</v>
          </cell>
          <cell r="X102">
            <v>0</v>
          </cell>
          <cell r="Y102">
            <v>633</v>
          </cell>
          <cell r="Z102">
            <v>713</v>
          </cell>
          <cell r="AA102">
            <v>807</v>
          </cell>
          <cell r="AB102">
            <v>853</v>
          </cell>
          <cell r="AC102">
            <v>1275</v>
          </cell>
          <cell r="AD102">
            <v>1196</v>
          </cell>
          <cell r="AE102">
            <v>1898</v>
          </cell>
          <cell r="AF102">
            <v>2018</v>
          </cell>
          <cell r="AG102">
            <v>120</v>
          </cell>
          <cell r="AH102">
            <v>0</v>
          </cell>
          <cell r="AI102">
            <v>1048</v>
          </cell>
          <cell r="AJ102">
            <v>203</v>
          </cell>
          <cell r="AK102">
            <v>1251</v>
          </cell>
          <cell r="AL102">
            <v>955</v>
          </cell>
          <cell r="AM102">
            <v>1496</v>
          </cell>
          <cell r="AN102">
            <v>911</v>
          </cell>
          <cell r="AO102">
            <v>1196</v>
          </cell>
        </row>
        <row r="103">
          <cell r="B103" t="str">
            <v xml:space="preserve"> กบินทร์บุรี</v>
          </cell>
          <cell r="C103">
            <v>45</v>
          </cell>
          <cell r="D103">
            <v>45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430</v>
          </cell>
          <cell r="L103">
            <v>55</v>
          </cell>
          <cell r="M103">
            <v>78</v>
          </cell>
          <cell r="N103">
            <v>78</v>
          </cell>
          <cell r="O103">
            <v>78</v>
          </cell>
          <cell r="P103">
            <v>157</v>
          </cell>
          <cell r="Q103">
            <v>173</v>
          </cell>
          <cell r="R103">
            <v>4.0025280000000123</v>
          </cell>
          <cell r="S103">
            <v>342</v>
          </cell>
          <cell r="T103">
            <v>49.84</v>
          </cell>
          <cell r="U103">
            <v>16</v>
          </cell>
          <cell r="V103">
            <v>7</v>
          </cell>
          <cell r="W103">
            <v>0</v>
          </cell>
          <cell r="X103">
            <v>0</v>
          </cell>
          <cell r="Y103">
            <v>1</v>
          </cell>
          <cell r="Z103">
            <v>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72</v>
          </cell>
          <cell r="AF103">
            <v>78</v>
          </cell>
          <cell r="AG103">
            <v>6</v>
          </cell>
          <cell r="AH103">
            <v>0</v>
          </cell>
          <cell r="AI103">
            <v>41</v>
          </cell>
          <cell r="AJ103">
            <v>0</v>
          </cell>
          <cell r="AK103">
            <v>41</v>
          </cell>
          <cell r="AL103">
            <v>21</v>
          </cell>
          <cell r="AM103">
            <v>21</v>
          </cell>
          <cell r="AN103">
            <v>521</v>
          </cell>
          <cell r="AO103">
            <v>515</v>
          </cell>
        </row>
        <row r="104">
          <cell r="B104" t="str">
            <v xml:space="preserve"> ประจันตคาม</v>
          </cell>
          <cell r="C104">
            <v>129</v>
          </cell>
          <cell r="D104">
            <v>129</v>
          </cell>
          <cell r="E104">
            <v>61</v>
          </cell>
          <cell r="F104">
            <v>61</v>
          </cell>
          <cell r="G104">
            <v>61</v>
          </cell>
          <cell r="H104">
            <v>3</v>
          </cell>
          <cell r="I104">
            <v>1000</v>
          </cell>
          <cell r="J104">
            <v>49</v>
          </cell>
          <cell r="K104">
            <v>131</v>
          </cell>
          <cell r="L104">
            <v>162</v>
          </cell>
          <cell r="M104">
            <v>116</v>
          </cell>
          <cell r="N104">
            <v>116</v>
          </cell>
          <cell r="O104">
            <v>116</v>
          </cell>
          <cell r="P104">
            <v>66</v>
          </cell>
          <cell r="Q104">
            <v>52</v>
          </cell>
          <cell r="R104">
            <v>0</v>
          </cell>
          <cell r="S104">
            <v>115</v>
          </cell>
          <cell r="T104">
            <v>61.62</v>
          </cell>
          <cell r="U104">
            <v>0</v>
          </cell>
          <cell r="V104">
            <v>11</v>
          </cell>
          <cell r="W104">
            <v>14</v>
          </cell>
          <cell r="X104">
            <v>0</v>
          </cell>
          <cell r="Y104">
            <v>0</v>
          </cell>
          <cell r="Z104">
            <v>2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95</v>
          </cell>
          <cell r="AF104">
            <v>111</v>
          </cell>
          <cell r="AG104">
            <v>20</v>
          </cell>
          <cell r="AH104">
            <v>4</v>
          </cell>
          <cell r="AI104">
            <v>31</v>
          </cell>
          <cell r="AJ104">
            <v>0</v>
          </cell>
          <cell r="AK104">
            <v>27</v>
          </cell>
          <cell r="AL104">
            <v>10</v>
          </cell>
          <cell r="AM104">
            <v>9</v>
          </cell>
          <cell r="AN104">
            <v>334</v>
          </cell>
          <cell r="AO104">
            <v>321</v>
          </cell>
        </row>
        <row r="105">
          <cell r="B105" t="str">
            <v xml:space="preserve"> ศรีมหาโพธิ</v>
          </cell>
          <cell r="C105">
            <v>14</v>
          </cell>
          <cell r="D105">
            <v>22</v>
          </cell>
          <cell r="E105">
            <v>14</v>
          </cell>
          <cell r="F105">
            <v>14</v>
          </cell>
          <cell r="G105">
            <v>19</v>
          </cell>
          <cell r="H105">
            <v>240</v>
          </cell>
          <cell r="I105">
            <v>1357</v>
          </cell>
          <cell r="J105">
            <v>17143</v>
          </cell>
          <cell r="K105">
            <v>8</v>
          </cell>
          <cell r="L105">
            <v>8</v>
          </cell>
          <cell r="P105">
            <v>16</v>
          </cell>
          <cell r="Q105">
            <v>16</v>
          </cell>
          <cell r="R105">
            <v>16</v>
          </cell>
          <cell r="S105">
            <v>16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</v>
          </cell>
          <cell r="Z105">
            <v>3</v>
          </cell>
          <cell r="AA105">
            <v>1</v>
          </cell>
          <cell r="AB105">
            <v>1</v>
          </cell>
          <cell r="AC105">
            <v>333</v>
          </cell>
          <cell r="AD105">
            <v>333</v>
          </cell>
          <cell r="AE105">
            <v>21</v>
          </cell>
          <cell r="AF105">
            <v>21</v>
          </cell>
          <cell r="AG105">
            <v>0</v>
          </cell>
          <cell r="AH105">
            <v>0</v>
          </cell>
          <cell r="AI105">
            <v>9</v>
          </cell>
          <cell r="AJ105">
            <v>0</v>
          </cell>
          <cell r="AK105">
            <v>9</v>
          </cell>
          <cell r="AL105">
            <v>3</v>
          </cell>
          <cell r="AM105">
            <v>3</v>
          </cell>
          <cell r="AN105">
            <v>363</v>
          </cell>
          <cell r="AO105">
            <v>333</v>
          </cell>
        </row>
        <row r="106">
          <cell r="B106" t="str">
            <v xml:space="preserve"> นาดี</v>
          </cell>
          <cell r="C106">
            <v>316</v>
          </cell>
          <cell r="D106">
            <v>316</v>
          </cell>
          <cell r="E106">
            <v>133</v>
          </cell>
          <cell r="F106">
            <v>133</v>
          </cell>
          <cell r="G106">
            <v>102</v>
          </cell>
          <cell r="H106">
            <v>93</v>
          </cell>
          <cell r="I106">
            <v>767</v>
          </cell>
          <cell r="J106">
            <v>699</v>
          </cell>
          <cell r="K106">
            <v>349</v>
          </cell>
          <cell r="L106">
            <v>322</v>
          </cell>
          <cell r="M106">
            <v>692</v>
          </cell>
          <cell r="N106">
            <v>692</v>
          </cell>
          <cell r="O106">
            <v>692</v>
          </cell>
          <cell r="P106">
            <v>487</v>
          </cell>
          <cell r="Q106">
            <v>484</v>
          </cell>
          <cell r="R106">
            <v>3.1343840000000114</v>
          </cell>
          <cell r="S106">
            <v>965</v>
          </cell>
          <cell r="T106">
            <v>50.69</v>
          </cell>
          <cell r="U106">
            <v>2</v>
          </cell>
          <cell r="V106">
            <v>36</v>
          </cell>
          <cell r="W106">
            <v>5</v>
          </cell>
          <cell r="X106">
            <v>0</v>
          </cell>
          <cell r="Y106">
            <v>328</v>
          </cell>
          <cell r="Z106">
            <v>336</v>
          </cell>
          <cell r="AA106">
            <v>210</v>
          </cell>
          <cell r="AB106">
            <v>92</v>
          </cell>
          <cell r="AC106">
            <v>640</v>
          </cell>
          <cell r="AD106">
            <v>274</v>
          </cell>
          <cell r="AE106">
            <v>416</v>
          </cell>
          <cell r="AF106">
            <v>460</v>
          </cell>
          <cell r="AG106">
            <v>49</v>
          </cell>
          <cell r="AH106">
            <v>5</v>
          </cell>
          <cell r="AI106">
            <v>114</v>
          </cell>
          <cell r="AJ106">
            <v>132</v>
          </cell>
          <cell r="AK106">
            <v>241</v>
          </cell>
          <cell r="AL106">
            <v>58</v>
          </cell>
          <cell r="AM106">
            <v>94</v>
          </cell>
          <cell r="AN106">
            <v>512</v>
          </cell>
          <cell r="AO106">
            <v>389</v>
          </cell>
        </row>
        <row r="107">
          <cell r="B107" t="str">
            <v>จันทบุรี</v>
          </cell>
          <cell r="C107">
            <v>213234</v>
          </cell>
          <cell r="D107">
            <v>177374</v>
          </cell>
          <cell r="E107">
            <v>178337</v>
          </cell>
          <cell r="F107">
            <v>150418</v>
          </cell>
          <cell r="G107">
            <v>279018</v>
          </cell>
          <cell r="H107">
            <v>253967</v>
          </cell>
          <cell r="I107">
            <v>1565</v>
          </cell>
          <cell r="J107">
            <v>1688</v>
          </cell>
          <cell r="K107">
            <v>208219</v>
          </cell>
          <cell r="L107">
            <v>217444</v>
          </cell>
          <cell r="M107">
            <v>208740</v>
          </cell>
          <cell r="N107">
            <v>208740</v>
          </cell>
          <cell r="O107">
            <v>208740</v>
          </cell>
          <cell r="P107">
            <v>234641</v>
          </cell>
          <cell r="Q107">
            <v>245544</v>
          </cell>
          <cell r="R107">
            <v>179369.89199999999</v>
          </cell>
          <cell r="S107">
            <v>311718</v>
          </cell>
          <cell r="T107">
            <v>13.75</v>
          </cell>
          <cell r="U107">
            <v>14465</v>
          </cell>
          <cell r="V107">
            <v>15930</v>
          </cell>
          <cell r="W107">
            <v>3561</v>
          </cell>
          <cell r="X107">
            <v>2271</v>
          </cell>
          <cell r="Y107">
            <v>162192</v>
          </cell>
          <cell r="Z107">
            <v>166732</v>
          </cell>
          <cell r="AA107">
            <v>309272</v>
          </cell>
          <cell r="AB107">
            <v>321514</v>
          </cell>
          <cell r="AC107">
            <v>1907</v>
          </cell>
          <cell r="AD107">
            <v>1928</v>
          </cell>
          <cell r="AE107">
            <v>212213</v>
          </cell>
          <cell r="AF107">
            <v>225273</v>
          </cell>
          <cell r="AG107">
            <v>14839</v>
          </cell>
          <cell r="AH107">
            <v>1779</v>
          </cell>
          <cell r="AI107">
            <v>181960</v>
          </cell>
          <cell r="AJ107">
            <v>10547</v>
          </cell>
          <cell r="AK107">
            <v>190728</v>
          </cell>
          <cell r="AL107">
            <v>279075</v>
          </cell>
          <cell r="AM107">
            <v>339292</v>
          </cell>
          <cell r="AN107">
            <v>1534</v>
          </cell>
          <cell r="AO107">
            <v>1779</v>
          </cell>
        </row>
        <row r="108">
          <cell r="B108" t="str">
            <v xml:space="preserve"> เมืองจันทบุรี</v>
          </cell>
          <cell r="C108">
            <v>9256</v>
          </cell>
          <cell r="D108">
            <v>9393</v>
          </cell>
          <cell r="E108">
            <v>7567</v>
          </cell>
          <cell r="F108">
            <v>7617</v>
          </cell>
          <cell r="G108">
            <v>10121</v>
          </cell>
          <cell r="H108">
            <v>9428</v>
          </cell>
          <cell r="I108">
            <v>1338</v>
          </cell>
          <cell r="J108">
            <v>1238</v>
          </cell>
          <cell r="K108">
            <v>8248</v>
          </cell>
          <cell r="L108">
            <v>8625</v>
          </cell>
          <cell r="M108">
            <v>4777</v>
          </cell>
          <cell r="N108">
            <v>4777</v>
          </cell>
          <cell r="O108">
            <v>4777</v>
          </cell>
          <cell r="P108">
            <v>9181</v>
          </cell>
          <cell r="Q108">
            <v>9571</v>
          </cell>
          <cell r="R108">
            <v>4748.0199640000001</v>
          </cell>
          <cell r="S108">
            <v>14394</v>
          </cell>
          <cell r="T108">
            <v>25.71</v>
          </cell>
          <cell r="U108">
            <v>390</v>
          </cell>
          <cell r="V108">
            <v>126</v>
          </cell>
          <cell r="W108">
            <v>0</v>
          </cell>
          <cell r="X108">
            <v>0</v>
          </cell>
          <cell r="Y108">
            <v>5873</v>
          </cell>
          <cell r="Z108">
            <v>6094</v>
          </cell>
          <cell r="AA108">
            <v>7206</v>
          </cell>
          <cell r="AB108">
            <v>9362</v>
          </cell>
          <cell r="AC108">
            <v>1227</v>
          </cell>
          <cell r="AD108">
            <v>1536</v>
          </cell>
          <cell r="AE108">
            <v>8490</v>
          </cell>
          <cell r="AF108">
            <v>8878</v>
          </cell>
          <cell r="AG108">
            <v>473</v>
          </cell>
          <cell r="AH108">
            <v>85</v>
          </cell>
          <cell r="AI108">
            <v>7560</v>
          </cell>
          <cell r="AJ108">
            <v>359</v>
          </cell>
          <cell r="AK108">
            <v>7834</v>
          </cell>
          <cell r="AL108">
            <v>10750</v>
          </cell>
          <cell r="AM108">
            <v>12033</v>
          </cell>
          <cell r="AN108">
            <v>1422</v>
          </cell>
          <cell r="AO108">
            <v>1536</v>
          </cell>
        </row>
        <row r="109">
          <cell r="B109" t="str">
            <v xml:space="preserve"> ขลุง</v>
          </cell>
          <cell r="C109">
            <v>38877</v>
          </cell>
          <cell r="D109">
            <v>38877</v>
          </cell>
          <cell r="E109">
            <v>30576</v>
          </cell>
          <cell r="F109">
            <v>30576</v>
          </cell>
          <cell r="G109">
            <v>32526</v>
          </cell>
          <cell r="H109">
            <v>47615</v>
          </cell>
          <cell r="I109">
            <v>1064</v>
          </cell>
          <cell r="J109">
            <v>1557</v>
          </cell>
          <cell r="K109">
            <v>42229</v>
          </cell>
          <cell r="L109">
            <v>43761</v>
          </cell>
          <cell r="M109">
            <v>52080</v>
          </cell>
          <cell r="N109">
            <v>52080</v>
          </cell>
          <cell r="O109">
            <v>52080</v>
          </cell>
          <cell r="P109">
            <v>53218</v>
          </cell>
          <cell r="Q109">
            <v>53077</v>
          </cell>
          <cell r="R109">
            <v>0</v>
          </cell>
          <cell r="S109">
            <v>111896</v>
          </cell>
          <cell r="T109">
            <v>56.54</v>
          </cell>
          <cell r="U109">
            <v>646</v>
          </cell>
          <cell r="V109">
            <v>2491</v>
          </cell>
          <cell r="W109">
            <v>787</v>
          </cell>
          <cell r="X109">
            <v>378</v>
          </cell>
          <cell r="Y109">
            <v>36077</v>
          </cell>
          <cell r="Z109">
            <v>37791</v>
          </cell>
          <cell r="AA109">
            <v>69067</v>
          </cell>
          <cell r="AB109">
            <v>61777</v>
          </cell>
          <cell r="AC109">
            <v>1914</v>
          </cell>
          <cell r="AD109">
            <v>1635</v>
          </cell>
          <cell r="AE109">
            <v>43237</v>
          </cell>
          <cell r="AF109">
            <v>44077</v>
          </cell>
          <cell r="AG109">
            <v>1415</v>
          </cell>
          <cell r="AH109">
            <v>575</v>
          </cell>
          <cell r="AI109">
            <v>35870</v>
          </cell>
          <cell r="AJ109">
            <v>1492</v>
          </cell>
          <cell r="AK109">
            <v>36787</v>
          </cell>
          <cell r="AL109">
            <v>57787</v>
          </cell>
          <cell r="AM109">
            <v>60147</v>
          </cell>
          <cell r="AN109">
            <v>1611</v>
          </cell>
          <cell r="AO109">
            <v>1635</v>
          </cell>
        </row>
        <row r="110">
          <cell r="B110" t="str">
            <v xml:space="preserve"> ท่าใหม่</v>
          </cell>
          <cell r="C110">
            <v>70291</v>
          </cell>
          <cell r="D110">
            <v>74507</v>
          </cell>
          <cell r="E110">
            <v>62740</v>
          </cell>
          <cell r="F110">
            <v>65605</v>
          </cell>
          <cell r="G110">
            <v>104965</v>
          </cell>
          <cell r="H110">
            <v>126640</v>
          </cell>
          <cell r="I110">
            <v>1673</v>
          </cell>
          <cell r="J110">
            <v>1930</v>
          </cell>
          <cell r="K110">
            <v>68439</v>
          </cell>
          <cell r="L110">
            <v>69247</v>
          </cell>
          <cell r="M110">
            <v>39109</v>
          </cell>
          <cell r="N110">
            <v>39109</v>
          </cell>
          <cell r="O110">
            <v>39109</v>
          </cell>
          <cell r="P110">
            <v>72655</v>
          </cell>
          <cell r="Q110">
            <v>79891</v>
          </cell>
          <cell r="R110">
            <v>24099.279931999998</v>
          </cell>
          <cell r="S110">
            <v>135683</v>
          </cell>
          <cell r="T110">
            <v>35.630000000000003</v>
          </cell>
          <cell r="U110">
            <v>9216</v>
          </cell>
          <cell r="V110">
            <v>7293</v>
          </cell>
          <cell r="W110">
            <v>1979</v>
          </cell>
          <cell r="X110">
            <v>1688</v>
          </cell>
          <cell r="Y110">
            <v>56940</v>
          </cell>
          <cell r="Z110">
            <v>58650</v>
          </cell>
          <cell r="AA110">
            <v>124534</v>
          </cell>
          <cell r="AB110">
            <v>128014</v>
          </cell>
          <cell r="AC110">
            <v>2187</v>
          </cell>
          <cell r="AD110">
            <v>2183</v>
          </cell>
          <cell r="AE110">
            <v>69838</v>
          </cell>
          <cell r="AF110">
            <v>73609</v>
          </cell>
          <cell r="AG110">
            <v>4201</v>
          </cell>
          <cell r="AH110">
            <v>430</v>
          </cell>
          <cell r="AI110">
            <v>62978</v>
          </cell>
          <cell r="AJ110">
            <v>2983</v>
          </cell>
          <cell r="AK110">
            <v>65531</v>
          </cell>
          <cell r="AL110">
            <v>105299</v>
          </cell>
          <cell r="AM110">
            <v>126999</v>
          </cell>
          <cell r="AN110">
            <v>1672</v>
          </cell>
          <cell r="AO110">
            <v>1938</v>
          </cell>
        </row>
        <row r="111">
          <cell r="B111" t="str">
            <v xml:space="preserve"> โป่งน้ำร้อน</v>
          </cell>
          <cell r="C111">
            <v>11527</v>
          </cell>
          <cell r="D111">
            <v>12055</v>
          </cell>
          <cell r="E111">
            <v>10319</v>
          </cell>
          <cell r="F111">
            <v>10577</v>
          </cell>
          <cell r="G111">
            <v>6982</v>
          </cell>
          <cell r="H111">
            <v>7459</v>
          </cell>
          <cell r="I111">
            <v>677</v>
          </cell>
          <cell r="J111">
            <v>705</v>
          </cell>
          <cell r="K111">
            <v>11722</v>
          </cell>
          <cell r="L111">
            <v>11856</v>
          </cell>
          <cell r="M111">
            <v>19388</v>
          </cell>
          <cell r="N111">
            <v>19388</v>
          </cell>
          <cell r="O111">
            <v>19388</v>
          </cell>
          <cell r="P111">
            <v>24287</v>
          </cell>
          <cell r="Q111">
            <v>24764</v>
          </cell>
          <cell r="R111">
            <v>0</v>
          </cell>
          <cell r="S111">
            <v>49557</v>
          </cell>
          <cell r="T111">
            <v>51.08</v>
          </cell>
          <cell r="U111">
            <v>748</v>
          </cell>
          <cell r="V111">
            <v>1226</v>
          </cell>
          <cell r="W111">
            <v>271</v>
          </cell>
          <cell r="X111">
            <v>0</v>
          </cell>
          <cell r="Y111">
            <v>14659</v>
          </cell>
          <cell r="Z111">
            <v>14388</v>
          </cell>
          <cell r="AA111">
            <v>18930</v>
          </cell>
          <cell r="AB111">
            <v>25912</v>
          </cell>
          <cell r="AC111">
            <v>1291</v>
          </cell>
          <cell r="AD111">
            <v>1801</v>
          </cell>
          <cell r="AE111">
            <v>11737</v>
          </cell>
          <cell r="AF111">
            <v>12485</v>
          </cell>
          <cell r="AG111">
            <v>1019</v>
          </cell>
          <cell r="AH111">
            <v>271</v>
          </cell>
          <cell r="AI111">
            <v>10748</v>
          </cell>
          <cell r="AJ111">
            <v>278</v>
          </cell>
          <cell r="AK111">
            <v>10755</v>
          </cell>
          <cell r="AL111">
            <v>14069</v>
          </cell>
          <cell r="AM111">
            <v>18337</v>
          </cell>
          <cell r="AN111">
            <v>1309</v>
          </cell>
          <cell r="AO111">
            <v>1705</v>
          </cell>
        </row>
        <row r="112">
          <cell r="B112" t="str">
            <v xml:space="preserve"> มะขาม</v>
          </cell>
          <cell r="C112">
            <v>25348</v>
          </cell>
          <cell r="D112">
            <v>25720</v>
          </cell>
          <cell r="E112">
            <v>20749</v>
          </cell>
          <cell r="F112">
            <v>20973</v>
          </cell>
          <cell r="G112">
            <v>40610</v>
          </cell>
          <cell r="H112">
            <v>32357</v>
          </cell>
          <cell r="I112">
            <v>1957</v>
          </cell>
          <cell r="J112">
            <v>1543</v>
          </cell>
          <cell r="K112">
            <v>25282</v>
          </cell>
          <cell r="L112">
            <v>28678</v>
          </cell>
          <cell r="M112">
            <v>29967</v>
          </cell>
          <cell r="N112">
            <v>29967</v>
          </cell>
          <cell r="O112">
            <v>29967</v>
          </cell>
          <cell r="P112">
            <v>21021</v>
          </cell>
          <cell r="Q112">
            <v>21673</v>
          </cell>
          <cell r="R112">
            <v>9991.2530000000006</v>
          </cell>
          <cell r="S112">
            <v>33355</v>
          </cell>
          <cell r="T112">
            <v>27.5</v>
          </cell>
          <cell r="U112">
            <v>1052</v>
          </cell>
          <cell r="V112">
            <v>3720</v>
          </cell>
          <cell r="W112">
            <v>399</v>
          </cell>
          <cell r="X112">
            <v>117</v>
          </cell>
          <cell r="Y112">
            <v>11280</v>
          </cell>
          <cell r="Z112">
            <v>12172</v>
          </cell>
          <cell r="AA112">
            <v>18744</v>
          </cell>
          <cell r="AB112">
            <v>21723</v>
          </cell>
          <cell r="AC112">
            <v>1662</v>
          </cell>
          <cell r="AD112">
            <v>1785</v>
          </cell>
          <cell r="AE112">
            <v>25898</v>
          </cell>
          <cell r="AF112">
            <v>28561</v>
          </cell>
          <cell r="AG112">
            <v>2862</v>
          </cell>
          <cell r="AH112">
            <v>199</v>
          </cell>
          <cell r="AI112">
            <v>22025</v>
          </cell>
          <cell r="AJ112">
            <v>1077</v>
          </cell>
          <cell r="AK112">
            <v>22903</v>
          </cell>
          <cell r="AL112">
            <v>29734</v>
          </cell>
          <cell r="AM112">
            <v>40882</v>
          </cell>
          <cell r="AN112">
            <v>1350</v>
          </cell>
          <cell r="AO112">
            <v>1785</v>
          </cell>
        </row>
        <row r="113">
          <cell r="B113" t="str">
            <v xml:space="preserve"> แหลมสิงห์</v>
          </cell>
          <cell r="C113">
            <v>1861</v>
          </cell>
          <cell r="D113">
            <v>1789</v>
          </cell>
          <cell r="E113">
            <v>1469</v>
          </cell>
          <cell r="F113">
            <v>1397</v>
          </cell>
          <cell r="G113">
            <v>4809</v>
          </cell>
          <cell r="H113">
            <v>2097</v>
          </cell>
          <cell r="I113">
            <v>3274</v>
          </cell>
          <cell r="J113">
            <v>1501</v>
          </cell>
          <cell r="K113">
            <v>1612</v>
          </cell>
          <cell r="L113">
            <v>1855</v>
          </cell>
          <cell r="M113">
            <v>2299</v>
          </cell>
          <cell r="N113">
            <v>2299</v>
          </cell>
          <cell r="O113">
            <v>2299</v>
          </cell>
          <cell r="P113">
            <v>1091</v>
          </cell>
          <cell r="Q113">
            <v>1109</v>
          </cell>
          <cell r="R113">
            <v>0</v>
          </cell>
          <cell r="S113">
            <v>2863</v>
          </cell>
          <cell r="T113">
            <v>80.709999999999994</v>
          </cell>
          <cell r="U113">
            <v>24</v>
          </cell>
          <cell r="V113">
            <v>2</v>
          </cell>
          <cell r="W113">
            <v>6</v>
          </cell>
          <cell r="X113">
            <v>1</v>
          </cell>
          <cell r="Y113">
            <v>928</v>
          </cell>
          <cell r="Z113">
            <v>942</v>
          </cell>
          <cell r="AA113">
            <v>1748</v>
          </cell>
          <cell r="AB113">
            <v>2265</v>
          </cell>
          <cell r="AC113">
            <v>1884</v>
          </cell>
          <cell r="AD113">
            <v>2404</v>
          </cell>
          <cell r="AE113">
            <v>1622</v>
          </cell>
          <cell r="AF113">
            <v>1625</v>
          </cell>
          <cell r="AG113">
            <v>4</v>
          </cell>
          <cell r="AH113">
            <v>1</v>
          </cell>
          <cell r="AI113">
            <v>1495</v>
          </cell>
          <cell r="AJ113">
            <v>60</v>
          </cell>
          <cell r="AK113">
            <v>1554</v>
          </cell>
          <cell r="AL113">
            <v>2287</v>
          </cell>
          <cell r="AM113">
            <v>2474</v>
          </cell>
          <cell r="AN113">
            <v>1530</v>
          </cell>
          <cell r="AO113">
            <v>1592</v>
          </cell>
        </row>
        <row r="114">
          <cell r="B114" t="str">
            <v xml:space="preserve"> สอยดาว</v>
          </cell>
          <cell r="C114">
            <v>347</v>
          </cell>
          <cell r="D114">
            <v>540</v>
          </cell>
          <cell r="E114">
            <v>347</v>
          </cell>
          <cell r="F114">
            <v>382</v>
          </cell>
          <cell r="G114">
            <v>580</v>
          </cell>
          <cell r="H114">
            <v>600</v>
          </cell>
          <cell r="I114">
            <v>1671</v>
          </cell>
          <cell r="J114">
            <v>1571</v>
          </cell>
          <cell r="K114">
            <v>377</v>
          </cell>
          <cell r="L114">
            <v>377</v>
          </cell>
          <cell r="M114">
            <v>216</v>
          </cell>
          <cell r="N114">
            <v>216</v>
          </cell>
          <cell r="O114">
            <v>216</v>
          </cell>
          <cell r="P114">
            <v>336</v>
          </cell>
          <cell r="Q114">
            <v>356</v>
          </cell>
          <cell r="R114">
            <v>25.959519999999998</v>
          </cell>
          <cell r="S114">
            <v>686</v>
          </cell>
          <cell r="T114">
            <v>47.3</v>
          </cell>
          <cell r="U114">
            <v>20</v>
          </cell>
          <cell r="V114">
            <v>0</v>
          </cell>
          <cell r="W114">
            <v>0</v>
          </cell>
          <cell r="X114">
            <v>0</v>
          </cell>
          <cell r="Y114">
            <v>248</v>
          </cell>
          <cell r="Z114">
            <v>248</v>
          </cell>
          <cell r="AA114">
            <v>564</v>
          </cell>
          <cell r="AB114">
            <v>656</v>
          </cell>
          <cell r="AC114">
            <v>2274</v>
          </cell>
          <cell r="AD114">
            <v>2645</v>
          </cell>
          <cell r="AE114">
            <v>362</v>
          </cell>
          <cell r="AF114">
            <v>505</v>
          </cell>
          <cell r="AG114">
            <v>143</v>
          </cell>
          <cell r="AH114">
            <v>0</v>
          </cell>
          <cell r="AI114">
            <v>347</v>
          </cell>
          <cell r="AJ114">
            <v>18</v>
          </cell>
          <cell r="AK114">
            <v>365</v>
          </cell>
          <cell r="AL114">
            <v>165</v>
          </cell>
          <cell r="AM114">
            <v>412</v>
          </cell>
          <cell r="AN114">
            <v>476</v>
          </cell>
          <cell r="AO114">
            <v>1130</v>
          </cell>
        </row>
        <row r="115">
          <cell r="B115" t="str">
            <v xml:space="preserve"> แก่งหางแมว</v>
          </cell>
          <cell r="C115">
            <v>7354</v>
          </cell>
          <cell r="D115">
            <v>7347</v>
          </cell>
          <cell r="E115">
            <v>6603</v>
          </cell>
          <cell r="F115">
            <v>6596</v>
          </cell>
          <cell r="G115">
            <v>22586</v>
          </cell>
          <cell r="H115">
            <v>13861</v>
          </cell>
          <cell r="I115">
            <v>3421</v>
          </cell>
          <cell r="J115">
            <v>2101</v>
          </cell>
          <cell r="K115">
            <v>5683</v>
          </cell>
          <cell r="L115">
            <v>7655</v>
          </cell>
          <cell r="M115">
            <v>15800</v>
          </cell>
          <cell r="N115">
            <v>15800</v>
          </cell>
          <cell r="O115">
            <v>15800</v>
          </cell>
          <cell r="P115">
            <v>8998</v>
          </cell>
          <cell r="Q115">
            <v>9504</v>
          </cell>
          <cell r="R115">
            <v>2902.2935040000011</v>
          </cell>
          <cell r="S115">
            <v>16106</v>
          </cell>
          <cell r="T115">
            <v>35.44</v>
          </cell>
          <cell r="U115">
            <v>557</v>
          </cell>
          <cell r="V115">
            <v>616</v>
          </cell>
          <cell r="W115">
            <v>51</v>
          </cell>
          <cell r="X115">
            <v>0</v>
          </cell>
          <cell r="Y115">
            <v>5039</v>
          </cell>
          <cell r="Z115">
            <v>5094</v>
          </cell>
          <cell r="AA115">
            <v>7778</v>
          </cell>
          <cell r="AB115">
            <v>7165</v>
          </cell>
          <cell r="AC115">
            <v>1544</v>
          </cell>
          <cell r="AD115">
            <v>1407</v>
          </cell>
          <cell r="AE115">
            <v>6393</v>
          </cell>
          <cell r="AF115">
            <v>6899</v>
          </cell>
          <cell r="AG115">
            <v>557</v>
          </cell>
          <cell r="AH115">
            <v>51</v>
          </cell>
          <cell r="AI115">
            <v>4679</v>
          </cell>
          <cell r="AJ115">
            <v>223</v>
          </cell>
          <cell r="AK115">
            <v>4851</v>
          </cell>
          <cell r="AL115">
            <v>4913</v>
          </cell>
          <cell r="AM115">
            <v>6331</v>
          </cell>
          <cell r="AN115">
            <v>1050</v>
          </cell>
          <cell r="AO115">
            <v>1305</v>
          </cell>
        </row>
        <row r="116">
          <cell r="B116" t="str">
            <v xml:space="preserve"> นายายอาม</v>
          </cell>
          <cell r="C116">
            <v>7226</v>
          </cell>
          <cell r="D116">
            <v>7146</v>
          </cell>
          <cell r="E116">
            <v>6695</v>
          </cell>
          <cell r="F116">
            <v>6695</v>
          </cell>
          <cell r="G116">
            <v>10440</v>
          </cell>
          <cell r="H116">
            <v>13910</v>
          </cell>
          <cell r="I116">
            <v>1559</v>
          </cell>
          <cell r="J116">
            <v>2078</v>
          </cell>
          <cell r="K116">
            <v>8087</v>
          </cell>
          <cell r="L116">
            <v>8647</v>
          </cell>
          <cell r="M116">
            <v>11102</v>
          </cell>
          <cell r="N116">
            <v>11102</v>
          </cell>
          <cell r="O116">
            <v>11102</v>
          </cell>
          <cell r="P116">
            <v>7226</v>
          </cell>
          <cell r="Q116">
            <v>7793</v>
          </cell>
          <cell r="R116">
            <v>15.336624000000484</v>
          </cell>
          <cell r="S116">
            <v>15571</v>
          </cell>
          <cell r="T116">
            <v>50.92</v>
          </cell>
          <cell r="U116">
            <v>567</v>
          </cell>
          <cell r="V116">
            <v>450</v>
          </cell>
          <cell r="W116">
            <v>0</v>
          </cell>
          <cell r="X116">
            <v>0</v>
          </cell>
          <cell r="Y116">
            <v>4798</v>
          </cell>
          <cell r="Z116">
            <v>4898</v>
          </cell>
          <cell r="AA116">
            <v>9427</v>
          </cell>
          <cell r="AB116">
            <v>9407</v>
          </cell>
          <cell r="AC116">
            <v>1965</v>
          </cell>
          <cell r="AD116">
            <v>1921</v>
          </cell>
          <cell r="AE116">
            <v>8396</v>
          </cell>
          <cell r="AF116">
            <v>9546</v>
          </cell>
          <cell r="AG116">
            <v>1158</v>
          </cell>
          <cell r="AH116">
            <v>8</v>
          </cell>
          <cell r="AI116">
            <v>7271</v>
          </cell>
          <cell r="AJ116">
            <v>150</v>
          </cell>
          <cell r="AK116">
            <v>7413</v>
          </cell>
          <cell r="AL116">
            <v>9721</v>
          </cell>
          <cell r="AM116">
            <v>11379</v>
          </cell>
          <cell r="AN116">
            <v>1337</v>
          </cell>
          <cell r="AO116">
            <v>1535</v>
          </cell>
        </row>
        <row r="117">
          <cell r="B117" t="str">
            <v xml:space="preserve"> เขาคิชฌกูฎ  </v>
          </cell>
          <cell r="C117">
            <v>41147</v>
          </cell>
          <cell r="E117">
            <v>31272</v>
          </cell>
          <cell r="G117">
            <v>45399</v>
          </cell>
          <cell r="I117">
            <v>1452</v>
          </cell>
          <cell r="K117">
            <v>36540</v>
          </cell>
          <cell r="L117">
            <v>36743</v>
          </cell>
          <cell r="M117">
            <v>34002</v>
          </cell>
          <cell r="N117">
            <v>34002</v>
          </cell>
          <cell r="O117">
            <v>34002</v>
          </cell>
          <cell r="P117">
            <v>36628</v>
          </cell>
          <cell r="Q117">
            <v>37806</v>
          </cell>
          <cell r="R117">
            <v>570.87060000000201</v>
          </cell>
          <cell r="S117">
            <v>75041</v>
          </cell>
          <cell r="T117">
            <v>50.25</v>
          </cell>
          <cell r="U117">
            <v>1245</v>
          </cell>
          <cell r="V117">
            <v>6</v>
          </cell>
          <cell r="W117">
            <v>68</v>
          </cell>
          <cell r="X117">
            <v>87</v>
          </cell>
          <cell r="Y117">
            <v>26350</v>
          </cell>
          <cell r="Z117">
            <v>26455</v>
          </cell>
          <cell r="AA117">
            <v>51274</v>
          </cell>
          <cell r="AB117">
            <v>55233</v>
          </cell>
          <cell r="AC117">
            <v>1946</v>
          </cell>
          <cell r="AD117">
            <v>2088</v>
          </cell>
          <cell r="AE117">
            <v>36240</v>
          </cell>
          <cell r="AF117">
            <v>39088</v>
          </cell>
          <cell r="AG117">
            <v>3007</v>
          </cell>
          <cell r="AH117">
            <v>159</v>
          </cell>
          <cell r="AI117">
            <v>28987</v>
          </cell>
          <cell r="AJ117">
            <v>3907</v>
          </cell>
          <cell r="AK117">
            <v>32735</v>
          </cell>
          <cell r="AL117">
            <v>44350</v>
          </cell>
          <cell r="AM117">
            <v>60298</v>
          </cell>
          <cell r="AN117">
            <v>1530</v>
          </cell>
          <cell r="AO117">
            <v>1842</v>
          </cell>
        </row>
        <row r="118">
          <cell r="B118" t="str">
            <v>ตราด</v>
          </cell>
          <cell r="C118">
            <v>38736</v>
          </cell>
          <cell r="D118">
            <v>39203</v>
          </cell>
          <cell r="E118">
            <v>25427</v>
          </cell>
          <cell r="F118">
            <v>25004</v>
          </cell>
          <cell r="G118">
            <v>43356</v>
          </cell>
          <cell r="H118">
            <v>6545</v>
          </cell>
          <cell r="I118">
            <v>1705</v>
          </cell>
          <cell r="J118">
            <v>262</v>
          </cell>
          <cell r="K118">
            <v>36793</v>
          </cell>
          <cell r="L118">
            <v>39424</v>
          </cell>
          <cell r="M118">
            <v>19337</v>
          </cell>
          <cell r="N118">
            <v>19337</v>
          </cell>
          <cell r="O118">
            <v>19337</v>
          </cell>
          <cell r="P118">
            <v>72534</v>
          </cell>
          <cell r="Q118">
            <v>79481</v>
          </cell>
          <cell r="R118">
            <v>61955.4395</v>
          </cell>
          <cell r="S118">
            <v>97007</v>
          </cell>
          <cell r="T118">
            <v>11.25</v>
          </cell>
          <cell r="U118">
            <v>7043</v>
          </cell>
          <cell r="V118">
            <v>2314</v>
          </cell>
          <cell r="W118">
            <v>96</v>
          </cell>
          <cell r="X118">
            <v>22</v>
          </cell>
          <cell r="Y118">
            <v>35835</v>
          </cell>
          <cell r="Z118">
            <v>38927</v>
          </cell>
          <cell r="AA118">
            <v>59550</v>
          </cell>
          <cell r="AB118">
            <v>88124</v>
          </cell>
          <cell r="AC118">
            <v>1662</v>
          </cell>
          <cell r="AD118">
            <v>2264</v>
          </cell>
          <cell r="AE118">
            <v>36893</v>
          </cell>
          <cell r="AF118">
            <v>40439</v>
          </cell>
          <cell r="AG118">
            <v>4080</v>
          </cell>
          <cell r="AH118">
            <v>534</v>
          </cell>
          <cell r="AI118">
            <v>24187</v>
          </cell>
          <cell r="AJ118">
            <v>2480</v>
          </cell>
          <cell r="AK118">
            <v>26133</v>
          </cell>
          <cell r="AL118">
            <v>38951</v>
          </cell>
          <cell r="AM118">
            <v>48158</v>
          </cell>
          <cell r="AN118">
            <v>1610</v>
          </cell>
          <cell r="AO118">
            <v>1843</v>
          </cell>
        </row>
        <row r="119">
          <cell r="B119" t="str">
            <v xml:space="preserve"> เมืองตราด</v>
          </cell>
          <cell r="C119">
            <v>9310</v>
          </cell>
          <cell r="D119">
            <v>9300</v>
          </cell>
          <cell r="E119">
            <v>5670</v>
          </cell>
          <cell r="F119">
            <v>5670</v>
          </cell>
          <cell r="G119">
            <v>13106</v>
          </cell>
          <cell r="H119">
            <v>0</v>
          </cell>
          <cell r="I119">
            <v>2311</v>
          </cell>
          <cell r="J119">
            <v>0</v>
          </cell>
          <cell r="K119">
            <v>8664</v>
          </cell>
          <cell r="L119">
            <v>9205</v>
          </cell>
          <cell r="M119">
            <v>2399</v>
          </cell>
          <cell r="N119">
            <v>2399</v>
          </cell>
          <cell r="O119">
            <v>2399</v>
          </cell>
          <cell r="P119">
            <v>17069</v>
          </cell>
          <cell r="Q119">
            <v>19527</v>
          </cell>
          <cell r="R119">
            <v>3659.0473679999996</v>
          </cell>
          <cell r="S119">
            <v>35395</v>
          </cell>
          <cell r="T119">
            <v>41.46</v>
          </cell>
          <cell r="U119">
            <v>2458</v>
          </cell>
          <cell r="V119">
            <v>1494</v>
          </cell>
          <cell r="W119">
            <v>0</v>
          </cell>
          <cell r="X119">
            <v>0</v>
          </cell>
          <cell r="Y119">
            <v>9649</v>
          </cell>
          <cell r="Z119">
            <v>11437</v>
          </cell>
          <cell r="AA119">
            <v>17514</v>
          </cell>
          <cell r="AB119">
            <v>26864</v>
          </cell>
          <cell r="AC119">
            <v>1815</v>
          </cell>
          <cell r="AD119">
            <v>2349</v>
          </cell>
          <cell r="AE119">
            <v>8693</v>
          </cell>
          <cell r="AF119">
            <v>10105</v>
          </cell>
          <cell r="AG119">
            <v>1458</v>
          </cell>
          <cell r="AH119">
            <v>46</v>
          </cell>
          <cell r="AI119">
            <v>5478</v>
          </cell>
          <cell r="AJ119">
            <v>1180</v>
          </cell>
          <cell r="AK119">
            <v>6612</v>
          </cell>
          <cell r="AL119">
            <v>9592</v>
          </cell>
          <cell r="AM119">
            <v>12880</v>
          </cell>
          <cell r="AN119">
            <v>1751</v>
          </cell>
          <cell r="AO119">
            <v>1948</v>
          </cell>
        </row>
        <row r="120">
          <cell r="B120" t="str">
            <v xml:space="preserve"> เขาสมิง</v>
          </cell>
          <cell r="C120">
            <v>22091</v>
          </cell>
          <cell r="D120">
            <v>21258</v>
          </cell>
          <cell r="E120">
            <v>14515</v>
          </cell>
          <cell r="F120">
            <v>13692</v>
          </cell>
          <cell r="G120">
            <v>23423</v>
          </cell>
          <cell r="H120">
            <v>0</v>
          </cell>
          <cell r="I120">
            <v>1614</v>
          </cell>
          <cell r="J120">
            <v>0</v>
          </cell>
          <cell r="K120">
            <v>21258</v>
          </cell>
          <cell r="L120">
            <v>22283</v>
          </cell>
          <cell r="M120">
            <v>12918</v>
          </cell>
          <cell r="N120">
            <v>12918</v>
          </cell>
          <cell r="O120">
            <v>12918</v>
          </cell>
          <cell r="P120">
            <v>43938</v>
          </cell>
          <cell r="Q120">
            <v>47450</v>
          </cell>
          <cell r="R120">
            <v>31946.566599999998</v>
          </cell>
          <cell r="S120">
            <v>62953</v>
          </cell>
          <cell r="T120">
            <v>16.670000000000002</v>
          </cell>
          <cell r="U120">
            <v>3567</v>
          </cell>
          <cell r="V120">
            <v>520</v>
          </cell>
          <cell r="W120">
            <v>55</v>
          </cell>
          <cell r="X120">
            <v>0</v>
          </cell>
          <cell r="Y120">
            <v>20821</v>
          </cell>
          <cell r="Z120">
            <v>21152</v>
          </cell>
          <cell r="AA120">
            <v>32831</v>
          </cell>
          <cell r="AB120">
            <v>49654</v>
          </cell>
          <cell r="AC120">
            <v>1577</v>
          </cell>
          <cell r="AD120">
            <v>2347</v>
          </cell>
          <cell r="AE120">
            <v>21258</v>
          </cell>
          <cell r="AF120">
            <v>22283</v>
          </cell>
          <cell r="AG120">
            <v>1475</v>
          </cell>
          <cell r="AH120">
            <v>450</v>
          </cell>
          <cell r="AI120">
            <v>13692</v>
          </cell>
          <cell r="AJ120">
            <v>978</v>
          </cell>
          <cell r="AK120">
            <v>14220</v>
          </cell>
          <cell r="AL120">
            <v>23441</v>
          </cell>
          <cell r="AM120">
            <v>27800</v>
          </cell>
          <cell r="AN120">
            <v>1712</v>
          </cell>
          <cell r="AO120">
            <v>1955</v>
          </cell>
        </row>
        <row r="121">
          <cell r="B121" t="str">
            <v xml:space="preserve"> คลองใหญ่</v>
          </cell>
          <cell r="C121">
            <v>881</v>
          </cell>
          <cell r="D121">
            <v>593</v>
          </cell>
          <cell r="E121">
            <v>625</v>
          </cell>
          <cell r="F121">
            <v>533</v>
          </cell>
          <cell r="G121">
            <v>540</v>
          </cell>
          <cell r="H121">
            <v>640</v>
          </cell>
          <cell r="I121">
            <v>864</v>
          </cell>
          <cell r="J121">
            <v>1201</v>
          </cell>
          <cell r="K121">
            <v>559</v>
          </cell>
          <cell r="L121">
            <v>595</v>
          </cell>
          <cell r="M121">
            <v>33</v>
          </cell>
          <cell r="N121">
            <v>33</v>
          </cell>
          <cell r="O121">
            <v>33</v>
          </cell>
          <cell r="P121">
            <v>960</v>
          </cell>
          <cell r="Q121">
            <v>985</v>
          </cell>
          <cell r="R121">
            <v>755.64472000000001</v>
          </cell>
          <cell r="S121">
            <v>1214</v>
          </cell>
          <cell r="T121">
            <v>11.88</v>
          </cell>
          <cell r="U121">
            <v>41</v>
          </cell>
          <cell r="V121">
            <v>110</v>
          </cell>
          <cell r="W121">
            <v>16</v>
          </cell>
          <cell r="X121">
            <v>22</v>
          </cell>
          <cell r="Y121">
            <v>349</v>
          </cell>
          <cell r="Z121">
            <v>463</v>
          </cell>
          <cell r="AA121">
            <v>362</v>
          </cell>
          <cell r="AB121">
            <v>773</v>
          </cell>
          <cell r="AC121">
            <v>1037</v>
          </cell>
          <cell r="AD121">
            <v>1670</v>
          </cell>
          <cell r="AE121">
            <v>598</v>
          </cell>
          <cell r="AF121">
            <v>613</v>
          </cell>
          <cell r="AG121">
            <v>21</v>
          </cell>
          <cell r="AH121">
            <v>6</v>
          </cell>
          <cell r="AI121">
            <v>529</v>
          </cell>
          <cell r="AJ121">
            <v>38</v>
          </cell>
          <cell r="AK121">
            <v>561</v>
          </cell>
          <cell r="AL121">
            <v>536</v>
          </cell>
          <cell r="AM121">
            <v>935</v>
          </cell>
          <cell r="AN121">
            <v>1014</v>
          </cell>
          <cell r="AO121">
            <v>1667</v>
          </cell>
        </row>
        <row r="122">
          <cell r="B122" t="str">
            <v xml:space="preserve"> แหลมงอบ</v>
          </cell>
          <cell r="C122">
            <v>1533</v>
          </cell>
          <cell r="D122">
            <v>1710</v>
          </cell>
          <cell r="E122">
            <v>1268</v>
          </cell>
          <cell r="F122">
            <v>1234</v>
          </cell>
          <cell r="G122">
            <v>1558</v>
          </cell>
          <cell r="H122">
            <v>1669</v>
          </cell>
          <cell r="I122">
            <v>1229</v>
          </cell>
          <cell r="J122">
            <v>1353</v>
          </cell>
          <cell r="K122">
            <v>1502</v>
          </cell>
          <cell r="L122">
            <v>1710</v>
          </cell>
          <cell r="M122">
            <v>1703</v>
          </cell>
          <cell r="N122">
            <v>1703</v>
          </cell>
          <cell r="O122">
            <v>1703</v>
          </cell>
          <cell r="P122">
            <v>1536</v>
          </cell>
          <cell r="Q122">
            <v>1832</v>
          </cell>
          <cell r="R122">
            <v>1220.8594560000001</v>
          </cell>
          <cell r="S122">
            <v>2443</v>
          </cell>
          <cell r="T122">
            <v>17.02</v>
          </cell>
          <cell r="U122">
            <v>307</v>
          </cell>
          <cell r="V122">
            <v>43</v>
          </cell>
          <cell r="W122">
            <v>12</v>
          </cell>
          <cell r="X122">
            <v>0</v>
          </cell>
          <cell r="Y122">
            <v>820</v>
          </cell>
          <cell r="Z122">
            <v>882</v>
          </cell>
          <cell r="AA122">
            <v>773</v>
          </cell>
          <cell r="AB122">
            <v>984</v>
          </cell>
          <cell r="AC122">
            <v>943</v>
          </cell>
          <cell r="AD122">
            <v>1116</v>
          </cell>
          <cell r="AE122">
            <v>1490</v>
          </cell>
          <cell r="AF122">
            <v>1698</v>
          </cell>
          <cell r="AG122">
            <v>220</v>
          </cell>
          <cell r="AH122">
            <v>12</v>
          </cell>
          <cell r="AI122">
            <v>1234</v>
          </cell>
          <cell r="AJ122">
            <v>50</v>
          </cell>
          <cell r="AK122">
            <v>1272</v>
          </cell>
          <cell r="AL122">
            <v>1444</v>
          </cell>
          <cell r="AM122">
            <v>1697</v>
          </cell>
          <cell r="AN122">
            <v>1170</v>
          </cell>
          <cell r="AO122">
            <v>1334</v>
          </cell>
        </row>
        <row r="123">
          <cell r="B123" t="str">
            <v xml:space="preserve"> บ่อไร่</v>
          </cell>
          <cell r="C123">
            <v>4172</v>
          </cell>
          <cell r="D123">
            <v>5593</v>
          </cell>
          <cell r="E123">
            <v>2664</v>
          </cell>
          <cell r="F123">
            <v>3190</v>
          </cell>
          <cell r="G123">
            <v>3319</v>
          </cell>
          <cell r="H123">
            <v>4236</v>
          </cell>
          <cell r="I123">
            <v>1246</v>
          </cell>
          <cell r="J123">
            <v>1328</v>
          </cell>
          <cell r="K123">
            <v>4050</v>
          </cell>
          <cell r="L123">
            <v>4829</v>
          </cell>
          <cell r="M123">
            <v>1438</v>
          </cell>
          <cell r="N123">
            <v>1438</v>
          </cell>
          <cell r="O123">
            <v>1438</v>
          </cell>
          <cell r="P123">
            <v>7579</v>
          </cell>
          <cell r="Q123">
            <v>8168</v>
          </cell>
          <cell r="R123">
            <v>0</v>
          </cell>
          <cell r="S123">
            <v>18486</v>
          </cell>
          <cell r="T123">
            <v>64.45</v>
          </cell>
          <cell r="U123">
            <v>589</v>
          </cell>
          <cell r="V123">
            <v>121</v>
          </cell>
          <cell r="W123">
            <v>0</v>
          </cell>
          <cell r="X123">
            <v>0</v>
          </cell>
          <cell r="Y123">
            <v>3524</v>
          </cell>
          <cell r="Z123">
            <v>4208</v>
          </cell>
          <cell r="AA123">
            <v>7444</v>
          </cell>
          <cell r="AB123">
            <v>9015</v>
          </cell>
          <cell r="AC123">
            <v>2112</v>
          </cell>
          <cell r="AD123">
            <v>2142</v>
          </cell>
          <cell r="AE123">
            <v>4052</v>
          </cell>
          <cell r="AF123">
            <v>4868</v>
          </cell>
          <cell r="AG123">
            <v>822</v>
          </cell>
          <cell r="AH123">
            <v>6</v>
          </cell>
          <cell r="AI123">
            <v>2534</v>
          </cell>
          <cell r="AJ123">
            <v>215</v>
          </cell>
          <cell r="AK123">
            <v>2743</v>
          </cell>
          <cell r="AL123">
            <v>3122</v>
          </cell>
          <cell r="AM123">
            <v>3944</v>
          </cell>
          <cell r="AN123">
            <v>1232</v>
          </cell>
          <cell r="AO123">
            <v>1438</v>
          </cell>
        </row>
        <row r="124">
          <cell r="B124" t="str">
            <v xml:space="preserve"> เกาะกูด</v>
          </cell>
          <cell r="C124">
            <v>24</v>
          </cell>
          <cell r="D124">
            <v>24</v>
          </cell>
          <cell r="E124">
            <v>20</v>
          </cell>
          <cell r="F124">
            <v>20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21</v>
          </cell>
          <cell r="L124">
            <v>21</v>
          </cell>
          <cell r="AE124">
            <v>21</v>
          </cell>
          <cell r="AF124">
            <v>23</v>
          </cell>
          <cell r="AG124">
            <v>3</v>
          </cell>
          <cell r="AH124">
            <v>1</v>
          </cell>
          <cell r="AI124">
            <v>21</v>
          </cell>
          <cell r="AJ124">
            <v>0</v>
          </cell>
          <cell r="AK124">
            <v>20</v>
          </cell>
          <cell r="AL124">
            <v>14</v>
          </cell>
          <cell r="AM124">
            <v>17</v>
          </cell>
          <cell r="AN124">
            <v>688</v>
          </cell>
          <cell r="AO124">
            <v>850</v>
          </cell>
        </row>
        <row r="125">
          <cell r="B125" t="str">
            <v xml:space="preserve"> เกาะช้าง</v>
          </cell>
          <cell r="C125">
            <v>725</v>
          </cell>
          <cell r="D125">
            <v>725</v>
          </cell>
          <cell r="E125">
            <v>665</v>
          </cell>
          <cell r="F125">
            <v>665</v>
          </cell>
          <cell r="G125">
            <v>1410</v>
          </cell>
          <cell r="H125">
            <v>0</v>
          </cell>
          <cell r="I125">
            <v>2120</v>
          </cell>
          <cell r="J125">
            <v>0</v>
          </cell>
          <cell r="K125">
            <v>739</v>
          </cell>
          <cell r="L125">
            <v>781</v>
          </cell>
          <cell r="M125">
            <v>846</v>
          </cell>
          <cell r="N125">
            <v>846</v>
          </cell>
          <cell r="O125">
            <v>846</v>
          </cell>
          <cell r="P125">
            <v>1452</v>
          </cell>
          <cell r="Q125">
            <v>1519</v>
          </cell>
          <cell r="R125">
            <v>1100.4000559999999</v>
          </cell>
          <cell r="S125">
            <v>1938</v>
          </cell>
          <cell r="T125">
            <v>14.06</v>
          </cell>
          <cell r="U125">
            <v>81</v>
          </cell>
          <cell r="V125">
            <v>26</v>
          </cell>
          <cell r="W125">
            <v>13</v>
          </cell>
          <cell r="X125">
            <v>0</v>
          </cell>
          <cell r="Y125">
            <v>672</v>
          </cell>
          <cell r="Z125">
            <v>785</v>
          </cell>
          <cell r="AA125">
            <v>626</v>
          </cell>
          <cell r="AB125">
            <v>834</v>
          </cell>
          <cell r="AC125">
            <v>932</v>
          </cell>
          <cell r="AD125">
            <v>1062</v>
          </cell>
          <cell r="AE125">
            <v>781</v>
          </cell>
          <cell r="AF125">
            <v>849</v>
          </cell>
          <cell r="AG125">
            <v>81</v>
          </cell>
          <cell r="AH125">
            <v>13</v>
          </cell>
          <cell r="AI125">
            <v>699</v>
          </cell>
          <cell r="AJ125">
            <v>19</v>
          </cell>
          <cell r="AK125">
            <v>705</v>
          </cell>
          <cell r="AL125">
            <v>802</v>
          </cell>
          <cell r="AM125">
            <v>885</v>
          </cell>
          <cell r="AN125">
            <v>1148</v>
          </cell>
          <cell r="AO125">
            <v>1256</v>
          </cell>
        </row>
        <row r="126">
          <cell r="B126" t="str">
            <v>ระยอง</v>
          </cell>
          <cell r="C126">
            <v>62473</v>
          </cell>
          <cell r="D126">
            <v>74557</v>
          </cell>
          <cell r="E126">
            <v>50920</v>
          </cell>
          <cell r="F126">
            <v>57808</v>
          </cell>
          <cell r="G126">
            <v>62661</v>
          </cell>
          <cell r="H126">
            <v>111946</v>
          </cell>
          <cell r="I126">
            <v>1231</v>
          </cell>
          <cell r="J126">
            <v>1937</v>
          </cell>
          <cell r="K126">
            <v>68389</v>
          </cell>
          <cell r="L126">
            <v>71858</v>
          </cell>
          <cell r="M126">
            <v>52078</v>
          </cell>
          <cell r="N126">
            <v>52078</v>
          </cell>
          <cell r="O126">
            <v>52078</v>
          </cell>
          <cell r="P126">
            <v>56299</v>
          </cell>
          <cell r="Q126">
            <v>61024</v>
          </cell>
          <cell r="R126">
            <v>43142.747520000004</v>
          </cell>
          <cell r="S126">
            <v>78905</v>
          </cell>
          <cell r="T126">
            <v>14.95</v>
          </cell>
          <cell r="U126">
            <v>4939</v>
          </cell>
          <cell r="V126">
            <v>1653</v>
          </cell>
          <cell r="W126">
            <v>213</v>
          </cell>
          <cell r="X126">
            <v>254</v>
          </cell>
          <cell r="Y126">
            <v>30469</v>
          </cell>
          <cell r="Z126">
            <v>31818</v>
          </cell>
          <cell r="AA126">
            <v>53250.21</v>
          </cell>
          <cell r="AB126">
            <v>53948.11</v>
          </cell>
          <cell r="AC126">
            <v>1748</v>
          </cell>
          <cell r="AD126">
            <v>1696</v>
          </cell>
          <cell r="AE126">
            <v>70441</v>
          </cell>
          <cell r="AF126">
            <v>73650</v>
          </cell>
          <cell r="AG126">
            <v>3312</v>
          </cell>
          <cell r="AH126">
            <v>103</v>
          </cell>
          <cell r="AI126">
            <v>61005</v>
          </cell>
          <cell r="AJ126">
            <v>3567</v>
          </cell>
          <cell r="AK126">
            <v>64469</v>
          </cell>
          <cell r="AL126">
            <v>85880</v>
          </cell>
          <cell r="AM126">
            <v>108093</v>
          </cell>
          <cell r="AN126">
            <v>1408</v>
          </cell>
          <cell r="AO126">
            <v>1677</v>
          </cell>
        </row>
        <row r="127">
          <cell r="B127" t="str">
            <v xml:space="preserve"> เมืองระยอง</v>
          </cell>
          <cell r="C127">
            <v>7629</v>
          </cell>
          <cell r="D127">
            <v>6602</v>
          </cell>
          <cell r="E127">
            <v>5277</v>
          </cell>
          <cell r="F127">
            <v>5123</v>
          </cell>
          <cell r="G127">
            <v>8134</v>
          </cell>
          <cell r="H127">
            <v>9353</v>
          </cell>
          <cell r="I127">
            <v>1541</v>
          </cell>
          <cell r="J127">
            <v>1826</v>
          </cell>
          <cell r="K127">
            <v>5452</v>
          </cell>
          <cell r="L127">
            <v>6299</v>
          </cell>
          <cell r="M127">
            <v>4922</v>
          </cell>
          <cell r="N127">
            <v>4922</v>
          </cell>
          <cell r="O127">
            <v>4922</v>
          </cell>
          <cell r="P127">
            <v>6287</v>
          </cell>
          <cell r="Q127">
            <v>6258</v>
          </cell>
          <cell r="R127">
            <v>0</v>
          </cell>
          <cell r="S127">
            <v>15343</v>
          </cell>
          <cell r="T127">
            <v>74.069999999999993</v>
          </cell>
          <cell r="U127">
            <v>10</v>
          </cell>
          <cell r="V127">
            <v>153</v>
          </cell>
          <cell r="W127">
            <v>39</v>
          </cell>
          <cell r="X127">
            <v>15</v>
          </cell>
          <cell r="Y127">
            <v>5917</v>
          </cell>
          <cell r="Z127">
            <v>5893</v>
          </cell>
          <cell r="AA127">
            <v>3934</v>
          </cell>
          <cell r="AB127">
            <v>3464</v>
          </cell>
          <cell r="AC127">
            <v>665</v>
          </cell>
          <cell r="AD127">
            <v>588</v>
          </cell>
          <cell r="AE127">
            <v>6299</v>
          </cell>
          <cell r="AF127">
            <v>6626</v>
          </cell>
          <cell r="AG127">
            <v>359</v>
          </cell>
          <cell r="AH127">
            <v>32</v>
          </cell>
          <cell r="AI127">
            <v>5448</v>
          </cell>
          <cell r="AJ127">
            <v>0</v>
          </cell>
          <cell r="AK127">
            <v>5416</v>
          </cell>
          <cell r="AL127">
            <v>5938</v>
          </cell>
          <cell r="AM127">
            <v>7095</v>
          </cell>
          <cell r="AN127">
            <v>1090</v>
          </cell>
          <cell r="AO127">
            <v>1310</v>
          </cell>
        </row>
        <row r="128">
          <cell r="B128" t="str">
            <v xml:space="preserve"> แกลง</v>
          </cell>
          <cell r="C128">
            <v>32317</v>
          </cell>
          <cell r="D128">
            <v>41493</v>
          </cell>
          <cell r="E128">
            <v>28760</v>
          </cell>
          <cell r="F128">
            <v>33937</v>
          </cell>
          <cell r="G128">
            <v>38816</v>
          </cell>
          <cell r="H128">
            <v>52189</v>
          </cell>
          <cell r="I128">
            <v>1350</v>
          </cell>
          <cell r="J128">
            <v>1538</v>
          </cell>
          <cell r="K128">
            <v>39832</v>
          </cell>
          <cell r="L128">
            <v>40579</v>
          </cell>
          <cell r="M128">
            <v>37216</v>
          </cell>
          <cell r="N128">
            <v>37216</v>
          </cell>
          <cell r="O128">
            <v>37216</v>
          </cell>
          <cell r="P128">
            <v>23290</v>
          </cell>
          <cell r="Q128">
            <v>25818</v>
          </cell>
          <cell r="R128">
            <v>2464.5862799999995</v>
          </cell>
          <cell r="S128">
            <v>49171</v>
          </cell>
          <cell r="T128">
            <v>46.15</v>
          </cell>
          <cell r="U128">
            <v>2614</v>
          </cell>
          <cell r="V128">
            <v>1088</v>
          </cell>
          <cell r="W128">
            <v>86</v>
          </cell>
          <cell r="X128">
            <v>101</v>
          </cell>
          <cell r="Y128">
            <v>11844</v>
          </cell>
          <cell r="Z128">
            <v>11919</v>
          </cell>
          <cell r="AA128">
            <v>25468</v>
          </cell>
          <cell r="AB128">
            <v>23903</v>
          </cell>
          <cell r="AC128">
            <v>2150</v>
          </cell>
          <cell r="AD128">
            <v>2005</v>
          </cell>
          <cell r="AE128">
            <v>40364</v>
          </cell>
          <cell r="AF128">
            <v>41742</v>
          </cell>
          <cell r="AG128">
            <v>1385</v>
          </cell>
          <cell r="AH128">
            <v>7</v>
          </cell>
          <cell r="AI128">
            <v>35885</v>
          </cell>
          <cell r="AJ128">
            <v>1659</v>
          </cell>
          <cell r="AK128">
            <v>37537</v>
          </cell>
          <cell r="AL128">
            <v>55622</v>
          </cell>
          <cell r="AM128">
            <v>67567</v>
          </cell>
          <cell r="AN128">
            <v>1550</v>
          </cell>
          <cell r="AO128">
            <v>1800</v>
          </cell>
        </row>
        <row r="129">
          <cell r="B129" t="str">
            <v xml:space="preserve"> บ้านค่าย</v>
          </cell>
          <cell r="C129">
            <v>1774</v>
          </cell>
          <cell r="D129">
            <v>2438</v>
          </cell>
          <cell r="E129">
            <v>1559</v>
          </cell>
          <cell r="F129">
            <v>1968</v>
          </cell>
          <cell r="G129">
            <v>1131</v>
          </cell>
          <cell r="H129">
            <v>2288</v>
          </cell>
          <cell r="I129">
            <v>725</v>
          </cell>
          <cell r="J129">
            <v>1163</v>
          </cell>
          <cell r="K129">
            <v>1751</v>
          </cell>
          <cell r="L129">
            <v>2146</v>
          </cell>
          <cell r="M129">
            <v>751</v>
          </cell>
          <cell r="N129">
            <v>751</v>
          </cell>
          <cell r="O129">
            <v>751</v>
          </cell>
          <cell r="P129">
            <v>1075</v>
          </cell>
          <cell r="Q129">
            <v>1255</v>
          </cell>
          <cell r="R129">
            <v>553.95699999999999</v>
          </cell>
          <cell r="S129">
            <v>1956</v>
          </cell>
          <cell r="T129">
            <v>28.5</v>
          </cell>
          <cell r="U129">
            <v>200</v>
          </cell>
          <cell r="V129">
            <v>0</v>
          </cell>
          <cell r="W129">
            <v>19</v>
          </cell>
          <cell r="X129">
            <v>0</v>
          </cell>
          <cell r="Y129">
            <v>834</v>
          </cell>
          <cell r="Z129">
            <v>814</v>
          </cell>
          <cell r="AA129">
            <v>2323</v>
          </cell>
          <cell r="AB129">
            <v>2049</v>
          </cell>
          <cell r="AC129">
            <v>2785</v>
          </cell>
          <cell r="AD129">
            <v>2517</v>
          </cell>
          <cell r="AE129">
            <v>2087</v>
          </cell>
          <cell r="AF129">
            <v>2268</v>
          </cell>
          <cell r="AG129">
            <v>200</v>
          </cell>
          <cell r="AH129">
            <v>19</v>
          </cell>
          <cell r="AI129">
            <v>1927</v>
          </cell>
          <cell r="AJ129">
            <v>15</v>
          </cell>
          <cell r="AK129">
            <v>1923</v>
          </cell>
          <cell r="AL129">
            <v>2120</v>
          </cell>
          <cell r="AM129">
            <v>2615</v>
          </cell>
          <cell r="AN129">
            <v>1100</v>
          </cell>
          <cell r="AO129">
            <v>1360</v>
          </cell>
        </row>
        <row r="130">
          <cell r="B130" t="str">
            <v xml:space="preserve"> ปลวกแดง</v>
          </cell>
          <cell r="C130">
            <v>56</v>
          </cell>
          <cell r="D130">
            <v>467</v>
          </cell>
          <cell r="E130">
            <v>37</v>
          </cell>
          <cell r="F130">
            <v>52</v>
          </cell>
          <cell r="G130">
            <v>9</v>
          </cell>
          <cell r="H130">
            <v>136</v>
          </cell>
          <cell r="I130">
            <v>243</v>
          </cell>
          <cell r="J130">
            <v>2615</v>
          </cell>
          <cell r="K130">
            <v>192</v>
          </cell>
          <cell r="L130">
            <v>292</v>
          </cell>
          <cell r="M130">
            <v>201</v>
          </cell>
          <cell r="N130">
            <v>201</v>
          </cell>
          <cell r="O130">
            <v>201</v>
          </cell>
          <cell r="P130">
            <v>431</v>
          </cell>
          <cell r="Q130">
            <v>869</v>
          </cell>
          <cell r="R130">
            <v>0</v>
          </cell>
          <cell r="S130">
            <v>2175</v>
          </cell>
          <cell r="T130">
            <v>76.650000000000006</v>
          </cell>
          <cell r="U130">
            <v>438</v>
          </cell>
          <cell r="V130">
            <v>0</v>
          </cell>
          <cell r="W130">
            <v>0</v>
          </cell>
          <cell r="X130">
            <v>0</v>
          </cell>
          <cell r="Y130">
            <v>1</v>
          </cell>
          <cell r="Z130">
            <v>1</v>
          </cell>
          <cell r="AA130">
            <v>0.21</v>
          </cell>
          <cell r="AB130">
            <v>0.11</v>
          </cell>
          <cell r="AC130">
            <v>0</v>
          </cell>
          <cell r="AD130">
            <v>0</v>
          </cell>
          <cell r="AE130">
            <v>292</v>
          </cell>
          <cell r="AF130">
            <v>467</v>
          </cell>
          <cell r="AG130">
            <v>175</v>
          </cell>
          <cell r="AH130">
            <v>0</v>
          </cell>
          <cell r="AI130">
            <v>82</v>
          </cell>
          <cell r="AJ130">
            <v>0</v>
          </cell>
          <cell r="AK130">
            <v>82</v>
          </cell>
          <cell r="AL130">
            <v>69</v>
          </cell>
          <cell r="AM130">
            <v>80</v>
          </cell>
          <cell r="AN130">
            <v>836</v>
          </cell>
          <cell r="AO130">
            <v>980</v>
          </cell>
        </row>
        <row r="131">
          <cell r="B131" t="str">
            <v xml:space="preserve"> บ้านฉาง</v>
          </cell>
          <cell r="C131">
            <v>18</v>
          </cell>
          <cell r="D131">
            <v>26</v>
          </cell>
          <cell r="E131">
            <v>9</v>
          </cell>
          <cell r="F131">
            <v>18</v>
          </cell>
          <cell r="G131">
            <v>0</v>
          </cell>
          <cell r="H131">
            <v>14</v>
          </cell>
          <cell r="I131">
            <v>0</v>
          </cell>
          <cell r="J131">
            <v>778</v>
          </cell>
          <cell r="K131">
            <v>10</v>
          </cell>
          <cell r="L131">
            <v>29</v>
          </cell>
          <cell r="AE131">
            <v>18</v>
          </cell>
          <cell r="AF131">
            <v>26</v>
          </cell>
          <cell r="AG131">
            <v>8</v>
          </cell>
          <cell r="AH131">
            <v>0</v>
          </cell>
          <cell r="AI131">
            <v>18</v>
          </cell>
          <cell r="AJ131">
            <v>0</v>
          </cell>
          <cell r="AK131">
            <v>18</v>
          </cell>
          <cell r="AL131">
            <v>18</v>
          </cell>
          <cell r="AM131">
            <v>19</v>
          </cell>
          <cell r="AN131">
            <v>994</v>
          </cell>
          <cell r="AO131">
            <v>1058</v>
          </cell>
        </row>
        <row r="132">
          <cell r="B132" t="str">
            <v xml:space="preserve"> วังจันทร์</v>
          </cell>
          <cell r="C132">
            <v>10114</v>
          </cell>
          <cell r="D132">
            <v>11546</v>
          </cell>
          <cell r="E132">
            <v>7976</v>
          </cell>
          <cell r="F132">
            <v>9408</v>
          </cell>
          <cell r="G132">
            <v>9879</v>
          </cell>
          <cell r="H132">
            <v>34067</v>
          </cell>
          <cell r="I132">
            <v>1239</v>
          </cell>
          <cell r="J132">
            <v>3621</v>
          </cell>
          <cell r="K132">
            <v>9934</v>
          </cell>
          <cell r="L132">
            <v>10460</v>
          </cell>
          <cell r="M132">
            <v>4937</v>
          </cell>
          <cell r="N132">
            <v>4937</v>
          </cell>
          <cell r="O132">
            <v>4937</v>
          </cell>
          <cell r="P132">
            <v>8899</v>
          </cell>
          <cell r="Q132">
            <v>9746</v>
          </cell>
          <cell r="R132">
            <v>6481.4408560000011</v>
          </cell>
          <cell r="S132">
            <v>13011</v>
          </cell>
          <cell r="T132">
            <v>17.09</v>
          </cell>
          <cell r="U132">
            <v>916</v>
          </cell>
          <cell r="V132">
            <v>236</v>
          </cell>
          <cell r="W132">
            <v>69</v>
          </cell>
          <cell r="X132">
            <v>30</v>
          </cell>
          <cell r="Y132">
            <v>6010</v>
          </cell>
          <cell r="Z132">
            <v>6595</v>
          </cell>
          <cell r="AA132">
            <v>11781</v>
          </cell>
          <cell r="AB132">
            <v>15171</v>
          </cell>
          <cell r="AC132">
            <v>1960</v>
          </cell>
          <cell r="AD132">
            <v>2300</v>
          </cell>
          <cell r="AE132">
            <v>10057</v>
          </cell>
          <cell r="AF132">
            <v>10717</v>
          </cell>
          <cell r="AG132">
            <v>675</v>
          </cell>
          <cell r="AH132">
            <v>15</v>
          </cell>
          <cell r="AI132">
            <v>7952</v>
          </cell>
          <cell r="AJ132">
            <v>1416</v>
          </cell>
          <cell r="AK132">
            <v>9353</v>
          </cell>
          <cell r="AL132">
            <v>10497</v>
          </cell>
          <cell r="AM132">
            <v>16040</v>
          </cell>
          <cell r="AN132">
            <v>1320</v>
          </cell>
          <cell r="AO132">
            <v>1715</v>
          </cell>
        </row>
        <row r="133">
          <cell r="B133" t="str">
            <v xml:space="preserve"> เขาชะเมา</v>
          </cell>
          <cell r="C133">
            <v>10362</v>
          </cell>
          <cell r="D133">
            <v>11782</v>
          </cell>
          <cell r="E133">
            <v>7110</v>
          </cell>
          <cell r="F133">
            <v>7110</v>
          </cell>
          <cell r="G133">
            <v>4618</v>
          </cell>
          <cell r="H133">
            <v>13737</v>
          </cell>
          <cell r="I133">
            <v>650</v>
          </cell>
          <cell r="J133">
            <v>1932</v>
          </cell>
          <cell r="K133">
            <v>11015</v>
          </cell>
          <cell r="L133">
            <v>11775</v>
          </cell>
          <cell r="M133">
            <v>4035</v>
          </cell>
          <cell r="N133">
            <v>4035</v>
          </cell>
          <cell r="O133">
            <v>4035</v>
          </cell>
          <cell r="P133">
            <v>16303</v>
          </cell>
          <cell r="Q133">
            <v>17064</v>
          </cell>
          <cell r="R133">
            <v>2154.0228480000005</v>
          </cell>
          <cell r="S133">
            <v>31974</v>
          </cell>
          <cell r="T133">
            <v>44.58</v>
          </cell>
          <cell r="U133">
            <v>761</v>
          </cell>
          <cell r="V133">
            <v>145</v>
          </cell>
          <cell r="W133">
            <v>0</v>
          </cell>
          <cell r="X133">
            <v>108</v>
          </cell>
          <cell r="Y133">
            <v>5854</v>
          </cell>
          <cell r="Z133">
            <v>6587</v>
          </cell>
          <cell r="AA133">
            <v>9737</v>
          </cell>
          <cell r="AB133">
            <v>9355</v>
          </cell>
          <cell r="AC133">
            <v>1663</v>
          </cell>
          <cell r="AD133">
            <v>1420</v>
          </cell>
          <cell r="AE133">
            <v>11046</v>
          </cell>
          <cell r="AF133">
            <v>11526</v>
          </cell>
          <cell r="AG133">
            <v>510</v>
          </cell>
          <cell r="AH133">
            <v>30</v>
          </cell>
          <cell r="AI133">
            <v>9442</v>
          </cell>
          <cell r="AJ133">
            <v>476</v>
          </cell>
          <cell r="AK133">
            <v>9888</v>
          </cell>
          <cell r="AL133">
            <v>11330</v>
          </cell>
          <cell r="AM133">
            <v>14387</v>
          </cell>
          <cell r="AN133">
            <v>1200</v>
          </cell>
          <cell r="AO133">
            <v>1455</v>
          </cell>
        </row>
        <row r="134">
          <cell r="B134" t="str">
            <v xml:space="preserve"> นิคมพัฒนา</v>
          </cell>
          <cell r="C134">
            <v>203</v>
          </cell>
          <cell r="D134">
            <v>203</v>
          </cell>
          <cell r="E134">
            <v>192</v>
          </cell>
          <cell r="F134">
            <v>192</v>
          </cell>
          <cell r="G134">
            <v>74</v>
          </cell>
          <cell r="H134">
            <v>162</v>
          </cell>
          <cell r="I134">
            <v>385</v>
          </cell>
          <cell r="J134">
            <v>844</v>
          </cell>
          <cell r="K134">
            <v>203</v>
          </cell>
          <cell r="L134">
            <v>278</v>
          </cell>
          <cell r="M134">
            <v>16</v>
          </cell>
          <cell r="N134">
            <v>16</v>
          </cell>
          <cell r="O134">
            <v>16</v>
          </cell>
          <cell r="P134">
            <v>14</v>
          </cell>
          <cell r="Q134">
            <v>14</v>
          </cell>
          <cell r="R134">
            <v>0</v>
          </cell>
          <cell r="S134">
            <v>32</v>
          </cell>
          <cell r="T134">
            <v>66.52</v>
          </cell>
          <cell r="U134">
            <v>0</v>
          </cell>
          <cell r="V134">
            <v>31</v>
          </cell>
          <cell r="W134">
            <v>0</v>
          </cell>
          <cell r="X134">
            <v>0</v>
          </cell>
          <cell r="Y134">
            <v>9</v>
          </cell>
          <cell r="Z134">
            <v>9</v>
          </cell>
          <cell r="AA134">
            <v>7</v>
          </cell>
          <cell r="AB134">
            <v>6</v>
          </cell>
          <cell r="AC134">
            <v>778</v>
          </cell>
          <cell r="AD134">
            <v>667</v>
          </cell>
          <cell r="AE134">
            <v>278</v>
          </cell>
          <cell r="AF134">
            <v>278</v>
          </cell>
          <cell r="AG134">
            <v>0</v>
          </cell>
          <cell r="AH134">
            <v>0</v>
          </cell>
          <cell r="AI134">
            <v>251</v>
          </cell>
          <cell r="AJ134">
            <v>1</v>
          </cell>
          <cell r="AK134">
            <v>252</v>
          </cell>
          <cell r="AL134">
            <v>286</v>
          </cell>
          <cell r="AM134">
            <v>290</v>
          </cell>
          <cell r="AN134">
            <v>1140</v>
          </cell>
          <cell r="AO134">
            <v>1150</v>
          </cell>
        </row>
        <row r="135">
          <cell r="B135" t="str">
            <v>ชลบุรี</v>
          </cell>
          <cell r="C135">
            <v>243</v>
          </cell>
          <cell r="D135">
            <v>243</v>
          </cell>
          <cell r="E135">
            <v>208</v>
          </cell>
          <cell r="F135">
            <v>208</v>
          </cell>
          <cell r="G135">
            <v>56</v>
          </cell>
          <cell r="H135">
            <v>38</v>
          </cell>
          <cell r="I135">
            <v>269</v>
          </cell>
          <cell r="J135">
            <v>183</v>
          </cell>
          <cell r="K135">
            <v>238</v>
          </cell>
          <cell r="L135">
            <v>320</v>
          </cell>
          <cell r="M135">
            <v>267</v>
          </cell>
          <cell r="N135">
            <v>267</v>
          </cell>
          <cell r="O135">
            <v>267</v>
          </cell>
          <cell r="P135">
            <v>448</v>
          </cell>
          <cell r="Q135">
            <v>475</v>
          </cell>
          <cell r="R135">
            <v>109.3963</v>
          </cell>
          <cell r="S135">
            <v>841</v>
          </cell>
          <cell r="T135">
            <v>39.270000000000003</v>
          </cell>
          <cell r="U135">
            <v>35</v>
          </cell>
          <cell r="V135">
            <v>28</v>
          </cell>
          <cell r="W135">
            <v>8</v>
          </cell>
          <cell r="X135">
            <v>6</v>
          </cell>
          <cell r="Y135">
            <v>137</v>
          </cell>
          <cell r="Z135">
            <v>136</v>
          </cell>
          <cell r="AA135">
            <v>127</v>
          </cell>
          <cell r="AB135">
            <v>171</v>
          </cell>
          <cell r="AC135">
            <v>927</v>
          </cell>
          <cell r="AD135">
            <v>1257</v>
          </cell>
          <cell r="AE135">
            <v>340</v>
          </cell>
          <cell r="AF135">
            <v>481</v>
          </cell>
          <cell r="AG135">
            <v>143</v>
          </cell>
          <cell r="AH135">
            <v>2</v>
          </cell>
          <cell r="AI135">
            <v>142</v>
          </cell>
          <cell r="AJ135">
            <v>91</v>
          </cell>
          <cell r="AK135">
            <v>231</v>
          </cell>
          <cell r="AL135">
            <v>141</v>
          </cell>
          <cell r="AM135">
            <v>230</v>
          </cell>
          <cell r="AN135">
            <v>993</v>
          </cell>
          <cell r="AO135">
            <v>996</v>
          </cell>
        </row>
        <row r="136">
          <cell r="B136" t="str">
            <v xml:space="preserve"> บางละมุง</v>
          </cell>
          <cell r="C136">
            <v>10</v>
          </cell>
          <cell r="D136">
            <v>10</v>
          </cell>
          <cell r="E136">
            <v>5</v>
          </cell>
          <cell r="F136">
            <v>5</v>
          </cell>
          <cell r="G136">
            <v>4</v>
          </cell>
          <cell r="H136">
            <v>2</v>
          </cell>
          <cell r="I136">
            <v>800</v>
          </cell>
          <cell r="J136">
            <v>400</v>
          </cell>
          <cell r="K136">
            <v>4</v>
          </cell>
          <cell r="L136">
            <v>4</v>
          </cell>
          <cell r="AE136">
            <v>3</v>
          </cell>
          <cell r="AF136">
            <v>13</v>
          </cell>
          <cell r="AG136">
            <v>10</v>
          </cell>
          <cell r="AH136">
            <v>0</v>
          </cell>
          <cell r="AI136">
            <v>1</v>
          </cell>
          <cell r="AJ136">
            <v>0</v>
          </cell>
          <cell r="AK136">
            <v>1</v>
          </cell>
          <cell r="AL136">
            <v>1</v>
          </cell>
          <cell r="AM136">
            <v>1</v>
          </cell>
          <cell r="AN136">
            <v>750</v>
          </cell>
          <cell r="AO136">
            <v>806</v>
          </cell>
        </row>
        <row r="137">
          <cell r="B137" t="str">
            <v xml:space="preserve"> พนัสนิคม</v>
          </cell>
          <cell r="AE137">
            <v>31</v>
          </cell>
          <cell r="AF137">
            <v>32</v>
          </cell>
          <cell r="AG137">
            <v>1</v>
          </cell>
          <cell r="AI137">
            <v>17</v>
          </cell>
          <cell r="AJ137">
            <v>0</v>
          </cell>
          <cell r="AK137">
            <v>17</v>
          </cell>
          <cell r="AL137">
            <v>14</v>
          </cell>
          <cell r="AM137">
            <v>16</v>
          </cell>
          <cell r="AN137">
            <v>850</v>
          </cell>
          <cell r="AO137">
            <v>950</v>
          </cell>
        </row>
        <row r="138">
          <cell r="B138" t="str">
            <v xml:space="preserve"> ศรีราชา</v>
          </cell>
          <cell r="C138">
            <v>85</v>
          </cell>
          <cell r="D138">
            <v>85</v>
          </cell>
          <cell r="E138">
            <v>69</v>
          </cell>
          <cell r="F138">
            <v>69</v>
          </cell>
          <cell r="G138">
            <v>36</v>
          </cell>
          <cell r="H138">
            <v>0</v>
          </cell>
          <cell r="I138">
            <v>522</v>
          </cell>
          <cell r="J138">
            <v>0</v>
          </cell>
          <cell r="L138">
            <v>40</v>
          </cell>
          <cell r="P138">
            <v>12</v>
          </cell>
          <cell r="Q138">
            <v>15</v>
          </cell>
          <cell r="R138">
            <v>15</v>
          </cell>
          <cell r="S138">
            <v>15</v>
          </cell>
          <cell r="U138">
            <v>3</v>
          </cell>
          <cell r="V138">
            <v>0</v>
          </cell>
          <cell r="W138">
            <v>0</v>
          </cell>
          <cell r="X138">
            <v>0</v>
          </cell>
          <cell r="Y138">
            <v>12</v>
          </cell>
          <cell r="Z138">
            <v>12</v>
          </cell>
          <cell r="AA138">
            <v>12</v>
          </cell>
          <cell r="AB138">
            <v>10</v>
          </cell>
          <cell r="AC138">
            <v>1000</v>
          </cell>
          <cell r="AD138">
            <v>833</v>
          </cell>
          <cell r="AE138">
            <v>54</v>
          </cell>
          <cell r="AF138">
            <v>57</v>
          </cell>
          <cell r="AG138">
            <v>3</v>
          </cell>
          <cell r="AH138">
            <v>0</v>
          </cell>
          <cell r="AI138">
            <v>30</v>
          </cell>
          <cell r="AJ138">
            <v>0</v>
          </cell>
          <cell r="AK138">
            <v>30</v>
          </cell>
          <cell r="AL138">
            <v>26</v>
          </cell>
          <cell r="AM138">
            <v>25</v>
          </cell>
          <cell r="AN138">
            <v>853</v>
          </cell>
          <cell r="AO138">
            <v>833</v>
          </cell>
        </row>
        <row r="139">
          <cell r="B139" t="str">
            <v xml:space="preserve"> สัตหีบ</v>
          </cell>
          <cell r="C139">
            <v>29</v>
          </cell>
          <cell r="D139">
            <v>29</v>
          </cell>
          <cell r="E139">
            <v>24</v>
          </cell>
          <cell r="F139">
            <v>24</v>
          </cell>
          <cell r="G139">
            <v>14</v>
          </cell>
          <cell r="H139">
            <v>14</v>
          </cell>
          <cell r="I139">
            <v>583</v>
          </cell>
          <cell r="J139">
            <v>583</v>
          </cell>
          <cell r="K139">
            <v>4</v>
          </cell>
          <cell r="L139">
            <v>4</v>
          </cell>
          <cell r="AE139">
            <v>4</v>
          </cell>
          <cell r="AF139">
            <v>4</v>
          </cell>
          <cell r="AG139">
            <v>0</v>
          </cell>
          <cell r="AH139">
            <v>0</v>
          </cell>
          <cell r="AI139">
            <v>3</v>
          </cell>
          <cell r="AJ139">
            <v>0</v>
          </cell>
          <cell r="AK139">
            <v>3</v>
          </cell>
          <cell r="AL139">
            <v>2</v>
          </cell>
          <cell r="AM139">
            <v>2</v>
          </cell>
          <cell r="AN139">
            <v>750</v>
          </cell>
          <cell r="AO139">
            <v>671</v>
          </cell>
        </row>
        <row r="140">
          <cell r="B140" t="str">
            <v xml:space="preserve"> หนองใหญ่</v>
          </cell>
          <cell r="L140">
            <v>41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41</v>
          </cell>
          <cell r="AF140">
            <v>138</v>
          </cell>
          <cell r="AG140">
            <v>97</v>
          </cell>
          <cell r="AH140">
            <v>0</v>
          </cell>
          <cell r="AI140">
            <v>1</v>
          </cell>
          <cell r="AJ140">
            <v>33</v>
          </cell>
          <cell r="AK140">
            <v>34</v>
          </cell>
          <cell r="AL140">
            <v>1</v>
          </cell>
          <cell r="AM140">
            <v>11</v>
          </cell>
          <cell r="AN140">
            <v>600</v>
          </cell>
          <cell r="AO140">
            <v>310</v>
          </cell>
        </row>
        <row r="141">
          <cell r="B141" t="str">
            <v>เกาะจันทร์</v>
          </cell>
          <cell r="C141">
            <v>4</v>
          </cell>
          <cell r="D141">
            <v>4</v>
          </cell>
          <cell r="E141">
            <v>2</v>
          </cell>
          <cell r="F141">
            <v>2</v>
          </cell>
          <cell r="G141">
            <v>2</v>
          </cell>
          <cell r="H141">
            <v>0</v>
          </cell>
          <cell r="I141">
            <v>1000</v>
          </cell>
          <cell r="J141">
            <v>0</v>
          </cell>
          <cell r="L141">
            <v>1</v>
          </cell>
          <cell r="AE141">
            <v>2</v>
          </cell>
          <cell r="AF141">
            <v>2</v>
          </cell>
          <cell r="AG141">
            <v>0</v>
          </cell>
          <cell r="AH141">
            <v>0</v>
          </cell>
          <cell r="AI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</row>
        <row r="142">
          <cell r="B142" t="str">
            <v xml:space="preserve"> บ่อทอง</v>
          </cell>
          <cell r="C142">
            <v>115</v>
          </cell>
          <cell r="D142">
            <v>115</v>
          </cell>
          <cell r="E142">
            <v>108</v>
          </cell>
          <cell r="F142">
            <v>108</v>
          </cell>
          <cell r="G142">
            <v>0</v>
          </cell>
          <cell r="H142">
            <v>22</v>
          </cell>
          <cell r="I142">
            <v>0</v>
          </cell>
          <cell r="J142">
            <v>204</v>
          </cell>
          <cell r="K142">
            <v>230</v>
          </cell>
          <cell r="L142">
            <v>230</v>
          </cell>
          <cell r="M142">
            <v>267</v>
          </cell>
          <cell r="N142">
            <v>267</v>
          </cell>
          <cell r="O142">
            <v>267</v>
          </cell>
          <cell r="P142">
            <v>436</v>
          </cell>
          <cell r="Q142">
            <v>460</v>
          </cell>
          <cell r="R142">
            <v>96.925679999999943</v>
          </cell>
          <cell r="S142">
            <v>823</v>
          </cell>
          <cell r="T142">
            <v>40.270000000000003</v>
          </cell>
          <cell r="U142">
            <v>32</v>
          </cell>
          <cell r="V142">
            <v>26</v>
          </cell>
          <cell r="W142">
            <v>8</v>
          </cell>
          <cell r="X142">
            <v>6</v>
          </cell>
          <cell r="Y142">
            <v>125</v>
          </cell>
          <cell r="Z142">
            <v>124</v>
          </cell>
          <cell r="AA142">
            <v>115</v>
          </cell>
          <cell r="AB142">
            <v>161</v>
          </cell>
          <cell r="AC142">
            <v>920</v>
          </cell>
          <cell r="AD142">
            <v>1298</v>
          </cell>
          <cell r="AE142">
            <v>205</v>
          </cell>
          <cell r="AF142">
            <v>235</v>
          </cell>
          <cell r="AG142">
            <v>32</v>
          </cell>
          <cell r="AH142">
            <v>2</v>
          </cell>
          <cell r="AI142">
            <v>90</v>
          </cell>
          <cell r="AJ142">
            <v>58</v>
          </cell>
          <cell r="AK142">
            <v>146</v>
          </cell>
          <cell r="AL142">
            <v>97</v>
          </cell>
          <cell r="AM142">
            <v>175</v>
          </cell>
          <cell r="AN142">
            <v>1078</v>
          </cell>
          <cell r="AO142">
            <v>1198</v>
          </cell>
        </row>
        <row r="143">
          <cell r="B143" t="str">
            <v>กาญจนบุรี</v>
          </cell>
          <cell r="C143">
            <v>2332</v>
          </cell>
          <cell r="D143">
            <v>3194</v>
          </cell>
          <cell r="E143">
            <v>1048</v>
          </cell>
          <cell r="F143">
            <v>1271</v>
          </cell>
          <cell r="G143">
            <v>1773</v>
          </cell>
          <cell r="H143">
            <v>1081</v>
          </cell>
          <cell r="I143">
            <v>1692</v>
          </cell>
          <cell r="J143">
            <v>851</v>
          </cell>
          <cell r="K143">
            <v>1019</v>
          </cell>
          <cell r="L143">
            <v>1290</v>
          </cell>
          <cell r="M143">
            <v>25276</v>
          </cell>
          <cell r="N143">
            <v>25276</v>
          </cell>
          <cell r="O143">
            <v>25276</v>
          </cell>
          <cell r="P143">
            <v>3162</v>
          </cell>
          <cell r="Q143">
            <v>3258</v>
          </cell>
          <cell r="R143">
            <v>1453.4068319999999</v>
          </cell>
          <cell r="S143">
            <v>5063</v>
          </cell>
          <cell r="T143">
            <v>28.26</v>
          </cell>
          <cell r="U143">
            <v>109</v>
          </cell>
          <cell r="V143">
            <v>282</v>
          </cell>
          <cell r="W143">
            <v>13</v>
          </cell>
          <cell r="X143">
            <v>122</v>
          </cell>
          <cell r="Y143">
            <v>613</v>
          </cell>
          <cell r="Z143">
            <v>608</v>
          </cell>
          <cell r="AA143">
            <v>174</v>
          </cell>
          <cell r="AB143">
            <v>182</v>
          </cell>
          <cell r="AC143">
            <v>284</v>
          </cell>
          <cell r="AD143">
            <v>299</v>
          </cell>
          <cell r="AE143">
            <v>2886</v>
          </cell>
          <cell r="AF143">
            <v>3421</v>
          </cell>
          <cell r="AG143">
            <v>541</v>
          </cell>
          <cell r="AH143">
            <v>6</v>
          </cell>
          <cell r="AI143">
            <v>1034</v>
          </cell>
          <cell r="AJ143">
            <v>87</v>
          </cell>
          <cell r="AK143">
            <v>1115</v>
          </cell>
          <cell r="AL143">
            <v>512</v>
          </cell>
          <cell r="AM143">
            <v>581</v>
          </cell>
          <cell r="AN143">
            <v>495</v>
          </cell>
          <cell r="AO143">
            <v>521</v>
          </cell>
        </row>
        <row r="144">
          <cell r="B144" t="str">
            <v>เมืองกาญจนบุรี</v>
          </cell>
          <cell r="C144">
            <v>74</v>
          </cell>
          <cell r="D144">
            <v>114</v>
          </cell>
          <cell r="E144">
            <v>0</v>
          </cell>
          <cell r="F144">
            <v>30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30</v>
          </cell>
          <cell r="L144">
            <v>33</v>
          </cell>
          <cell r="M144">
            <v>8</v>
          </cell>
          <cell r="N144">
            <v>8</v>
          </cell>
          <cell r="O144">
            <v>8</v>
          </cell>
          <cell r="P144">
            <v>74</v>
          </cell>
          <cell r="Q144">
            <v>67</v>
          </cell>
          <cell r="R144">
            <v>11.08394400000001</v>
          </cell>
          <cell r="S144">
            <v>123</v>
          </cell>
          <cell r="T144">
            <v>42.58</v>
          </cell>
          <cell r="U144">
            <v>0</v>
          </cell>
          <cell r="V144">
            <v>61</v>
          </cell>
          <cell r="W144">
            <v>7</v>
          </cell>
          <cell r="X144">
            <v>1</v>
          </cell>
          <cell r="Y144">
            <v>0</v>
          </cell>
          <cell r="Z144">
            <v>1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75</v>
          </cell>
          <cell r="AF144">
            <v>97</v>
          </cell>
          <cell r="AG144">
            <v>22</v>
          </cell>
          <cell r="AH144">
            <v>0</v>
          </cell>
          <cell r="AI144">
            <v>0</v>
          </cell>
          <cell r="AJ144">
            <v>5</v>
          </cell>
          <cell r="AK144">
            <v>5</v>
          </cell>
          <cell r="AL144">
            <v>0</v>
          </cell>
          <cell r="AM144">
            <v>1</v>
          </cell>
          <cell r="AN144">
            <v>0</v>
          </cell>
          <cell r="AO144">
            <v>220</v>
          </cell>
        </row>
        <row r="145">
          <cell r="B145" t="str">
            <v xml:space="preserve"> ทองผาภูมิ</v>
          </cell>
          <cell r="C145">
            <v>1559</v>
          </cell>
          <cell r="D145">
            <v>2285</v>
          </cell>
          <cell r="E145">
            <v>803</v>
          </cell>
          <cell r="F145">
            <v>983</v>
          </cell>
          <cell r="G145">
            <v>1602</v>
          </cell>
          <cell r="H145">
            <v>880</v>
          </cell>
          <cell r="I145">
            <v>1995</v>
          </cell>
          <cell r="J145">
            <v>895</v>
          </cell>
          <cell r="K145">
            <v>468</v>
          </cell>
          <cell r="L145">
            <v>745</v>
          </cell>
          <cell r="M145">
            <v>24103</v>
          </cell>
          <cell r="N145">
            <v>24103</v>
          </cell>
          <cell r="O145">
            <v>24103</v>
          </cell>
          <cell r="P145">
            <v>2223</v>
          </cell>
          <cell r="Q145">
            <v>2321</v>
          </cell>
          <cell r="R145">
            <v>335.29166000000009</v>
          </cell>
          <cell r="S145">
            <v>4307</v>
          </cell>
          <cell r="T145">
            <v>43.65</v>
          </cell>
          <cell r="U145">
            <v>104</v>
          </cell>
          <cell r="V145">
            <v>36</v>
          </cell>
          <cell r="W145">
            <v>6</v>
          </cell>
          <cell r="X145">
            <v>0</v>
          </cell>
          <cell r="Y145">
            <v>497</v>
          </cell>
          <cell r="Z145">
            <v>491</v>
          </cell>
          <cell r="AA145">
            <v>134</v>
          </cell>
          <cell r="AB145">
            <v>160</v>
          </cell>
          <cell r="AC145">
            <v>270</v>
          </cell>
          <cell r="AD145">
            <v>326</v>
          </cell>
          <cell r="AE145">
            <v>2055</v>
          </cell>
          <cell r="AF145">
            <v>2309</v>
          </cell>
          <cell r="AG145">
            <v>260</v>
          </cell>
          <cell r="AH145">
            <v>6</v>
          </cell>
          <cell r="AI145">
            <v>618</v>
          </cell>
          <cell r="AJ145">
            <v>45</v>
          </cell>
          <cell r="AK145">
            <v>657</v>
          </cell>
          <cell r="AL145">
            <v>324</v>
          </cell>
          <cell r="AM145">
            <v>400</v>
          </cell>
          <cell r="AN145">
            <v>524</v>
          </cell>
          <cell r="AO145">
            <v>609</v>
          </cell>
        </row>
        <row r="146">
          <cell r="B146" t="str">
            <v xml:space="preserve"> ไทรโยค</v>
          </cell>
          <cell r="C146">
            <v>66</v>
          </cell>
          <cell r="D146">
            <v>69</v>
          </cell>
          <cell r="E146">
            <v>56</v>
          </cell>
          <cell r="F146">
            <v>59</v>
          </cell>
          <cell r="G146">
            <v>0</v>
          </cell>
          <cell r="H146">
            <v>55</v>
          </cell>
          <cell r="I146">
            <v>0</v>
          </cell>
          <cell r="J146">
            <v>932</v>
          </cell>
          <cell r="K146">
            <v>56</v>
          </cell>
          <cell r="L146">
            <v>56</v>
          </cell>
          <cell r="AE146">
            <v>249</v>
          </cell>
          <cell r="AF146">
            <v>379</v>
          </cell>
          <cell r="AG146">
            <v>130</v>
          </cell>
          <cell r="AH146">
            <v>0</v>
          </cell>
          <cell r="AI146">
            <v>120</v>
          </cell>
          <cell r="AJ146">
            <v>15</v>
          </cell>
          <cell r="AK146">
            <v>135</v>
          </cell>
          <cell r="AL146">
            <v>60</v>
          </cell>
          <cell r="AM146">
            <v>65</v>
          </cell>
          <cell r="AN146">
            <v>500</v>
          </cell>
          <cell r="AO146">
            <v>482</v>
          </cell>
        </row>
        <row r="147">
          <cell r="B147" t="str">
            <v xml:space="preserve"> บ่อพลอย</v>
          </cell>
          <cell r="C147">
            <v>95</v>
          </cell>
          <cell r="D147">
            <v>182</v>
          </cell>
          <cell r="E147">
            <v>10</v>
          </cell>
          <cell r="F147">
            <v>10</v>
          </cell>
          <cell r="G147">
            <v>4</v>
          </cell>
          <cell r="H147">
            <v>2</v>
          </cell>
          <cell r="I147">
            <v>400</v>
          </cell>
          <cell r="J147">
            <v>200</v>
          </cell>
          <cell r="K147">
            <v>28</v>
          </cell>
          <cell r="L147">
            <v>28</v>
          </cell>
          <cell r="AE147">
            <v>25</v>
          </cell>
          <cell r="AF147">
            <v>40</v>
          </cell>
          <cell r="AG147">
            <v>15</v>
          </cell>
          <cell r="AH147">
            <v>0</v>
          </cell>
          <cell r="AI147">
            <v>13</v>
          </cell>
          <cell r="AJ147">
            <v>2</v>
          </cell>
          <cell r="AK147">
            <v>15</v>
          </cell>
          <cell r="AL147">
            <v>3</v>
          </cell>
          <cell r="AM147">
            <v>3</v>
          </cell>
          <cell r="AN147">
            <v>231</v>
          </cell>
          <cell r="AO147">
            <v>201</v>
          </cell>
        </row>
        <row r="148">
          <cell r="B148" t="str">
            <v xml:space="preserve"> ศรีสวัสดิ์</v>
          </cell>
          <cell r="C148">
            <v>123</v>
          </cell>
          <cell r="D148">
            <v>123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163</v>
          </cell>
          <cell r="L148">
            <v>92</v>
          </cell>
          <cell r="M148">
            <v>36</v>
          </cell>
          <cell r="N148">
            <v>36</v>
          </cell>
          <cell r="O148">
            <v>36</v>
          </cell>
          <cell r="P148">
            <v>15</v>
          </cell>
          <cell r="Q148">
            <v>20</v>
          </cell>
          <cell r="R148">
            <v>2.7676800000000021</v>
          </cell>
          <cell r="S148">
            <v>37</v>
          </cell>
          <cell r="T148">
            <v>43.96</v>
          </cell>
          <cell r="U148">
            <v>5</v>
          </cell>
          <cell r="V148">
            <v>10</v>
          </cell>
          <cell r="W148">
            <v>0</v>
          </cell>
          <cell r="X148">
            <v>2</v>
          </cell>
          <cell r="Y148">
            <v>5</v>
          </cell>
          <cell r="Z148">
            <v>5</v>
          </cell>
          <cell r="AA148">
            <v>3</v>
          </cell>
          <cell r="AB148">
            <v>1</v>
          </cell>
          <cell r="AC148">
            <v>600</v>
          </cell>
          <cell r="AD148">
            <v>200</v>
          </cell>
          <cell r="AE148">
            <v>160</v>
          </cell>
          <cell r="AF148">
            <v>210</v>
          </cell>
          <cell r="AG148">
            <v>50</v>
          </cell>
          <cell r="AH148">
            <v>0</v>
          </cell>
          <cell r="AI148">
            <v>81</v>
          </cell>
          <cell r="AJ148">
            <v>0</v>
          </cell>
          <cell r="AK148">
            <v>81</v>
          </cell>
          <cell r="AL148">
            <v>32</v>
          </cell>
          <cell r="AM148">
            <v>25</v>
          </cell>
          <cell r="AN148">
            <v>395</v>
          </cell>
          <cell r="AO148">
            <v>305</v>
          </cell>
        </row>
        <row r="149">
          <cell r="B149" t="str">
            <v xml:space="preserve"> ท่ามะกา</v>
          </cell>
          <cell r="C149">
            <v>16</v>
          </cell>
          <cell r="D149">
            <v>12</v>
          </cell>
          <cell r="E149">
            <v>4</v>
          </cell>
          <cell r="F149">
            <v>4</v>
          </cell>
          <cell r="G149">
            <v>0</v>
          </cell>
          <cell r="H149">
            <v>3</v>
          </cell>
          <cell r="I149">
            <v>0</v>
          </cell>
          <cell r="J149">
            <v>750</v>
          </cell>
          <cell r="AE149">
            <v>13</v>
          </cell>
          <cell r="AF149">
            <v>13</v>
          </cell>
          <cell r="AG149">
            <v>0</v>
          </cell>
          <cell r="AH149">
            <v>0</v>
          </cell>
          <cell r="AI149">
            <v>5</v>
          </cell>
          <cell r="AJ149">
            <v>0</v>
          </cell>
          <cell r="AK149">
            <v>5</v>
          </cell>
          <cell r="AL149">
            <v>1</v>
          </cell>
          <cell r="AM149">
            <v>1</v>
          </cell>
          <cell r="AN149">
            <v>200</v>
          </cell>
          <cell r="AO149">
            <v>200</v>
          </cell>
        </row>
        <row r="150">
          <cell r="B150" t="str">
            <v xml:space="preserve"> สังขละบุรี</v>
          </cell>
          <cell r="C150">
            <v>335</v>
          </cell>
          <cell r="D150">
            <v>345</v>
          </cell>
          <cell r="E150">
            <v>175</v>
          </cell>
          <cell r="F150">
            <v>185</v>
          </cell>
          <cell r="G150">
            <v>167</v>
          </cell>
          <cell r="H150">
            <v>141</v>
          </cell>
          <cell r="I150">
            <v>954</v>
          </cell>
          <cell r="J150">
            <v>762</v>
          </cell>
          <cell r="K150">
            <v>235</v>
          </cell>
          <cell r="L150">
            <v>297</v>
          </cell>
          <cell r="M150">
            <v>1129</v>
          </cell>
          <cell r="N150">
            <v>1129</v>
          </cell>
          <cell r="O150">
            <v>1129</v>
          </cell>
          <cell r="P150">
            <v>850</v>
          </cell>
          <cell r="Q150">
            <v>850</v>
          </cell>
          <cell r="R150">
            <v>161.27560000000005</v>
          </cell>
          <cell r="S150">
            <v>1539</v>
          </cell>
          <cell r="T150">
            <v>41.34</v>
          </cell>
          <cell r="U150">
            <v>0</v>
          </cell>
          <cell r="V150">
            <v>175</v>
          </cell>
          <cell r="W150">
            <v>0</v>
          </cell>
          <cell r="X150">
            <v>119</v>
          </cell>
          <cell r="Y150">
            <v>111</v>
          </cell>
          <cell r="Z150">
            <v>111</v>
          </cell>
          <cell r="AA150">
            <v>37</v>
          </cell>
          <cell r="AB150">
            <v>21</v>
          </cell>
          <cell r="AC150">
            <v>333</v>
          </cell>
          <cell r="AD150">
            <v>189</v>
          </cell>
          <cell r="AE150">
            <v>289</v>
          </cell>
          <cell r="AF150">
            <v>353</v>
          </cell>
          <cell r="AG150">
            <v>64</v>
          </cell>
          <cell r="AH150">
            <v>0</v>
          </cell>
          <cell r="AI150">
            <v>197</v>
          </cell>
          <cell r="AJ150">
            <v>20</v>
          </cell>
          <cell r="AK150">
            <v>217</v>
          </cell>
          <cell r="AL150">
            <v>92</v>
          </cell>
          <cell r="AM150">
            <v>86</v>
          </cell>
          <cell r="AN150">
            <v>467</v>
          </cell>
          <cell r="AO150">
            <v>397</v>
          </cell>
        </row>
        <row r="151">
          <cell r="B151" t="str">
            <v xml:space="preserve"> หนองปรือ</v>
          </cell>
          <cell r="C151">
            <v>64</v>
          </cell>
          <cell r="D151">
            <v>64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39</v>
          </cell>
          <cell r="L151">
            <v>39</v>
          </cell>
          <cell r="AK151">
            <v>0</v>
          </cell>
          <cell r="AM151">
            <v>0</v>
          </cell>
          <cell r="AO151">
            <v>0</v>
          </cell>
        </row>
        <row r="152">
          <cell r="B152" t="str">
            <v>ด่านมะขามเตี้ย</v>
          </cell>
          <cell r="AE152">
            <v>20</v>
          </cell>
          <cell r="AF152">
            <v>20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M152">
            <v>0</v>
          </cell>
          <cell r="AO152">
            <v>0</v>
          </cell>
        </row>
        <row r="153">
          <cell r="B153" t="str">
            <v>เพชรบุรี</v>
          </cell>
          <cell r="C153">
            <v>2088</v>
          </cell>
          <cell r="D153">
            <v>2099</v>
          </cell>
          <cell r="E153">
            <v>641</v>
          </cell>
          <cell r="F153">
            <v>662</v>
          </cell>
          <cell r="G153">
            <v>5</v>
          </cell>
          <cell r="H153">
            <v>258</v>
          </cell>
          <cell r="I153">
            <v>8</v>
          </cell>
          <cell r="J153">
            <v>390</v>
          </cell>
          <cell r="K153">
            <v>1807</v>
          </cell>
          <cell r="L153">
            <v>2132</v>
          </cell>
          <cell r="M153">
            <v>3029</v>
          </cell>
          <cell r="N153">
            <v>3029</v>
          </cell>
          <cell r="O153">
            <v>3029</v>
          </cell>
          <cell r="P153">
            <v>3346</v>
          </cell>
          <cell r="Q153">
            <v>4025</v>
          </cell>
          <cell r="R153">
            <v>0</v>
          </cell>
          <cell r="S153">
            <v>9028</v>
          </cell>
          <cell r="T153">
            <v>63.42</v>
          </cell>
          <cell r="U153">
            <v>894</v>
          </cell>
          <cell r="V153">
            <v>398</v>
          </cell>
          <cell r="W153">
            <v>215</v>
          </cell>
          <cell r="X153">
            <v>74</v>
          </cell>
          <cell r="Y153">
            <v>576</v>
          </cell>
          <cell r="Z153">
            <v>1091</v>
          </cell>
          <cell r="AA153">
            <v>175</v>
          </cell>
          <cell r="AB153">
            <v>252</v>
          </cell>
          <cell r="AC153">
            <v>304</v>
          </cell>
          <cell r="AD153">
            <v>231</v>
          </cell>
          <cell r="AE153">
            <v>1648</v>
          </cell>
          <cell r="AF153">
            <v>2592</v>
          </cell>
          <cell r="AG153">
            <v>1045</v>
          </cell>
          <cell r="AH153">
            <v>101</v>
          </cell>
          <cell r="AI153">
            <v>620</v>
          </cell>
          <cell r="AJ153">
            <v>67</v>
          </cell>
          <cell r="AK153">
            <v>586</v>
          </cell>
          <cell r="AL153">
            <v>125</v>
          </cell>
          <cell r="AM153">
            <v>146</v>
          </cell>
          <cell r="AN153">
            <v>202</v>
          </cell>
          <cell r="AO153">
            <v>249</v>
          </cell>
        </row>
        <row r="154">
          <cell r="B154" t="str">
            <v xml:space="preserve"> เขาย้อย</v>
          </cell>
          <cell r="C154">
            <v>2</v>
          </cell>
          <cell r="E154">
            <v>0</v>
          </cell>
          <cell r="G154">
            <v>0</v>
          </cell>
          <cell r="I154">
            <v>0</v>
          </cell>
          <cell r="AE154">
            <v>1</v>
          </cell>
          <cell r="AF154">
            <v>40</v>
          </cell>
          <cell r="AG154">
            <v>39</v>
          </cell>
          <cell r="AJ154">
            <v>0</v>
          </cell>
          <cell r="AM154">
            <v>0</v>
          </cell>
        </row>
        <row r="155">
          <cell r="B155" t="str">
            <v xml:space="preserve"> ท่ายาง</v>
          </cell>
          <cell r="C155">
            <v>44</v>
          </cell>
          <cell r="D155">
            <v>44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269</v>
          </cell>
          <cell r="L155">
            <v>304</v>
          </cell>
          <cell r="M155">
            <v>278</v>
          </cell>
          <cell r="N155">
            <v>278</v>
          </cell>
          <cell r="O155">
            <v>278</v>
          </cell>
          <cell r="P155">
            <v>480</v>
          </cell>
          <cell r="Q155">
            <v>361</v>
          </cell>
          <cell r="R155">
            <v>0</v>
          </cell>
          <cell r="S155">
            <v>832</v>
          </cell>
          <cell r="T155">
            <v>66.5</v>
          </cell>
          <cell r="U155">
            <v>23</v>
          </cell>
          <cell r="V155">
            <v>50</v>
          </cell>
          <cell r="W155">
            <v>142</v>
          </cell>
          <cell r="X155">
            <v>20</v>
          </cell>
          <cell r="Y155">
            <v>343</v>
          </cell>
          <cell r="Z155">
            <v>228</v>
          </cell>
          <cell r="AA155">
            <v>37</v>
          </cell>
          <cell r="AB155">
            <v>28</v>
          </cell>
          <cell r="AC155">
            <v>108</v>
          </cell>
          <cell r="AD155">
            <v>123</v>
          </cell>
          <cell r="AE155">
            <v>202</v>
          </cell>
          <cell r="AF155">
            <v>198</v>
          </cell>
          <cell r="AG155">
            <v>23</v>
          </cell>
          <cell r="AH155">
            <v>27</v>
          </cell>
          <cell r="AI155">
            <v>96</v>
          </cell>
          <cell r="AJ155">
            <v>0</v>
          </cell>
          <cell r="AK155">
            <v>69</v>
          </cell>
          <cell r="AL155">
            <v>16</v>
          </cell>
          <cell r="AM155">
            <v>8</v>
          </cell>
          <cell r="AN155">
            <v>167</v>
          </cell>
          <cell r="AO155">
            <v>123</v>
          </cell>
        </row>
        <row r="156">
          <cell r="B156" t="str">
            <v xml:space="preserve"> แก่งกระจาน</v>
          </cell>
          <cell r="C156">
            <v>1841</v>
          </cell>
          <cell r="D156">
            <v>1877</v>
          </cell>
          <cell r="E156">
            <v>618</v>
          </cell>
          <cell r="F156">
            <v>639</v>
          </cell>
          <cell r="G156">
            <v>5</v>
          </cell>
          <cell r="H156">
            <v>233</v>
          </cell>
          <cell r="I156">
            <v>8</v>
          </cell>
          <cell r="J156">
            <v>365</v>
          </cell>
          <cell r="K156">
            <v>1313</v>
          </cell>
          <cell r="L156">
            <v>1649</v>
          </cell>
          <cell r="M156">
            <v>2692</v>
          </cell>
          <cell r="N156">
            <v>2692</v>
          </cell>
          <cell r="O156">
            <v>2692</v>
          </cell>
          <cell r="P156">
            <v>2585</v>
          </cell>
          <cell r="Q156">
            <v>3383</v>
          </cell>
          <cell r="R156">
            <v>0</v>
          </cell>
          <cell r="S156">
            <v>8363</v>
          </cell>
          <cell r="T156">
            <v>75.099999999999994</v>
          </cell>
          <cell r="U156">
            <v>871</v>
          </cell>
          <cell r="V156">
            <v>318</v>
          </cell>
          <cell r="W156">
            <v>73</v>
          </cell>
          <cell r="X156">
            <v>10</v>
          </cell>
          <cell r="Y156">
            <v>226</v>
          </cell>
          <cell r="Z156">
            <v>779</v>
          </cell>
          <cell r="AA156">
            <v>131</v>
          </cell>
          <cell r="AB156">
            <v>217</v>
          </cell>
          <cell r="AC156">
            <v>580</v>
          </cell>
          <cell r="AD156">
            <v>279</v>
          </cell>
          <cell r="AE156">
            <v>1307</v>
          </cell>
          <cell r="AF156">
            <v>2105</v>
          </cell>
          <cell r="AG156">
            <v>871</v>
          </cell>
          <cell r="AH156">
            <v>73</v>
          </cell>
          <cell r="AI156">
            <v>503</v>
          </cell>
          <cell r="AJ156">
            <v>57</v>
          </cell>
          <cell r="AK156">
            <v>487</v>
          </cell>
          <cell r="AL156">
            <v>107</v>
          </cell>
          <cell r="AM156">
            <v>136</v>
          </cell>
          <cell r="AN156">
            <v>213</v>
          </cell>
          <cell r="AO156">
            <v>279</v>
          </cell>
        </row>
        <row r="157">
          <cell r="B157" t="str">
            <v xml:space="preserve"> หนองหญ้าปล้อง</v>
          </cell>
          <cell r="C157">
            <v>201</v>
          </cell>
          <cell r="D157">
            <v>178</v>
          </cell>
          <cell r="E157">
            <v>23</v>
          </cell>
          <cell r="F157">
            <v>23</v>
          </cell>
          <cell r="G157">
            <v>0</v>
          </cell>
          <cell r="H157">
            <v>25</v>
          </cell>
          <cell r="I157">
            <v>0</v>
          </cell>
          <cell r="J157">
            <v>1087</v>
          </cell>
          <cell r="K157">
            <v>225</v>
          </cell>
          <cell r="L157">
            <v>179</v>
          </cell>
          <cell r="M157">
            <v>59</v>
          </cell>
          <cell r="N157">
            <v>59</v>
          </cell>
          <cell r="O157">
            <v>59</v>
          </cell>
          <cell r="P157">
            <v>281</v>
          </cell>
          <cell r="Q157">
            <v>281</v>
          </cell>
          <cell r="R157">
            <v>232.97372799999999</v>
          </cell>
          <cell r="S157">
            <v>329</v>
          </cell>
          <cell r="T157">
            <v>8.7200000000000006</v>
          </cell>
          <cell r="U157">
            <v>0</v>
          </cell>
          <cell r="V157">
            <v>30</v>
          </cell>
          <cell r="W157">
            <v>0</v>
          </cell>
          <cell r="X157">
            <v>44</v>
          </cell>
          <cell r="Y157">
            <v>7</v>
          </cell>
          <cell r="Z157">
            <v>84</v>
          </cell>
          <cell r="AA157">
            <v>7</v>
          </cell>
          <cell r="AB157">
            <v>7</v>
          </cell>
          <cell r="AC157">
            <v>1000</v>
          </cell>
          <cell r="AD157">
            <v>83</v>
          </cell>
          <cell r="AE157">
            <v>138</v>
          </cell>
          <cell r="AF157">
            <v>249</v>
          </cell>
          <cell r="AG157">
            <v>112</v>
          </cell>
          <cell r="AH157">
            <v>1</v>
          </cell>
          <cell r="AI157">
            <v>21</v>
          </cell>
          <cell r="AJ157">
            <v>10</v>
          </cell>
          <cell r="AK157">
            <v>30</v>
          </cell>
          <cell r="AL157">
            <v>2</v>
          </cell>
          <cell r="AM157">
            <v>2</v>
          </cell>
          <cell r="AN157">
            <v>95</v>
          </cell>
          <cell r="AO157">
            <v>83</v>
          </cell>
        </row>
        <row r="158">
          <cell r="B158" t="str">
            <v>ประจวบคีรีขันธ์</v>
          </cell>
          <cell r="C158">
            <v>7477</v>
          </cell>
          <cell r="D158">
            <v>8252</v>
          </cell>
          <cell r="E158">
            <v>3118</v>
          </cell>
          <cell r="F158">
            <v>3668</v>
          </cell>
          <cell r="G158">
            <v>2268</v>
          </cell>
          <cell r="H158">
            <v>488</v>
          </cell>
          <cell r="I158">
            <v>727</v>
          </cell>
          <cell r="J158">
            <v>133</v>
          </cell>
          <cell r="K158">
            <v>8080</v>
          </cell>
          <cell r="L158">
            <v>7811</v>
          </cell>
          <cell r="M158">
            <v>10430</v>
          </cell>
          <cell r="N158">
            <v>10430</v>
          </cell>
          <cell r="O158">
            <v>10430</v>
          </cell>
          <cell r="P158">
            <v>4318</v>
          </cell>
          <cell r="Q158">
            <v>4538</v>
          </cell>
          <cell r="R158">
            <v>2254.7869839999998</v>
          </cell>
          <cell r="S158">
            <v>6821</v>
          </cell>
          <cell r="T158">
            <v>25.67</v>
          </cell>
          <cell r="U158">
            <v>232</v>
          </cell>
          <cell r="V158">
            <v>433</v>
          </cell>
          <cell r="W158">
            <v>12</v>
          </cell>
          <cell r="X158">
            <v>171</v>
          </cell>
          <cell r="Y158">
            <v>1346</v>
          </cell>
          <cell r="Z158">
            <v>1793</v>
          </cell>
          <cell r="AA158">
            <v>857</v>
          </cell>
          <cell r="AB158">
            <v>1154</v>
          </cell>
          <cell r="AC158">
            <v>637</v>
          </cell>
          <cell r="AD158">
            <v>644</v>
          </cell>
          <cell r="AE158">
            <v>6980</v>
          </cell>
          <cell r="AF158">
            <v>8050</v>
          </cell>
          <cell r="AG158">
            <v>1081</v>
          </cell>
          <cell r="AH158">
            <v>11</v>
          </cell>
          <cell r="AI158">
            <v>3563</v>
          </cell>
          <cell r="AJ158">
            <v>1012</v>
          </cell>
          <cell r="AK158">
            <v>4564</v>
          </cell>
          <cell r="AL158">
            <v>2505</v>
          </cell>
          <cell r="AM158">
            <v>5405</v>
          </cell>
          <cell r="AN158">
            <v>703</v>
          </cell>
          <cell r="AO158">
            <v>1184</v>
          </cell>
        </row>
        <row r="159">
          <cell r="B159" t="str">
            <v xml:space="preserve"> เมืองประจวบคีรีขันธ์</v>
          </cell>
          <cell r="AF159">
            <v>5</v>
          </cell>
          <cell r="AG159">
            <v>5</v>
          </cell>
        </row>
        <row r="160">
          <cell r="B160" t="str">
            <v xml:space="preserve"> กุยบุรี</v>
          </cell>
          <cell r="C160">
            <v>125</v>
          </cell>
          <cell r="D160">
            <v>125</v>
          </cell>
          <cell r="E160">
            <v>20</v>
          </cell>
          <cell r="F160">
            <v>20</v>
          </cell>
          <cell r="G160">
            <v>6</v>
          </cell>
          <cell r="H160">
            <v>16</v>
          </cell>
          <cell r="I160">
            <v>300</v>
          </cell>
          <cell r="J160">
            <v>800</v>
          </cell>
          <cell r="K160">
            <v>30</v>
          </cell>
          <cell r="L160">
            <v>35</v>
          </cell>
          <cell r="M160">
            <v>51</v>
          </cell>
          <cell r="N160">
            <v>51</v>
          </cell>
          <cell r="O160">
            <v>51</v>
          </cell>
          <cell r="P160">
            <v>76</v>
          </cell>
          <cell r="Q160">
            <v>76</v>
          </cell>
          <cell r="R160">
            <v>58.869599999999998</v>
          </cell>
          <cell r="S160">
            <v>93</v>
          </cell>
          <cell r="T160">
            <v>11.5</v>
          </cell>
          <cell r="U160">
            <v>0</v>
          </cell>
          <cell r="V160">
            <v>12</v>
          </cell>
          <cell r="W160">
            <v>0</v>
          </cell>
          <cell r="X160">
            <v>9</v>
          </cell>
          <cell r="Y160">
            <v>26</v>
          </cell>
          <cell r="Z160">
            <v>28</v>
          </cell>
          <cell r="AA160">
            <v>8</v>
          </cell>
          <cell r="AB160">
            <v>1</v>
          </cell>
          <cell r="AC160">
            <v>308</v>
          </cell>
          <cell r="AD160">
            <v>36</v>
          </cell>
          <cell r="AE160">
            <v>95</v>
          </cell>
          <cell r="AF160">
            <v>95</v>
          </cell>
          <cell r="AI160">
            <v>22</v>
          </cell>
          <cell r="AJ160">
            <v>21</v>
          </cell>
          <cell r="AK160">
            <v>43</v>
          </cell>
          <cell r="AL160">
            <v>6</v>
          </cell>
          <cell r="AM160">
            <v>10</v>
          </cell>
          <cell r="AN160">
            <v>273</v>
          </cell>
          <cell r="AO160">
            <v>236</v>
          </cell>
        </row>
        <row r="161">
          <cell r="B161" t="str">
            <v xml:space="preserve"> บางสะพาน</v>
          </cell>
          <cell r="C161">
            <v>1648</v>
          </cell>
          <cell r="D161">
            <v>1648</v>
          </cell>
          <cell r="E161">
            <v>1500</v>
          </cell>
          <cell r="F161">
            <v>1500</v>
          </cell>
          <cell r="G161">
            <v>1081</v>
          </cell>
          <cell r="H161">
            <v>0</v>
          </cell>
          <cell r="I161">
            <v>721</v>
          </cell>
          <cell r="J161">
            <v>0</v>
          </cell>
          <cell r="K161">
            <v>1534</v>
          </cell>
          <cell r="L161">
            <v>1462</v>
          </cell>
          <cell r="M161">
            <v>5673</v>
          </cell>
          <cell r="N161">
            <v>5673</v>
          </cell>
          <cell r="O161">
            <v>5673</v>
          </cell>
          <cell r="P161">
            <v>489</v>
          </cell>
          <cell r="Q161">
            <v>512</v>
          </cell>
          <cell r="R161">
            <v>72.859647999999993</v>
          </cell>
          <cell r="S161">
            <v>951</v>
          </cell>
          <cell r="T161">
            <v>43.76</v>
          </cell>
          <cell r="U161">
            <v>23</v>
          </cell>
          <cell r="V161">
            <v>10</v>
          </cell>
          <cell r="W161">
            <v>0</v>
          </cell>
          <cell r="X161">
            <v>4</v>
          </cell>
          <cell r="Y161">
            <v>135</v>
          </cell>
          <cell r="Z161">
            <v>152</v>
          </cell>
          <cell r="AA161">
            <v>213</v>
          </cell>
          <cell r="AB161">
            <v>191</v>
          </cell>
          <cell r="AC161">
            <v>1578</v>
          </cell>
          <cell r="AD161">
            <v>1257</v>
          </cell>
          <cell r="AE161">
            <v>1643</v>
          </cell>
          <cell r="AF161">
            <v>1743</v>
          </cell>
          <cell r="AG161">
            <v>100</v>
          </cell>
          <cell r="AI161">
            <v>1505</v>
          </cell>
          <cell r="AJ161">
            <v>0</v>
          </cell>
          <cell r="AK161">
            <v>1505</v>
          </cell>
          <cell r="AL161">
            <v>1245</v>
          </cell>
          <cell r="AM161">
            <v>2118</v>
          </cell>
          <cell r="AN161">
            <v>827</v>
          </cell>
          <cell r="AO161">
            <v>1407</v>
          </cell>
        </row>
        <row r="162">
          <cell r="B162" t="str">
            <v xml:space="preserve"> ปราณบุรี</v>
          </cell>
          <cell r="C162">
            <v>517</v>
          </cell>
          <cell r="D162">
            <v>508</v>
          </cell>
          <cell r="E162">
            <v>163</v>
          </cell>
          <cell r="F162">
            <v>163</v>
          </cell>
          <cell r="G162">
            <v>153</v>
          </cell>
          <cell r="H162">
            <v>94</v>
          </cell>
          <cell r="I162">
            <v>939</v>
          </cell>
          <cell r="J162">
            <v>577</v>
          </cell>
          <cell r="K162">
            <v>432</v>
          </cell>
          <cell r="L162">
            <v>458</v>
          </cell>
          <cell r="M162">
            <v>818</v>
          </cell>
          <cell r="N162">
            <v>818</v>
          </cell>
          <cell r="O162">
            <v>818</v>
          </cell>
          <cell r="P162">
            <v>1321</v>
          </cell>
          <cell r="Q162">
            <v>1461</v>
          </cell>
          <cell r="R162">
            <v>0</v>
          </cell>
          <cell r="S162">
            <v>3561</v>
          </cell>
          <cell r="T162">
            <v>73.34</v>
          </cell>
          <cell r="U162">
            <v>141</v>
          </cell>
          <cell r="V162">
            <v>267</v>
          </cell>
          <cell r="W162">
            <v>1</v>
          </cell>
          <cell r="X162">
            <v>90</v>
          </cell>
          <cell r="Y162">
            <v>313</v>
          </cell>
          <cell r="Z162">
            <v>685</v>
          </cell>
          <cell r="AA162">
            <v>112</v>
          </cell>
          <cell r="AB162">
            <v>141</v>
          </cell>
          <cell r="AC162">
            <v>358</v>
          </cell>
          <cell r="AD162">
            <v>206</v>
          </cell>
          <cell r="AE162">
            <v>394</v>
          </cell>
          <cell r="AF162">
            <v>533</v>
          </cell>
          <cell r="AG162">
            <v>139</v>
          </cell>
          <cell r="AI162">
            <v>201</v>
          </cell>
          <cell r="AJ162">
            <v>173</v>
          </cell>
          <cell r="AK162">
            <v>374</v>
          </cell>
          <cell r="AL162">
            <v>187</v>
          </cell>
          <cell r="AM162">
            <v>344</v>
          </cell>
          <cell r="AN162">
            <v>930</v>
          </cell>
          <cell r="AO162">
            <v>919</v>
          </cell>
        </row>
        <row r="163">
          <cell r="B163" t="str">
            <v xml:space="preserve"> หัวหิน</v>
          </cell>
          <cell r="C163">
            <v>3858</v>
          </cell>
          <cell r="D163">
            <v>4678</v>
          </cell>
          <cell r="E163">
            <v>615</v>
          </cell>
          <cell r="F163">
            <v>1165</v>
          </cell>
          <cell r="G163">
            <v>321</v>
          </cell>
          <cell r="H163">
            <v>378</v>
          </cell>
          <cell r="I163">
            <v>522</v>
          </cell>
          <cell r="J163">
            <v>324</v>
          </cell>
          <cell r="K163">
            <v>3868</v>
          </cell>
          <cell r="L163">
            <v>3700</v>
          </cell>
          <cell r="M163">
            <v>3305</v>
          </cell>
          <cell r="N163">
            <v>3305</v>
          </cell>
          <cell r="O163">
            <v>3305</v>
          </cell>
          <cell r="P163">
            <v>1487</v>
          </cell>
          <cell r="Q163">
            <v>1542</v>
          </cell>
          <cell r="R163">
            <v>991.03106400000001</v>
          </cell>
          <cell r="S163">
            <v>2093</v>
          </cell>
          <cell r="T163">
            <v>18.23</v>
          </cell>
          <cell r="U163">
            <v>59</v>
          </cell>
          <cell r="V163">
            <v>125</v>
          </cell>
          <cell r="W163">
            <v>4</v>
          </cell>
          <cell r="X163">
            <v>18</v>
          </cell>
          <cell r="Y163">
            <v>389</v>
          </cell>
          <cell r="Z163">
            <v>532</v>
          </cell>
          <cell r="AA163">
            <v>137</v>
          </cell>
          <cell r="AB163">
            <v>166</v>
          </cell>
          <cell r="AC163">
            <v>352</v>
          </cell>
          <cell r="AD163">
            <v>312</v>
          </cell>
          <cell r="AE163">
            <v>3955</v>
          </cell>
          <cell r="AF163">
            <v>4681</v>
          </cell>
          <cell r="AG163">
            <v>730</v>
          </cell>
          <cell r="AH163">
            <v>4</v>
          </cell>
          <cell r="AI163">
            <v>1063</v>
          </cell>
          <cell r="AJ163">
            <v>813</v>
          </cell>
          <cell r="AK163">
            <v>1872</v>
          </cell>
          <cell r="AL163">
            <v>452</v>
          </cell>
          <cell r="AM163">
            <v>1591</v>
          </cell>
          <cell r="AN163">
            <v>425</v>
          </cell>
          <cell r="AO163">
            <v>850</v>
          </cell>
        </row>
        <row r="164">
          <cell r="B164" t="str">
            <v xml:space="preserve"> บางสะพานน้อย</v>
          </cell>
          <cell r="C164">
            <v>1299</v>
          </cell>
          <cell r="D164">
            <v>1263</v>
          </cell>
          <cell r="E164">
            <v>815</v>
          </cell>
          <cell r="F164">
            <v>815</v>
          </cell>
          <cell r="G164">
            <v>706</v>
          </cell>
          <cell r="H164">
            <v>0</v>
          </cell>
          <cell r="I164">
            <v>866</v>
          </cell>
          <cell r="J164">
            <v>0</v>
          </cell>
          <cell r="K164">
            <v>2156</v>
          </cell>
          <cell r="L164">
            <v>2110</v>
          </cell>
          <cell r="M164">
            <v>522</v>
          </cell>
          <cell r="N164">
            <v>522</v>
          </cell>
          <cell r="O164">
            <v>522</v>
          </cell>
          <cell r="P164">
            <v>826</v>
          </cell>
          <cell r="Q164">
            <v>830</v>
          </cell>
          <cell r="R164">
            <v>630.39164000000005</v>
          </cell>
          <cell r="S164">
            <v>1030</v>
          </cell>
          <cell r="T164">
            <v>12.27</v>
          </cell>
          <cell r="U164">
            <v>9</v>
          </cell>
          <cell r="V164">
            <v>15</v>
          </cell>
          <cell r="W164">
            <v>5</v>
          </cell>
          <cell r="X164">
            <v>44</v>
          </cell>
          <cell r="Y164">
            <v>466</v>
          </cell>
          <cell r="Z164">
            <v>370</v>
          </cell>
          <cell r="AA164">
            <v>384</v>
          </cell>
          <cell r="AB164">
            <v>648</v>
          </cell>
          <cell r="AC164">
            <v>824</v>
          </cell>
          <cell r="AD164">
            <v>1751</v>
          </cell>
          <cell r="AE164">
            <v>853</v>
          </cell>
          <cell r="AF164">
            <v>927</v>
          </cell>
          <cell r="AG164">
            <v>79</v>
          </cell>
          <cell r="AH164">
            <v>5</v>
          </cell>
          <cell r="AI164">
            <v>765</v>
          </cell>
          <cell r="AJ164">
            <v>5</v>
          </cell>
          <cell r="AK164">
            <v>765</v>
          </cell>
          <cell r="AL164">
            <v>613</v>
          </cell>
          <cell r="AM164">
            <v>1340</v>
          </cell>
          <cell r="AN164">
            <v>801</v>
          </cell>
          <cell r="AO164">
            <v>1751</v>
          </cell>
        </row>
        <row r="165">
          <cell r="B165" t="str">
            <v xml:space="preserve"> ทับสะแก</v>
          </cell>
          <cell r="AF165">
            <v>15</v>
          </cell>
          <cell r="AG165">
            <v>15</v>
          </cell>
        </row>
        <row r="166">
          <cell r="B166" t="str">
            <v xml:space="preserve"> สามร้อยยอด</v>
          </cell>
          <cell r="C166">
            <v>30</v>
          </cell>
          <cell r="D166">
            <v>30</v>
          </cell>
          <cell r="E166">
            <v>5</v>
          </cell>
          <cell r="F166">
            <v>5</v>
          </cell>
          <cell r="G166">
            <v>1</v>
          </cell>
          <cell r="H166">
            <v>0</v>
          </cell>
          <cell r="I166">
            <v>200</v>
          </cell>
          <cell r="J166">
            <v>0</v>
          </cell>
          <cell r="K166">
            <v>60</v>
          </cell>
          <cell r="L166">
            <v>46</v>
          </cell>
          <cell r="M166">
            <v>61</v>
          </cell>
          <cell r="N166">
            <v>61</v>
          </cell>
          <cell r="O166">
            <v>61</v>
          </cell>
          <cell r="P166">
            <v>119</v>
          </cell>
          <cell r="Q166">
            <v>117</v>
          </cell>
          <cell r="R166">
            <v>92.715012000000002</v>
          </cell>
          <cell r="S166">
            <v>141</v>
          </cell>
          <cell r="T166">
            <v>10.59</v>
          </cell>
          <cell r="U166">
            <v>0</v>
          </cell>
          <cell r="V166">
            <v>4</v>
          </cell>
          <cell r="W166">
            <v>2</v>
          </cell>
          <cell r="X166">
            <v>6</v>
          </cell>
          <cell r="Y166">
            <v>17</v>
          </cell>
          <cell r="Z166">
            <v>26</v>
          </cell>
          <cell r="AA166">
            <v>3</v>
          </cell>
          <cell r="AB166">
            <v>7</v>
          </cell>
          <cell r="AC166">
            <v>176</v>
          </cell>
          <cell r="AD166">
            <v>269</v>
          </cell>
          <cell r="AE166">
            <v>40</v>
          </cell>
          <cell r="AF166">
            <v>51</v>
          </cell>
          <cell r="AG166">
            <v>13</v>
          </cell>
          <cell r="AH166">
            <v>2</v>
          </cell>
          <cell r="AI166">
            <v>7</v>
          </cell>
          <cell r="AJ166">
            <v>0</v>
          </cell>
          <cell r="AK166">
            <v>5</v>
          </cell>
          <cell r="AL166">
            <v>2</v>
          </cell>
          <cell r="AM166">
            <v>2</v>
          </cell>
          <cell r="AN166">
            <v>286</v>
          </cell>
          <cell r="AO166">
            <v>369</v>
          </cell>
        </row>
        <row r="167">
          <cell r="B167" t="str">
            <v>ชุมพร</v>
          </cell>
          <cell r="C167">
            <v>193098</v>
          </cell>
          <cell r="D167">
            <v>203300</v>
          </cell>
          <cell r="E167">
            <v>154400</v>
          </cell>
          <cell r="F167">
            <v>157500</v>
          </cell>
          <cell r="G167">
            <v>100421</v>
          </cell>
          <cell r="H167">
            <v>53464</v>
          </cell>
          <cell r="I167">
            <v>650</v>
          </cell>
          <cell r="J167">
            <v>339</v>
          </cell>
          <cell r="K167">
            <v>176661</v>
          </cell>
          <cell r="L167">
            <v>191905</v>
          </cell>
          <cell r="M167">
            <v>333543</v>
          </cell>
          <cell r="N167">
            <v>333543</v>
          </cell>
          <cell r="O167">
            <v>333543</v>
          </cell>
          <cell r="P167">
            <v>338107</v>
          </cell>
          <cell r="Q167">
            <v>338310</v>
          </cell>
          <cell r="R167">
            <v>263580.02747999999</v>
          </cell>
          <cell r="S167">
            <v>413040</v>
          </cell>
          <cell r="T167">
            <v>11.27</v>
          </cell>
          <cell r="U167">
            <v>1787</v>
          </cell>
          <cell r="V167">
            <v>18845</v>
          </cell>
          <cell r="W167">
            <v>1584</v>
          </cell>
          <cell r="X167">
            <v>3375</v>
          </cell>
          <cell r="Y167">
            <v>164791</v>
          </cell>
          <cell r="Z167">
            <v>165433</v>
          </cell>
          <cell r="AA167">
            <v>245250</v>
          </cell>
          <cell r="AB167">
            <v>309060</v>
          </cell>
          <cell r="AC167">
            <v>1488</v>
          </cell>
          <cell r="AD167">
            <v>1868</v>
          </cell>
          <cell r="AE167">
            <v>186524</v>
          </cell>
          <cell r="AF167">
            <v>192685</v>
          </cell>
          <cell r="AG167">
            <v>6845</v>
          </cell>
          <cell r="AH167">
            <v>684</v>
          </cell>
          <cell r="AI167">
            <v>147201</v>
          </cell>
          <cell r="AJ167">
            <v>11316</v>
          </cell>
          <cell r="AK167">
            <v>157833</v>
          </cell>
          <cell r="AL167">
            <v>154773</v>
          </cell>
          <cell r="AM167">
            <v>277729</v>
          </cell>
          <cell r="AN167">
            <v>1051</v>
          </cell>
          <cell r="AO167">
            <v>1760</v>
          </cell>
        </row>
        <row r="168">
          <cell r="B168" t="str">
            <v xml:space="preserve">  เมืองชุมพร</v>
          </cell>
          <cell r="C168">
            <v>20369</v>
          </cell>
          <cell r="D168">
            <v>58197</v>
          </cell>
          <cell r="E168">
            <v>18901</v>
          </cell>
          <cell r="F168">
            <v>49233</v>
          </cell>
          <cell r="G168">
            <v>43051</v>
          </cell>
          <cell r="H168">
            <v>21055</v>
          </cell>
          <cell r="I168">
            <v>2278</v>
          </cell>
          <cell r="J168">
            <v>428</v>
          </cell>
          <cell r="K168">
            <v>25741</v>
          </cell>
          <cell r="L168">
            <v>22397</v>
          </cell>
          <cell r="M168">
            <v>27906</v>
          </cell>
          <cell r="N168">
            <v>27906</v>
          </cell>
          <cell r="O168">
            <v>27906</v>
          </cell>
          <cell r="P168">
            <v>57549</v>
          </cell>
          <cell r="Q168">
            <v>57197</v>
          </cell>
          <cell r="R168">
            <v>0</v>
          </cell>
          <cell r="S168">
            <v>114730</v>
          </cell>
          <cell r="T168">
            <v>51.32</v>
          </cell>
          <cell r="U168">
            <v>0</v>
          </cell>
          <cell r="V168">
            <v>99</v>
          </cell>
          <cell r="W168">
            <v>352</v>
          </cell>
          <cell r="X168">
            <v>127</v>
          </cell>
          <cell r="Y168">
            <v>44669</v>
          </cell>
          <cell r="Z168">
            <v>44669</v>
          </cell>
          <cell r="AA168">
            <v>70323</v>
          </cell>
          <cell r="AB168">
            <v>86254</v>
          </cell>
          <cell r="AC168">
            <v>1574</v>
          </cell>
          <cell r="AD168">
            <v>1931</v>
          </cell>
          <cell r="AE168">
            <v>22411</v>
          </cell>
          <cell r="AF168">
            <v>22422</v>
          </cell>
          <cell r="AG168">
            <v>163</v>
          </cell>
          <cell r="AH168">
            <v>152</v>
          </cell>
          <cell r="AI168">
            <v>20171</v>
          </cell>
          <cell r="AJ168">
            <v>147</v>
          </cell>
          <cell r="AK168">
            <v>20166</v>
          </cell>
          <cell r="AL168">
            <v>36308</v>
          </cell>
          <cell r="AM168">
            <v>41340</v>
          </cell>
          <cell r="AN168">
            <v>1800</v>
          </cell>
          <cell r="AO168">
            <v>2050</v>
          </cell>
        </row>
        <row r="169">
          <cell r="B169" t="str">
            <v xml:space="preserve">  ท่าแซะ</v>
          </cell>
          <cell r="C169">
            <v>42568</v>
          </cell>
          <cell r="D169">
            <v>42574</v>
          </cell>
          <cell r="E169">
            <v>22114</v>
          </cell>
          <cell r="F169">
            <v>22444</v>
          </cell>
          <cell r="G169">
            <v>16928</v>
          </cell>
          <cell r="H169">
            <v>1511</v>
          </cell>
          <cell r="I169">
            <v>765</v>
          </cell>
          <cell r="J169">
            <v>67</v>
          </cell>
          <cell r="K169">
            <v>38970</v>
          </cell>
          <cell r="L169">
            <v>49952</v>
          </cell>
          <cell r="M169">
            <v>54619</v>
          </cell>
          <cell r="N169">
            <v>54619</v>
          </cell>
          <cell r="O169">
            <v>54619</v>
          </cell>
          <cell r="P169">
            <v>70481</v>
          </cell>
          <cell r="Q169">
            <v>70035</v>
          </cell>
          <cell r="R169">
            <v>42018.478739999999</v>
          </cell>
          <cell r="S169">
            <v>98052</v>
          </cell>
          <cell r="T169">
            <v>20.41</v>
          </cell>
          <cell r="U169">
            <v>0</v>
          </cell>
          <cell r="V169">
            <v>0</v>
          </cell>
          <cell r="W169">
            <v>446</v>
          </cell>
          <cell r="X169">
            <v>54</v>
          </cell>
          <cell r="Y169">
            <v>28204</v>
          </cell>
          <cell r="Z169">
            <v>28184</v>
          </cell>
          <cell r="AA169">
            <v>47881</v>
          </cell>
          <cell r="AB169">
            <v>58200</v>
          </cell>
          <cell r="AC169">
            <v>1698</v>
          </cell>
          <cell r="AD169">
            <v>2065</v>
          </cell>
          <cell r="AE169">
            <v>49956</v>
          </cell>
          <cell r="AF169">
            <v>50170</v>
          </cell>
          <cell r="AG169">
            <v>360</v>
          </cell>
          <cell r="AH169">
            <v>146</v>
          </cell>
          <cell r="AI169">
            <v>48013</v>
          </cell>
          <cell r="AJ169">
            <v>154</v>
          </cell>
          <cell r="AK169">
            <v>48021</v>
          </cell>
          <cell r="AL169">
            <v>52814</v>
          </cell>
          <cell r="AM169">
            <v>98683</v>
          </cell>
          <cell r="AN169">
            <v>1100</v>
          </cell>
          <cell r="AO169">
            <v>2055</v>
          </cell>
        </row>
        <row r="170">
          <cell r="B170" t="str">
            <v xml:space="preserve">  ปะทิว</v>
          </cell>
          <cell r="C170">
            <v>4129</v>
          </cell>
          <cell r="D170">
            <v>5137</v>
          </cell>
          <cell r="E170">
            <v>2370</v>
          </cell>
          <cell r="F170">
            <v>3403</v>
          </cell>
          <cell r="G170">
            <v>5311</v>
          </cell>
          <cell r="H170">
            <v>4849</v>
          </cell>
          <cell r="I170">
            <v>2241</v>
          </cell>
          <cell r="J170">
            <v>1425</v>
          </cell>
          <cell r="K170">
            <v>6401</v>
          </cell>
          <cell r="L170">
            <v>4603</v>
          </cell>
          <cell r="M170">
            <v>2704</v>
          </cell>
          <cell r="N170">
            <v>2704</v>
          </cell>
          <cell r="O170">
            <v>2704</v>
          </cell>
          <cell r="P170">
            <v>4490</v>
          </cell>
          <cell r="Q170">
            <v>4573</v>
          </cell>
          <cell r="R170">
            <v>1831.1938279999999</v>
          </cell>
          <cell r="S170">
            <v>7315</v>
          </cell>
          <cell r="T170">
            <v>30.59</v>
          </cell>
          <cell r="U170">
            <v>83</v>
          </cell>
          <cell r="V170">
            <v>524</v>
          </cell>
          <cell r="W170">
            <v>0</v>
          </cell>
          <cell r="X170">
            <v>49</v>
          </cell>
          <cell r="Y170">
            <v>1410</v>
          </cell>
          <cell r="Z170">
            <v>1429</v>
          </cell>
          <cell r="AA170">
            <v>2181</v>
          </cell>
          <cell r="AB170">
            <v>3095</v>
          </cell>
          <cell r="AC170">
            <v>1547</v>
          </cell>
          <cell r="AD170">
            <v>2166</v>
          </cell>
          <cell r="AE170">
            <v>4613</v>
          </cell>
          <cell r="AF170">
            <v>4693</v>
          </cell>
          <cell r="AG170">
            <v>80</v>
          </cell>
          <cell r="AH170">
            <v>0</v>
          </cell>
          <cell r="AI170">
            <v>3750</v>
          </cell>
          <cell r="AJ170">
            <v>0</v>
          </cell>
          <cell r="AK170">
            <v>3750</v>
          </cell>
          <cell r="AL170">
            <v>3375</v>
          </cell>
          <cell r="AM170">
            <v>7223</v>
          </cell>
          <cell r="AN170">
            <v>900</v>
          </cell>
          <cell r="AO170">
            <v>1926</v>
          </cell>
        </row>
        <row r="171">
          <cell r="B171" t="str">
            <v xml:space="preserve">  พะโต๊ะ</v>
          </cell>
          <cell r="C171">
            <v>19056</v>
          </cell>
          <cell r="D171">
            <v>19056</v>
          </cell>
          <cell r="E171">
            <v>14700</v>
          </cell>
          <cell r="F171">
            <v>14700</v>
          </cell>
          <cell r="G171">
            <v>11525</v>
          </cell>
          <cell r="H171">
            <v>8714</v>
          </cell>
          <cell r="I171">
            <v>784</v>
          </cell>
          <cell r="J171">
            <v>0</v>
          </cell>
          <cell r="K171">
            <v>23427</v>
          </cell>
          <cell r="L171">
            <v>27457</v>
          </cell>
          <cell r="M171">
            <v>41604</v>
          </cell>
          <cell r="N171">
            <v>41604</v>
          </cell>
          <cell r="O171">
            <v>41604</v>
          </cell>
          <cell r="P171">
            <v>59633</v>
          </cell>
          <cell r="Q171">
            <v>59134</v>
          </cell>
          <cell r="R171">
            <v>0</v>
          </cell>
          <cell r="S171">
            <v>119994</v>
          </cell>
          <cell r="T171">
            <v>52.51</v>
          </cell>
          <cell r="U171">
            <v>0</v>
          </cell>
          <cell r="V171">
            <v>12639</v>
          </cell>
          <cell r="W171">
            <v>499</v>
          </cell>
          <cell r="X171">
            <v>807</v>
          </cell>
          <cell r="Y171">
            <v>22111</v>
          </cell>
          <cell r="Z171">
            <v>22022</v>
          </cell>
          <cell r="AA171">
            <v>25127</v>
          </cell>
          <cell r="AB171">
            <v>27822</v>
          </cell>
          <cell r="AC171">
            <v>1136</v>
          </cell>
          <cell r="AD171">
            <v>1263</v>
          </cell>
          <cell r="AE171">
            <v>24516</v>
          </cell>
          <cell r="AF171">
            <v>27457</v>
          </cell>
          <cell r="AG171">
            <v>3140</v>
          </cell>
          <cell r="AH171">
            <v>199</v>
          </cell>
          <cell r="AI171">
            <v>15312</v>
          </cell>
          <cell r="AJ171">
            <v>3699</v>
          </cell>
          <cell r="AK171">
            <v>18812</v>
          </cell>
          <cell r="AL171">
            <v>19293</v>
          </cell>
          <cell r="AM171">
            <v>29159</v>
          </cell>
          <cell r="AN171">
            <v>1260</v>
          </cell>
          <cell r="AO171">
            <v>1550</v>
          </cell>
        </row>
        <row r="172">
          <cell r="B172" t="str">
            <v xml:space="preserve">  สวี</v>
          </cell>
          <cell r="C172">
            <v>62983</v>
          </cell>
          <cell r="D172">
            <v>33028</v>
          </cell>
          <cell r="E172">
            <v>55681</v>
          </cell>
          <cell r="F172">
            <v>25836</v>
          </cell>
          <cell r="G172">
            <v>2631</v>
          </cell>
          <cell r="H172">
            <v>2736</v>
          </cell>
          <cell r="I172">
            <v>47</v>
          </cell>
          <cell r="J172">
            <v>106</v>
          </cell>
          <cell r="K172">
            <v>34763</v>
          </cell>
          <cell r="L172">
            <v>33504</v>
          </cell>
          <cell r="M172">
            <v>138906</v>
          </cell>
          <cell r="N172">
            <v>138906</v>
          </cell>
          <cell r="O172">
            <v>138906</v>
          </cell>
          <cell r="P172">
            <v>92916</v>
          </cell>
          <cell r="Q172">
            <v>92776</v>
          </cell>
          <cell r="R172">
            <v>71900.657791999998</v>
          </cell>
          <cell r="S172">
            <v>113651</v>
          </cell>
          <cell r="T172">
            <v>11.48</v>
          </cell>
          <cell r="U172">
            <v>0</v>
          </cell>
          <cell r="V172">
            <v>3273</v>
          </cell>
          <cell r="W172">
            <v>140</v>
          </cell>
          <cell r="X172">
            <v>1470</v>
          </cell>
          <cell r="Y172">
            <v>38463</v>
          </cell>
          <cell r="Z172">
            <v>38955</v>
          </cell>
          <cell r="AA172">
            <v>41341</v>
          </cell>
          <cell r="AB172">
            <v>66558</v>
          </cell>
          <cell r="AC172">
            <v>1075</v>
          </cell>
          <cell r="AD172">
            <v>1709</v>
          </cell>
          <cell r="AE172">
            <v>33508</v>
          </cell>
          <cell r="AF172">
            <v>33608</v>
          </cell>
          <cell r="AG172">
            <v>140</v>
          </cell>
          <cell r="AH172">
            <v>40</v>
          </cell>
          <cell r="AI172">
            <v>25456</v>
          </cell>
          <cell r="AJ172">
            <v>27</v>
          </cell>
          <cell r="AK172">
            <v>25443</v>
          </cell>
          <cell r="AL172">
            <v>15274</v>
          </cell>
          <cell r="AM172">
            <v>31804</v>
          </cell>
          <cell r="AN172">
            <v>600</v>
          </cell>
          <cell r="AO172">
            <v>1250</v>
          </cell>
        </row>
        <row r="173">
          <cell r="B173" t="str">
            <v xml:space="preserve">  หลังสวน</v>
          </cell>
          <cell r="C173">
            <v>20630</v>
          </cell>
          <cell r="D173">
            <v>20630</v>
          </cell>
          <cell r="E173">
            <v>20630</v>
          </cell>
          <cell r="F173">
            <v>20630</v>
          </cell>
          <cell r="G173">
            <v>15647</v>
          </cell>
          <cell r="H173">
            <v>5450</v>
          </cell>
          <cell r="I173">
            <v>758</v>
          </cell>
          <cell r="J173">
            <v>0</v>
          </cell>
          <cell r="K173">
            <v>24636</v>
          </cell>
          <cell r="L173">
            <v>24611</v>
          </cell>
          <cell r="M173">
            <v>30820</v>
          </cell>
          <cell r="N173">
            <v>30820</v>
          </cell>
          <cell r="O173">
            <v>30820</v>
          </cell>
          <cell r="P173">
            <v>12158</v>
          </cell>
          <cell r="Q173">
            <v>12050</v>
          </cell>
          <cell r="R173">
            <v>1950.9431999999997</v>
          </cell>
          <cell r="S173">
            <v>22149</v>
          </cell>
          <cell r="T173">
            <v>42.76</v>
          </cell>
          <cell r="U173">
            <v>0</v>
          </cell>
          <cell r="V173">
            <v>457</v>
          </cell>
          <cell r="W173">
            <v>108</v>
          </cell>
          <cell r="X173">
            <v>0</v>
          </cell>
          <cell r="Y173">
            <v>4764</v>
          </cell>
          <cell r="Z173">
            <v>4784</v>
          </cell>
          <cell r="AA173">
            <v>5837</v>
          </cell>
          <cell r="AB173">
            <v>7423</v>
          </cell>
          <cell r="AC173">
            <v>1225</v>
          </cell>
          <cell r="AD173">
            <v>1552</v>
          </cell>
          <cell r="AE173">
            <v>22160</v>
          </cell>
          <cell r="AF173">
            <v>24610</v>
          </cell>
          <cell r="AG173">
            <v>2558</v>
          </cell>
          <cell r="AH173">
            <v>108</v>
          </cell>
          <cell r="AI173">
            <v>14000</v>
          </cell>
          <cell r="AJ173">
            <v>7244</v>
          </cell>
          <cell r="AK173">
            <v>21136</v>
          </cell>
          <cell r="AL173">
            <v>14000</v>
          </cell>
          <cell r="AM173">
            <v>36438</v>
          </cell>
          <cell r="AN173">
            <v>1000</v>
          </cell>
          <cell r="AO173">
            <v>1724</v>
          </cell>
        </row>
        <row r="174">
          <cell r="B174" t="str">
            <v xml:space="preserve">  ละแม</v>
          </cell>
          <cell r="C174">
            <v>3010</v>
          </cell>
          <cell r="D174">
            <v>3010</v>
          </cell>
          <cell r="E174">
            <v>2749</v>
          </cell>
          <cell r="F174">
            <v>2749</v>
          </cell>
          <cell r="G174">
            <v>2137</v>
          </cell>
          <cell r="H174">
            <v>2227</v>
          </cell>
          <cell r="I174">
            <v>777</v>
          </cell>
          <cell r="J174">
            <v>810</v>
          </cell>
          <cell r="K174">
            <v>5244</v>
          </cell>
          <cell r="L174">
            <v>5665</v>
          </cell>
          <cell r="M174">
            <v>12524</v>
          </cell>
          <cell r="N174">
            <v>12524</v>
          </cell>
          <cell r="O174">
            <v>12524</v>
          </cell>
          <cell r="P174">
            <v>5873</v>
          </cell>
          <cell r="Q174">
            <v>6305</v>
          </cell>
          <cell r="R174">
            <v>5194.0337799999998</v>
          </cell>
          <cell r="S174">
            <v>7416</v>
          </cell>
          <cell r="T174">
            <v>8.99</v>
          </cell>
          <cell r="U174">
            <v>432</v>
          </cell>
          <cell r="V174">
            <v>549</v>
          </cell>
          <cell r="W174">
            <v>0</v>
          </cell>
          <cell r="X174">
            <v>0</v>
          </cell>
          <cell r="Y174">
            <v>2333</v>
          </cell>
          <cell r="Z174">
            <v>2553</v>
          </cell>
          <cell r="AA174">
            <v>2397</v>
          </cell>
          <cell r="AB174">
            <v>3283</v>
          </cell>
          <cell r="AC174">
            <v>1027</v>
          </cell>
          <cell r="AD174">
            <v>1286</v>
          </cell>
          <cell r="AE174">
            <v>5665</v>
          </cell>
          <cell r="AF174">
            <v>5797</v>
          </cell>
          <cell r="AG174">
            <v>132</v>
          </cell>
          <cell r="AH174">
            <v>0</v>
          </cell>
          <cell r="AI174">
            <v>3570</v>
          </cell>
          <cell r="AJ174">
            <v>0</v>
          </cell>
          <cell r="AK174">
            <v>3570</v>
          </cell>
          <cell r="AL174">
            <v>3213</v>
          </cell>
          <cell r="AM174">
            <v>6105</v>
          </cell>
          <cell r="AN174">
            <v>900</v>
          </cell>
          <cell r="AO174">
            <v>1710</v>
          </cell>
        </row>
        <row r="175">
          <cell r="B175" t="str">
            <v xml:space="preserve">  ทุ่งตะโก</v>
          </cell>
          <cell r="C175">
            <v>20353</v>
          </cell>
          <cell r="D175">
            <v>21668</v>
          </cell>
          <cell r="E175">
            <v>17255</v>
          </cell>
          <cell r="F175">
            <v>18505</v>
          </cell>
          <cell r="G175">
            <v>3191</v>
          </cell>
          <cell r="H175">
            <v>6922</v>
          </cell>
          <cell r="I175">
            <v>185</v>
          </cell>
          <cell r="J175">
            <v>374</v>
          </cell>
          <cell r="K175">
            <v>17479</v>
          </cell>
          <cell r="L175">
            <v>23716</v>
          </cell>
          <cell r="M175">
            <v>24460</v>
          </cell>
          <cell r="N175">
            <v>24460</v>
          </cell>
          <cell r="O175">
            <v>24460</v>
          </cell>
          <cell r="P175">
            <v>35007</v>
          </cell>
          <cell r="Q175">
            <v>36240</v>
          </cell>
          <cell r="R175">
            <v>32411.461439999999</v>
          </cell>
          <cell r="S175">
            <v>40069</v>
          </cell>
          <cell r="T175">
            <v>5.39</v>
          </cell>
          <cell r="U175">
            <v>1272</v>
          </cell>
          <cell r="V175">
            <v>1304</v>
          </cell>
          <cell r="W175">
            <v>39</v>
          </cell>
          <cell r="X175">
            <v>868</v>
          </cell>
          <cell r="Y175">
            <v>22837</v>
          </cell>
          <cell r="Z175">
            <v>22837</v>
          </cell>
          <cell r="AA175">
            <v>50163</v>
          </cell>
          <cell r="AB175">
            <v>56425</v>
          </cell>
          <cell r="AC175">
            <v>2197</v>
          </cell>
          <cell r="AD175">
            <v>2471</v>
          </cell>
          <cell r="AE175">
            <v>23695</v>
          </cell>
          <cell r="AF175">
            <v>23928</v>
          </cell>
          <cell r="AG175">
            <v>272</v>
          </cell>
          <cell r="AH175">
            <v>39</v>
          </cell>
          <cell r="AI175">
            <v>16929</v>
          </cell>
          <cell r="AJ175">
            <v>45</v>
          </cell>
          <cell r="AK175">
            <v>16935</v>
          </cell>
          <cell r="AL175">
            <v>10496</v>
          </cell>
          <cell r="AM175">
            <v>26977</v>
          </cell>
          <cell r="AN175">
            <v>620</v>
          </cell>
          <cell r="AO175">
            <v>1593</v>
          </cell>
        </row>
        <row r="176">
          <cell r="B176" t="str">
            <v>ระนอง</v>
          </cell>
          <cell r="C176">
            <v>22314</v>
          </cell>
          <cell r="D176">
            <v>17628</v>
          </cell>
          <cell r="E176">
            <v>16561</v>
          </cell>
          <cell r="F176">
            <v>12533</v>
          </cell>
          <cell r="G176">
            <v>2646</v>
          </cell>
          <cell r="H176">
            <v>535</v>
          </cell>
          <cell r="I176">
            <v>160</v>
          </cell>
          <cell r="J176">
            <v>43</v>
          </cell>
          <cell r="K176">
            <v>23996</v>
          </cell>
          <cell r="L176">
            <v>39185</v>
          </cell>
          <cell r="M176">
            <v>36556</v>
          </cell>
          <cell r="N176">
            <v>36556</v>
          </cell>
          <cell r="O176">
            <v>36556</v>
          </cell>
          <cell r="P176">
            <v>56252</v>
          </cell>
          <cell r="Q176">
            <v>56862</v>
          </cell>
          <cell r="R176">
            <v>34817.284943999999</v>
          </cell>
          <cell r="S176">
            <v>78907</v>
          </cell>
          <cell r="T176">
            <v>19.78</v>
          </cell>
          <cell r="U176">
            <v>3382</v>
          </cell>
          <cell r="V176">
            <v>4055</v>
          </cell>
          <cell r="W176">
            <v>2772</v>
          </cell>
          <cell r="X176">
            <v>1146</v>
          </cell>
          <cell r="Y176">
            <v>28835</v>
          </cell>
          <cell r="Z176">
            <v>27827</v>
          </cell>
          <cell r="AA176">
            <v>60696</v>
          </cell>
          <cell r="AB176">
            <v>48969</v>
          </cell>
          <cell r="AC176">
            <v>2105</v>
          </cell>
          <cell r="AD176">
            <v>1760</v>
          </cell>
          <cell r="AE176">
            <v>35800</v>
          </cell>
          <cell r="AF176">
            <v>39184</v>
          </cell>
          <cell r="AG176">
            <v>3837</v>
          </cell>
          <cell r="AH176">
            <v>453</v>
          </cell>
          <cell r="AI176">
            <v>30623</v>
          </cell>
          <cell r="AJ176">
            <v>778</v>
          </cell>
          <cell r="AK176">
            <v>30948</v>
          </cell>
          <cell r="AL176">
            <v>24392</v>
          </cell>
          <cell r="AM176">
            <v>28854</v>
          </cell>
          <cell r="AN176">
            <v>797</v>
          </cell>
          <cell r="AO176">
            <v>932</v>
          </cell>
        </row>
        <row r="177">
          <cell r="B177" t="str">
            <v xml:space="preserve">  เมืองระนอง</v>
          </cell>
          <cell r="C177">
            <v>718</v>
          </cell>
          <cell r="D177">
            <v>718</v>
          </cell>
          <cell r="E177">
            <v>676</v>
          </cell>
          <cell r="F177">
            <v>676</v>
          </cell>
          <cell r="G177">
            <v>321</v>
          </cell>
          <cell r="H177">
            <v>512</v>
          </cell>
          <cell r="I177">
            <v>475</v>
          </cell>
          <cell r="J177">
            <v>757</v>
          </cell>
          <cell r="K177">
            <v>609</v>
          </cell>
          <cell r="L177">
            <v>902</v>
          </cell>
          <cell r="M177">
            <v>284</v>
          </cell>
          <cell r="N177">
            <v>284</v>
          </cell>
          <cell r="O177">
            <v>284</v>
          </cell>
          <cell r="P177">
            <v>569</v>
          </cell>
          <cell r="Q177">
            <v>667</v>
          </cell>
          <cell r="R177">
            <v>405.14380399999999</v>
          </cell>
          <cell r="S177">
            <v>929</v>
          </cell>
          <cell r="T177">
            <v>20.03</v>
          </cell>
          <cell r="U177">
            <v>98</v>
          </cell>
          <cell r="V177">
            <v>496</v>
          </cell>
          <cell r="W177">
            <v>0</v>
          </cell>
          <cell r="X177">
            <v>22</v>
          </cell>
          <cell r="Y177">
            <v>249</v>
          </cell>
          <cell r="Z177">
            <v>249</v>
          </cell>
          <cell r="AA177">
            <v>2129</v>
          </cell>
          <cell r="AB177">
            <v>1369</v>
          </cell>
          <cell r="AC177">
            <v>8550</v>
          </cell>
          <cell r="AD177">
            <v>5498</v>
          </cell>
          <cell r="AE177">
            <v>805</v>
          </cell>
          <cell r="AF177">
            <v>903</v>
          </cell>
          <cell r="AG177">
            <v>98</v>
          </cell>
          <cell r="AH177">
            <v>0</v>
          </cell>
          <cell r="AI177">
            <v>311</v>
          </cell>
          <cell r="AJ177">
            <v>103</v>
          </cell>
          <cell r="AK177">
            <v>414</v>
          </cell>
          <cell r="AL177">
            <v>176</v>
          </cell>
          <cell r="AM177">
            <v>274</v>
          </cell>
          <cell r="AN177">
            <v>565</v>
          </cell>
          <cell r="AO177">
            <v>663</v>
          </cell>
        </row>
        <row r="178">
          <cell r="B178" t="str">
            <v xml:space="preserve">  กระบุรี</v>
          </cell>
          <cell r="C178">
            <v>3865</v>
          </cell>
          <cell r="E178">
            <v>3503</v>
          </cell>
          <cell r="G178">
            <v>882</v>
          </cell>
          <cell r="I178">
            <v>252</v>
          </cell>
          <cell r="K178">
            <v>9456</v>
          </cell>
          <cell r="L178">
            <v>20523</v>
          </cell>
          <cell r="M178">
            <v>15836</v>
          </cell>
          <cell r="N178">
            <v>15836</v>
          </cell>
          <cell r="O178">
            <v>15836</v>
          </cell>
          <cell r="P178">
            <v>21963</v>
          </cell>
          <cell r="Q178">
            <v>19306</v>
          </cell>
          <cell r="R178">
            <v>8608.6998480000002</v>
          </cell>
          <cell r="S178">
            <v>30003</v>
          </cell>
          <cell r="T178">
            <v>28.27</v>
          </cell>
          <cell r="U178">
            <v>0</v>
          </cell>
          <cell r="V178">
            <v>495</v>
          </cell>
          <cell r="W178">
            <v>2657</v>
          </cell>
          <cell r="X178">
            <v>0</v>
          </cell>
          <cell r="Y178">
            <v>14284</v>
          </cell>
          <cell r="Z178">
            <v>12752</v>
          </cell>
          <cell r="AA178">
            <v>27999</v>
          </cell>
          <cell r="AB178">
            <v>12567</v>
          </cell>
          <cell r="AC178">
            <v>1960</v>
          </cell>
          <cell r="AD178">
            <v>985</v>
          </cell>
          <cell r="AE178">
            <v>19006</v>
          </cell>
          <cell r="AF178">
            <v>20523</v>
          </cell>
          <cell r="AG178">
            <v>1755</v>
          </cell>
          <cell r="AH178">
            <v>238</v>
          </cell>
          <cell r="AI178">
            <v>16985</v>
          </cell>
          <cell r="AJ178">
            <v>290</v>
          </cell>
          <cell r="AK178">
            <v>17037</v>
          </cell>
          <cell r="AL178">
            <v>11550</v>
          </cell>
          <cell r="AM178">
            <v>14618</v>
          </cell>
          <cell r="AN178">
            <v>680</v>
          </cell>
          <cell r="AO178">
            <v>858</v>
          </cell>
        </row>
        <row r="179">
          <cell r="B179" t="str">
            <v xml:space="preserve">  กะเปอร์</v>
          </cell>
          <cell r="C179">
            <v>2500</v>
          </cell>
          <cell r="D179">
            <v>2500</v>
          </cell>
          <cell r="E179">
            <v>1718</v>
          </cell>
          <cell r="F179">
            <v>1718</v>
          </cell>
          <cell r="G179">
            <v>20</v>
          </cell>
          <cell r="H179">
            <v>13</v>
          </cell>
          <cell r="I179">
            <v>12</v>
          </cell>
          <cell r="J179">
            <v>8</v>
          </cell>
          <cell r="K179">
            <v>1263</v>
          </cell>
          <cell r="L179">
            <v>2553</v>
          </cell>
          <cell r="M179">
            <v>4692</v>
          </cell>
          <cell r="N179">
            <v>4692</v>
          </cell>
          <cell r="O179">
            <v>4692</v>
          </cell>
          <cell r="P179">
            <v>12848</v>
          </cell>
          <cell r="Q179">
            <v>14872</v>
          </cell>
          <cell r="R179">
            <v>0</v>
          </cell>
          <cell r="S179">
            <v>32236</v>
          </cell>
          <cell r="T179">
            <v>59.57</v>
          </cell>
          <cell r="U179">
            <v>2034</v>
          </cell>
          <cell r="V179">
            <v>2731</v>
          </cell>
          <cell r="W179">
            <v>10</v>
          </cell>
          <cell r="X179">
            <v>1124</v>
          </cell>
          <cell r="Y179">
            <v>3799</v>
          </cell>
          <cell r="Z179">
            <v>3997</v>
          </cell>
          <cell r="AA179">
            <v>4517</v>
          </cell>
          <cell r="AB179">
            <v>7357</v>
          </cell>
          <cell r="AC179">
            <v>1189</v>
          </cell>
          <cell r="AD179">
            <v>1841</v>
          </cell>
          <cell r="AE179">
            <v>1929</v>
          </cell>
          <cell r="AF179">
            <v>2553</v>
          </cell>
          <cell r="AG179">
            <v>734</v>
          </cell>
          <cell r="AH179">
            <v>110</v>
          </cell>
          <cell r="AI179">
            <v>1773</v>
          </cell>
          <cell r="AJ179">
            <v>100</v>
          </cell>
          <cell r="AK179">
            <v>1763</v>
          </cell>
          <cell r="AL179">
            <v>1090</v>
          </cell>
          <cell r="AM179">
            <v>1329</v>
          </cell>
          <cell r="AN179">
            <v>615</v>
          </cell>
          <cell r="AO179">
            <v>754</v>
          </cell>
        </row>
        <row r="180">
          <cell r="B180" t="str">
            <v xml:space="preserve">  ละอุ่น</v>
          </cell>
          <cell r="C180">
            <v>14410</v>
          </cell>
          <cell r="D180">
            <v>14410</v>
          </cell>
          <cell r="E180">
            <v>10139</v>
          </cell>
          <cell r="F180">
            <v>10139</v>
          </cell>
          <cell r="G180">
            <v>1418</v>
          </cell>
          <cell r="H180">
            <v>10</v>
          </cell>
          <cell r="I180">
            <v>140</v>
          </cell>
          <cell r="J180">
            <v>1</v>
          </cell>
          <cell r="K180">
            <v>12293</v>
          </cell>
          <cell r="L180">
            <v>15067</v>
          </cell>
          <cell r="M180">
            <v>15601</v>
          </cell>
          <cell r="N180">
            <v>15601</v>
          </cell>
          <cell r="O180">
            <v>15601</v>
          </cell>
          <cell r="P180">
            <v>20872</v>
          </cell>
          <cell r="Q180">
            <v>22017</v>
          </cell>
          <cell r="R180">
            <v>10098.053016</v>
          </cell>
          <cell r="S180">
            <v>33936</v>
          </cell>
          <cell r="T180">
            <v>27.62</v>
          </cell>
          <cell r="U180">
            <v>1250</v>
          </cell>
          <cell r="V180">
            <v>333</v>
          </cell>
          <cell r="W180">
            <v>105</v>
          </cell>
          <cell r="X180">
            <v>0</v>
          </cell>
          <cell r="Y180">
            <v>10503</v>
          </cell>
          <cell r="Z180">
            <v>10829</v>
          </cell>
          <cell r="AA180">
            <v>26051</v>
          </cell>
          <cell r="AB180">
            <v>27676</v>
          </cell>
          <cell r="AC180">
            <v>2480</v>
          </cell>
          <cell r="AD180">
            <v>2556</v>
          </cell>
          <cell r="AE180">
            <v>13921</v>
          </cell>
          <cell r="AF180">
            <v>15066</v>
          </cell>
          <cell r="AG180">
            <v>1250</v>
          </cell>
          <cell r="AH180">
            <v>105</v>
          </cell>
          <cell r="AI180">
            <v>11470</v>
          </cell>
          <cell r="AJ180">
            <v>285</v>
          </cell>
          <cell r="AK180">
            <v>11650</v>
          </cell>
          <cell r="AL180">
            <v>11527</v>
          </cell>
          <cell r="AM180">
            <v>12582</v>
          </cell>
          <cell r="AN180">
            <v>1005</v>
          </cell>
          <cell r="AO180">
            <v>1080</v>
          </cell>
        </row>
        <row r="181">
          <cell r="B181" t="str">
            <v xml:space="preserve">  สุขสำราญ</v>
          </cell>
          <cell r="C181">
            <v>821</v>
          </cell>
          <cell r="E181">
            <v>525</v>
          </cell>
          <cell r="G181">
            <v>5</v>
          </cell>
          <cell r="I181">
            <v>10</v>
          </cell>
          <cell r="K181">
            <v>375</v>
          </cell>
          <cell r="L181">
            <v>140</v>
          </cell>
          <cell r="M181">
            <v>143</v>
          </cell>
          <cell r="N181">
            <v>143</v>
          </cell>
          <cell r="O181">
            <v>143</v>
          </cell>
          <cell r="AE181">
            <v>139</v>
          </cell>
          <cell r="AF181">
            <v>139</v>
          </cell>
          <cell r="AG181">
            <v>0</v>
          </cell>
          <cell r="AH181">
            <v>0</v>
          </cell>
          <cell r="AI181">
            <v>84</v>
          </cell>
          <cell r="AJ181">
            <v>0</v>
          </cell>
          <cell r="AK181">
            <v>84</v>
          </cell>
          <cell r="AL181">
            <v>49</v>
          </cell>
          <cell r="AM181">
            <v>51</v>
          </cell>
          <cell r="AN181">
            <v>589</v>
          </cell>
          <cell r="AO181">
            <v>606</v>
          </cell>
        </row>
        <row r="182">
          <cell r="B182" t="str">
            <v>สุราษฎร์ธานี</v>
          </cell>
          <cell r="C182">
            <v>76595</v>
          </cell>
          <cell r="D182">
            <v>66834</v>
          </cell>
          <cell r="E182">
            <v>47217</v>
          </cell>
          <cell r="F182">
            <v>45372</v>
          </cell>
          <cell r="G182">
            <v>38016</v>
          </cell>
          <cell r="H182">
            <v>21128</v>
          </cell>
          <cell r="I182">
            <v>805</v>
          </cell>
          <cell r="J182">
            <v>466</v>
          </cell>
          <cell r="K182">
            <v>49864</v>
          </cell>
          <cell r="L182">
            <v>59556</v>
          </cell>
          <cell r="M182">
            <v>60166</v>
          </cell>
          <cell r="N182">
            <v>60166</v>
          </cell>
          <cell r="O182">
            <v>60166</v>
          </cell>
          <cell r="P182">
            <v>99672</v>
          </cell>
          <cell r="Q182">
            <v>118321</v>
          </cell>
          <cell r="R182">
            <v>80658.952416</v>
          </cell>
          <cell r="S182">
            <v>155983</v>
          </cell>
          <cell r="T182">
            <v>16.239999999999998</v>
          </cell>
          <cell r="U182">
            <v>21552</v>
          </cell>
          <cell r="V182">
            <v>6664</v>
          </cell>
          <cell r="W182">
            <v>2903</v>
          </cell>
          <cell r="X182">
            <v>1497</v>
          </cell>
          <cell r="Y182">
            <v>44019</v>
          </cell>
          <cell r="Z182">
            <v>49522</v>
          </cell>
          <cell r="AA182">
            <v>88806</v>
          </cell>
          <cell r="AB182">
            <v>96992</v>
          </cell>
          <cell r="AC182">
            <v>2017</v>
          </cell>
          <cell r="AD182">
            <v>1959</v>
          </cell>
          <cell r="AE182">
            <v>53768</v>
          </cell>
          <cell r="AF182">
            <v>59959</v>
          </cell>
          <cell r="AG182">
            <v>7228</v>
          </cell>
          <cell r="AH182">
            <v>1037</v>
          </cell>
          <cell r="AI182">
            <v>28191</v>
          </cell>
          <cell r="AJ182">
            <v>11885</v>
          </cell>
          <cell r="AK182">
            <v>39039</v>
          </cell>
          <cell r="AL182">
            <v>25368</v>
          </cell>
          <cell r="AM182">
            <v>45825</v>
          </cell>
          <cell r="AN182">
            <v>900</v>
          </cell>
          <cell r="AO182">
            <v>1174</v>
          </cell>
        </row>
        <row r="183">
          <cell r="B183" t="str">
            <v xml:space="preserve">  เมืองสุราษฎร์ธานี</v>
          </cell>
          <cell r="C183">
            <v>1872</v>
          </cell>
          <cell r="D183">
            <v>1520</v>
          </cell>
          <cell r="E183">
            <v>1412</v>
          </cell>
          <cell r="F183">
            <v>1066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1702</v>
          </cell>
          <cell r="L183">
            <v>1703</v>
          </cell>
          <cell r="M183">
            <v>1940</v>
          </cell>
          <cell r="N183">
            <v>1940</v>
          </cell>
          <cell r="O183">
            <v>1940</v>
          </cell>
          <cell r="P183">
            <v>6929</v>
          </cell>
          <cell r="Q183">
            <v>6923</v>
          </cell>
          <cell r="R183">
            <v>0</v>
          </cell>
          <cell r="S183">
            <v>17733</v>
          </cell>
          <cell r="T183">
            <v>79.67</v>
          </cell>
          <cell r="U183">
            <v>0</v>
          </cell>
          <cell r="V183">
            <v>0</v>
          </cell>
          <cell r="W183">
            <v>6</v>
          </cell>
          <cell r="X183">
            <v>0</v>
          </cell>
          <cell r="Y183">
            <v>3600</v>
          </cell>
          <cell r="Z183">
            <v>3600</v>
          </cell>
          <cell r="AA183">
            <v>4116</v>
          </cell>
          <cell r="AB183">
            <v>4693</v>
          </cell>
          <cell r="AC183">
            <v>1143</v>
          </cell>
          <cell r="AD183">
            <v>1304</v>
          </cell>
          <cell r="AE183">
            <v>1709</v>
          </cell>
          <cell r="AF183">
            <v>1703</v>
          </cell>
          <cell r="AG183">
            <v>0</v>
          </cell>
          <cell r="AH183">
            <v>6</v>
          </cell>
          <cell r="AI183">
            <v>1380</v>
          </cell>
          <cell r="AJ183">
            <v>298</v>
          </cell>
          <cell r="AK183">
            <v>1672</v>
          </cell>
          <cell r="AL183">
            <v>976</v>
          </cell>
          <cell r="AM183">
            <v>2180</v>
          </cell>
          <cell r="AN183">
            <v>707</v>
          </cell>
          <cell r="AO183">
            <v>1304</v>
          </cell>
        </row>
        <row r="184">
          <cell r="B184" t="str">
            <v xml:space="preserve">  กาญจนดิษฐ์</v>
          </cell>
          <cell r="C184">
            <v>1242</v>
          </cell>
          <cell r="D184">
            <v>1242</v>
          </cell>
          <cell r="E184">
            <v>1230</v>
          </cell>
          <cell r="F184">
            <v>1230</v>
          </cell>
          <cell r="G184">
            <v>5659</v>
          </cell>
          <cell r="H184">
            <v>2124</v>
          </cell>
          <cell r="I184">
            <v>4601</v>
          </cell>
          <cell r="J184">
            <v>0</v>
          </cell>
          <cell r="K184">
            <v>2407</v>
          </cell>
          <cell r="L184">
            <v>2887</v>
          </cell>
          <cell r="M184">
            <v>3496</v>
          </cell>
          <cell r="N184">
            <v>3496</v>
          </cell>
          <cell r="O184">
            <v>3496</v>
          </cell>
          <cell r="P184">
            <v>9558</v>
          </cell>
          <cell r="Q184">
            <v>11488</v>
          </cell>
          <cell r="R184">
            <v>0</v>
          </cell>
          <cell r="S184">
            <v>27612</v>
          </cell>
          <cell r="T184">
            <v>71.61</v>
          </cell>
          <cell r="U184">
            <v>2000</v>
          </cell>
          <cell r="V184">
            <v>200</v>
          </cell>
          <cell r="W184">
            <v>70</v>
          </cell>
          <cell r="X184">
            <v>200</v>
          </cell>
          <cell r="Y184">
            <v>2790</v>
          </cell>
          <cell r="Z184">
            <v>5120</v>
          </cell>
          <cell r="AA184">
            <v>5580</v>
          </cell>
          <cell r="AB184">
            <v>6756</v>
          </cell>
          <cell r="AC184">
            <v>2000</v>
          </cell>
          <cell r="AD184">
            <v>1320</v>
          </cell>
          <cell r="AE184">
            <v>2874</v>
          </cell>
          <cell r="AF184">
            <v>2887</v>
          </cell>
          <cell r="AG184">
            <v>83</v>
          </cell>
          <cell r="AH184">
            <v>70</v>
          </cell>
          <cell r="AI184">
            <v>1212</v>
          </cell>
          <cell r="AJ184">
            <v>757</v>
          </cell>
          <cell r="AK184">
            <v>1899</v>
          </cell>
          <cell r="AL184">
            <v>703</v>
          </cell>
          <cell r="AM184">
            <v>1514</v>
          </cell>
          <cell r="AN184">
            <v>580</v>
          </cell>
          <cell r="AO184">
            <v>797</v>
          </cell>
        </row>
        <row r="185">
          <cell r="B185" t="str">
            <v xml:space="preserve">  เกาะสมุย</v>
          </cell>
          <cell r="C185">
            <v>12379</v>
          </cell>
          <cell r="D185">
            <v>15320</v>
          </cell>
          <cell r="E185">
            <v>10355</v>
          </cell>
          <cell r="F185">
            <v>9319</v>
          </cell>
          <cell r="G185">
            <v>1808</v>
          </cell>
          <cell r="H185">
            <v>348</v>
          </cell>
          <cell r="I185">
            <v>175</v>
          </cell>
          <cell r="J185">
            <v>0</v>
          </cell>
          <cell r="K185">
            <v>14389</v>
          </cell>
          <cell r="L185">
            <v>11850</v>
          </cell>
          <cell r="M185">
            <v>3660</v>
          </cell>
          <cell r="N185">
            <v>3660</v>
          </cell>
          <cell r="O185">
            <v>3660</v>
          </cell>
          <cell r="P185">
            <v>14513</v>
          </cell>
          <cell r="Q185">
            <v>14378</v>
          </cell>
          <cell r="R185">
            <v>5120.5809199999985</v>
          </cell>
          <cell r="S185">
            <v>23635</v>
          </cell>
          <cell r="T185">
            <v>32.85</v>
          </cell>
          <cell r="U185">
            <v>1485</v>
          </cell>
          <cell r="V185">
            <v>0</v>
          </cell>
          <cell r="W185">
            <v>1620</v>
          </cell>
          <cell r="X185">
            <v>0</v>
          </cell>
          <cell r="Y185">
            <v>9448</v>
          </cell>
          <cell r="Z185">
            <v>9078</v>
          </cell>
          <cell r="AA185">
            <v>11232</v>
          </cell>
          <cell r="AB185">
            <v>16073</v>
          </cell>
          <cell r="AC185">
            <v>1189</v>
          </cell>
          <cell r="AD185">
            <v>1771</v>
          </cell>
          <cell r="AE185">
            <v>10985</v>
          </cell>
          <cell r="AF185">
            <v>11850</v>
          </cell>
          <cell r="AG185">
            <v>1485</v>
          </cell>
          <cell r="AH185">
            <v>620</v>
          </cell>
          <cell r="AI185">
            <v>4841</v>
          </cell>
          <cell r="AJ185">
            <v>1723</v>
          </cell>
          <cell r="AK185">
            <v>5944</v>
          </cell>
          <cell r="AL185">
            <v>4110</v>
          </cell>
          <cell r="AM185">
            <v>7020</v>
          </cell>
          <cell r="AN185">
            <v>849</v>
          </cell>
          <cell r="AO185">
            <v>1181</v>
          </cell>
        </row>
        <row r="186">
          <cell r="B186" t="str">
            <v xml:space="preserve">  คีรีรัฐนิคม</v>
          </cell>
          <cell r="C186">
            <v>1051</v>
          </cell>
          <cell r="D186">
            <v>4323</v>
          </cell>
          <cell r="E186">
            <v>964</v>
          </cell>
          <cell r="F186">
            <v>1577</v>
          </cell>
          <cell r="G186">
            <v>549</v>
          </cell>
          <cell r="H186">
            <v>586</v>
          </cell>
          <cell r="I186">
            <v>570</v>
          </cell>
          <cell r="J186">
            <v>372</v>
          </cell>
          <cell r="K186">
            <v>1398</v>
          </cell>
          <cell r="L186">
            <v>4163</v>
          </cell>
          <cell r="M186">
            <v>2901</v>
          </cell>
          <cell r="N186">
            <v>2901</v>
          </cell>
          <cell r="O186">
            <v>2901</v>
          </cell>
          <cell r="P186">
            <v>4331</v>
          </cell>
          <cell r="Q186">
            <v>4436</v>
          </cell>
          <cell r="R186">
            <v>3357.8745600000002</v>
          </cell>
          <cell r="S186">
            <v>5514</v>
          </cell>
          <cell r="T186">
            <v>12.4</v>
          </cell>
          <cell r="U186">
            <v>608</v>
          </cell>
          <cell r="V186">
            <v>77</v>
          </cell>
          <cell r="W186">
            <v>503</v>
          </cell>
          <cell r="X186">
            <v>0</v>
          </cell>
          <cell r="Y186">
            <v>2357</v>
          </cell>
          <cell r="Z186">
            <v>2347</v>
          </cell>
          <cell r="AA186">
            <v>2835</v>
          </cell>
          <cell r="AB186">
            <v>2893</v>
          </cell>
          <cell r="AC186">
            <v>1203</v>
          </cell>
          <cell r="AD186">
            <v>1233</v>
          </cell>
          <cell r="AE186">
            <v>3659</v>
          </cell>
          <cell r="AF186">
            <v>4164</v>
          </cell>
          <cell r="AG186">
            <v>608</v>
          </cell>
          <cell r="AH186">
            <v>103</v>
          </cell>
          <cell r="AI186">
            <v>411</v>
          </cell>
          <cell r="AJ186">
            <v>1090</v>
          </cell>
          <cell r="AK186">
            <v>1398</v>
          </cell>
          <cell r="AL186">
            <v>619</v>
          </cell>
          <cell r="AM186">
            <v>2207</v>
          </cell>
          <cell r="AN186">
            <v>1506</v>
          </cell>
          <cell r="AO186">
            <v>1579</v>
          </cell>
        </row>
        <row r="187">
          <cell r="B187" t="str">
            <v xml:space="preserve">  ไชยา</v>
          </cell>
          <cell r="C187">
            <v>7870</v>
          </cell>
          <cell r="D187">
            <v>7860</v>
          </cell>
          <cell r="E187">
            <v>6087</v>
          </cell>
          <cell r="F187">
            <v>6077</v>
          </cell>
          <cell r="G187">
            <v>11991</v>
          </cell>
          <cell r="H187">
            <v>2445</v>
          </cell>
          <cell r="I187">
            <v>1970</v>
          </cell>
          <cell r="J187">
            <v>402</v>
          </cell>
          <cell r="K187">
            <v>3947</v>
          </cell>
          <cell r="L187">
            <v>5523</v>
          </cell>
          <cell r="M187">
            <v>719</v>
          </cell>
          <cell r="N187">
            <v>719</v>
          </cell>
          <cell r="O187">
            <v>719</v>
          </cell>
          <cell r="P187">
            <v>6404</v>
          </cell>
          <cell r="Q187">
            <v>6404</v>
          </cell>
          <cell r="R187">
            <v>3494.4834879999999</v>
          </cell>
          <cell r="S187">
            <v>9314</v>
          </cell>
          <cell r="T187">
            <v>23.18</v>
          </cell>
          <cell r="U187">
            <v>6</v>
          </cell>
          <cell r="V187">
            <v>318</v>
          </cell>
          <cell r="W187">
            <v>6</v>
          </cell>
          <cell r="X187">
            <v>189</v>
          </cell>
          <cell r="Y187">
            <v>3399</v>
          </cell>
          <cell r="Z187">
            <v>4125</v>
          </cell>
          <cell r="AA187">
            <v>8749</v>
          </cell>
          <cell r="AB187">
            <v>7120</v>
          </cell>
          <cell r="AC187">
            <v>2574</v>
          </cell>
          <cell r="AD187">
            <v>1726</v>
          </cell>
          <cell r="AE187">
            <v>5503</v>
          </cell>
          <cell r="AF187">
            <v>5523</v>
          </cell>
          <cell r="AG187">
            <v>26</v>
          </cell>
          <cell r="AH187">
            <v>6</v>
          </cell>
          <cell r="AI187">
            <v>2368</v>
          </cell>
          <cell r="AJ187">
            <v>1340</v>
          </cell>
          <cell r="AK187">
            <v>3702</v>
          </cell>
          <cell r="AL187">
            <v>2709</v>
          </cell>
          <cell r="AM187">
            <v>5153</v>
          </cell>
          <cell r="AN187">
            <v>1144</v>
          </cell>
          <cell r="AO187">
            <v>1392</v>
          </cell>
        </row>
        <row r="188">
          <cell r="B188" t="str">
            <v xml:space="preserve">  ดอนสัก</v>
          </cell>
          <cell r="C188">
            <v>739</v>
          </cell>
          <cell r="D188">
            <v>1498</v>
          </cell>
          <cell r="E188">
            <v>527</v>
          </cell>
          <cell r="F188">
            <v>598</v>
          </cell>
          <cell r="G188">
            <v>403</v>
          </cell>
          <cell r="H188">
            <v>10</v>
          </cell>
          <cell r="I188">
            <v>0</v>
          </cell>
          <cell r="J188">
            <v>17</v>
          </cell>
          <cell r="K188">
            <v>893</v>
          </cell>
          <cell r="L188">
            <v>1415</v>
          </cell>
          <cell r="M188">
            <v>1600</v>
          </cell>
          <cell r="N188">
            <v>1600</v>
          </cell>
          <cell r="O188">
            <v>1600</v>
          </cell>
          <cell r="P188">
            <v>4152</v>
          </cell>
          <cell r="Q188">
            <v>4453</v>
          </cell>
          <cell r="R188">
            <v>0</v>
          </cell>
          <cell r="S188">
            <v>10059</v>
          </cell>
          <cell r="T188">
            <v>64.23</v>
          </cell>
          <cell r="U188">
            <v>305</v>
          </cell>
          <cell r="V188">
            <v>8</v>
          </cell>
          <cell r="W188">
            <v>4</v>
          </cell>
          <cell r="X188">
            <v>0</v>
          </cell>
          <cell r="Y188">
            <v>201</v>
          </cell>
          <cell r="Z188">
            <v>443</v>
          </cell>
          <cell r="AA188">
            <v>537</v>
          </cell>
          <cell r="AB188">
            <v>660</v>
          </cell>
          <cell r="AC188">
            <v>2672</v>
          </cell>
          <cell r="AD188">
            <v>1490</v>
          </cell>
          <cell r="AE188">
            <v>1115</v>
          </cell>
          <cell r="AF188">
            <v>1416</v>
          </cell>
          <cell r="AG188">
            <v>305</v>
          </cell>
          <cell r="AH188">
            <v>4</v>
          </cell>
          <cell r="AI188">
            <v>366</v>
          </cell>
          <cell r="AJ188">
            <v>154</v>
          </cell>
          <cell r="AK188">
            <v>516</v>
          </cell>
          <cell r="AL188">
            <v>304</v>
          </cell>
          <cell r="AM188">
            <v>494</v>
          </cell>
          <cell r="AN188">
            <v>831</v>
          </cell>
          <cell r="AO188">
            <v>957</v>
          </cell>
        </row>
        <row r="189">
          <cell r="B189" t="str">
            <v xml:space="preserve">  ท่าฉาง</v>
          </cell>
          <cell r="C189">
            <v>858</v>
          </cell>
          <cell r="D189">
            <v>998</v>
          </cell>
          <cell r="E189">
            <v>746</v>
          </cell>
          <cell r="F189">
            <v>746</v>
          </cell>
          <cell r="G189">
            <v>766</v>
          </cell>
          <cell r="H189">
            <v>0</v>
          </cell>
          <cell r="I189">
            <v>1027</v>
          </cell>
          <cell r="J189">
            <v>0</v>
          </cell>
          <cell r="K189">
            <v>1161</v>
          </cell>
          <cell r="L189">
            <v>1177</v>
          </cell>
          <cell r="M189">
            <v>1650</v>
          </cell>
          <cell r="N189">
            <v>1650</v>
          </cell>
          <cell r="O189">
            <v>1650</v>
          </cell>
          <cell r="P189">
            <v>1683</v>
          </cell>
          <cell r="Q189">
            <v>1833</v>
          </cell>
          <cell r="R189">
            <v>0</v>
          </cell>
          <cell r="S189">
            <v>4165</v>
          </cell>
          <cell r="T189">
            <v>64.900000000000006</v>
          </cell>
          <cell r="U189">
            <v>150</v>
          </cell>
          <cell r="V189">
            <v>663</v>
          </cell>
          <cell r="W189">
            <v>0</v>
          </cell>
          <cell r="X189">
            <v>84</v>
          </cell>
          <cell r="Y189">
            <v>910</v>
          </cell>
          <cell r="Z189">
            <v>910</v>
          </cell>
          <cell r="AA189">
            <v>1596</v>
          </cell>
          <cell r="AB189">
            <v>3968</v>
          </cell>
          <cell r="AC189">
            <v>1754</v>
          </cell>
          <cell r="AD189">
            <v>4360</v>
          </cell>
          <cell r="AE189">
            <v>954</v>
          </cell>
          <cell r="AF189">
            <v>1178</v>
          </cell>
          <cell r="AG189">
            <v>224</v>
          </cell>
          <cell r="AH189">
            <v>0</v>
          </cell>
          <cell r="AI189">
            <v>237</v>
          </cell>
          <cell r="AJ189">
            <v>475</v>
          </cell>
          <cell r="AK189">
            <v>712</v>
          </cell>
          <cell r="AL189">
            <v>149</v>
          </cell>
          <cell r="AM189">
            <v>591</v>
          </cell>
          <cell r="AN189">
            <v>629</v>
          </cell>
          <cell r="AO189">
            <v>830</v>
          </cell>
        </row>
        <row r="190">
          <cell r="B190" t="str">
            <v xml:space="preserve">  ท่าชนะ</v>
          </cell>
          <cell r="C190">
            <v>3008</v>
          </cell>
          <cell r="D190">
            <v>3008</v>
          </cell>
          <cell r="E190">
            <v>2412</v>
          </cell>
          <cell r="F190">
            <v>2412</v>
          </cell>
          <cell r="G190">
            <v>4520</v>
          </cell>
          <cell r="H190">
            <v>452</v>
          </cell>
          <cell r="I190">
            <v>1874</v>
          </cell>
          <cell r="J190">
            <v>187</v>
          </cell>
          <cell r="K190">
            <v>2721</v>
          </cell>
          <cell r="L190">
            <v>5350</v>
          </cell>
          <cell r="M190">
            <v>14623</v>
          </cell>
          <cell r="N190">
            <v>14623</v>
          </cell>
          <cell r="O190">
            <v>14623</v>
          </cell>
          <cell r="P190">
            <v>9096</v>
          </cell>
          <cell r="Q190">
            <v>11338</v>
          </cell>
          <cell r="R190">
            <v>0</v>
          </cell>
          <cell r="S190">
            <v>26767</v>
          </cell>
          <cell r="T190">
            <v>69.430000000000007</v>
          </cell>
          <cell r="U190">
            <v>2720</v>
          </cell>
          <cell r="V190">
            <v>74</v>
          </cell>
          <cell r="W190">
            <v>478</v>
          </cell>
          <cell r="X190">
            <v>74</v>
          </cell>
          <cell r="Y190">
            <v>3822</v>
          </cell>
          <cell r="Z190">
            <v>3749</v>
          </cell>
          <cell r="AA190">
            <v>7861</v>
          </cell>
          <cell r="AB190">
            <v>6887</v>
          </cell>
          <cell r="AC190">
            <v>2057</v>
          </cell>
          <cell r="AD190">
            <v>1837</v>
          </cell>
          <cell r="AE190">
            <v>4708</v>
          </cell>
          <cell r="AF190">
            <v>5350</v>
          </cell>
          <cell r="AG190">
            <v>720</v>
          </cell>
          <cell r="AH190">
            <v>78</v>
          </cell>
          <cell r="AI190">
            <v>2378</v>
          </cell>
          <cell r="AJ190">
            <v>1892</v>
          </cell>
          <cell r="AK190">
            <v>4192</v>
          </cell>
          <cell r="AL190">
            <v>2088</v>
          </cell>
          <cell r="AM190">
            <v>5114</v>
          </cell>
          <cell r="AN190">
            <v>878</v>
          </cell>
          <cell r="AO190">
            <v>1220</v>
          </cell>
        </row>
        <row r="191">
          <cell r="B191" t="str">
            <v xml:space="preserve">  นาสาร</v>
          </cell>
          <cell r="C191">
            <v>30251</v>
          </cell>
          <cell r="D191">
            <v>14929</v>
          </cell>
          <cell r="E191">
            <v>10682</v>
          </cell>
          <cell r="F191">
            <v>10575</v>
          </cell>
          <cell r="G191">
            <v>9291</v>
          </cell>
          <cell r="H191">
            <v>13042</v>
          </cell>
          <cell r="I191">
            <v>870</v>
          </cell>
          <cell r="J191">
            <v>1233</v>
          </cell>
          <cell r="K191">
            <v>6992</v>
          </cell>
          <cell r="L191">
            <v>7412</v>
          </cell>
          <cell r="M191">
            <v>4584</v>
          </cell>
          <cell r="N191">
            <v>4584</v>
          </cell>
          <cell r="O191">
            <v>4584</v>
          </cell>
          <cell r="P191">
            <v>9985</v>
          </cell>
          <cell r="Q191">
            <v>9985</v>
          </cell>
          <cell r="R191">
            <v>6857.6181200000001</v>
          </cell>
          <cell r="S191">
            <v>13112</v>
          </cell>
          <cell r="T191">
            <v>15.98</v>
          </cell>
          <cell r="U191">
            <v>0</v>
          </cell>
          <cell r="V191">
            <v>675</v>
          </cell>
          <cell r="W191">
            <v>0</v>
          </cell>
          <cell r="X191">
            <v>0</v>
          </cell>
          <cell r="Y191">
            <v>2834</v>
          </cell>
          <cell r="Z191">
            <v>2909</v>
          </cell>
          <cell r="AA191">
            <v>6673</v>
          </cell>
          <cell r="AB191">
            <v>7761</v>
          </cell>
          <cell r="AC191">
            <v>2355</v>
          </cell>
          <cell r="AD191">
            <v>2668</v>
          </cell>
          <cell r="AE191">
            <v>6916</v>
          </cell>
          <cell r="AF191">
            <v>7412</v>
          </cell>
          <cell r="AG191">
            <v>496</v>
          </cell>
          <cell r="AH191">
            <v>0</v>
          </cell>
          <cell r="AI191">
            <v>4385</v>
          </cell>
          <cell r="AJ191">
            <v>1073</v>
          </cell>
          <cell r="AK191">
            <v>5458</v>
          </cell>
          <cell r="AL191">
            <v>5082</v>
          </cell>
          <cell r="AM191">
            <v>7166</v>
          </cell>
          <cell r="AN191">
            <v>1159</v>
          </cell>
          <cell r="AO191">
            <v>1313</v>
          </cell>
        </row>
        <row r="192">
          <cell r="B192" t="str">
            <v xml:space="preserve">  พนม</v>
          </cell>
          <cell r="C192">
            <v>2802</v>
          </cell>
          <cell r="D192">
            <v>3373</v>
          </cell>
          <cell r="E192">
            <v>895</v>
          </cell>
          <cell r="F192">
            <v>1227</v>
          </cell>
          <cell r="G192">
            <v>0</v>
          </cell>
          <cell r="H192">
            <v>294</v>
          </cell>
          <cell r="I192">
            <v>0</v>
          </cell>
          <cell r="J192">
            <v>240</v>
          </cell>
          <cell r="K192">
            <v>1604</v>
          </cell>
          <cell r="L192">
            <v>2349</v>
          </cell>
          <cell r="M192">
            <v>3700</v>
          </cell>
          <cell r="N192">
            <v>3700</v>
          </cell>
          <cell r="O192">
            <v>3700</v>
          </cell>
          <cell r="P192">
            <v>5627</v>
          </cell>
          <cell r="Q192">
            <v>7912</v>
          </cell>
          <cell r="R192">
            <v>733.56899200000043</v>
          </cell>
          <cell r="S192">
            <v>15090</v>
          </cell>
          <cell r="T192">
            <v>46.29</v>
          </cell>
          <cell r="U192">
            <v>2326</v>
          </cell>
          <cell r="V192">
            <v>2783</v>
          </cell>
          <cell r="W192">
            <v>41</v>
          </cell>
          <cell r="X192">
            <v>0</v>
          </cell>
          <cell r="Y192">
            <v>1182</v>
          </cell>
          <cell r="Z192">
            <v>1163</v>
          </cell>
          <cell r="AA192">
            <v>3411</v>
          </cell>
          <cell r="AB192">
            <v>2275</v>
          </cell>
          <cell r="AC192">
            <v>2886</v>
          </cell>
          <cell r="AD192">
            <v>1956</v>
          </cell>
          <cell r="AE192">
            <v>1795</v>
          </cell>
          <cell r="AF192">
            <v>2349</v>
          </cell>
          <cell r="AG192">
            <v>595</v>
          </cell>
          <cell r="AH192">
            <v>41</v>
          </cell>
          <cell r="AI192">
            <v>688</v>
          </cell>
          <cell r="AJ192">
            <v>473</v>
          </cell>
          <cell r="AK192">
            <v>1120</v>
          </cell>
          <cell r="AL192">
            <v>605</v>
          </cell>
          <cell r="AM192">
            <v>1201</v>
          </cell>
          <cell r="AN192">
            <v>880</v>
          </cell>
          <cell r="AO192">
            <v>1072</v>
          </cell>
        </row>
        <row r="193">
          <cell r="B193" t="str">
            <v xml:space="preserve">  พระแสง</v>
          </cell>
          <cell r="C193">
            <v>673</v>
          </cell>
          <cell r="D193">
            <v>556</v>
          </cell>
          <cell r="E193">
            <v>526</v>
          </cell>
          <cell r="F193">
            <v>388</v>
          </cell>
          <cell r="G193">
            <v>551</v>
          </cell>
          <cell r="H193">
            <v>0</v>
          </cell>
          <cell r="I193">
            <v>1048</v>
          </cell>
          <cell r="J193">
            <v>0</v>
          </cell>
          <cell r="K193">
            <v>1464</v>
          </cell>
          <cell r="L193">
            <v>1125</v>
          </cell>
          <cell r="M193">
            <v>4755</v>
          </cell>
          <cell r="N193">
            <v>4755</v>
          </cell>
          <cell r="O193">
            <v>4755</v>
          </cell>
          <cell r="P193">
            <v>744</v>
          </cell>
          <cell r="Q193">
            <v>982</v>
          </cell>
          <cell r="R193">
            <v>0</v>
          </cell>
          <cell r="S193">
            <v>2641</v>
          </cell>
          <cell r="T193">
            <v>86.18</v>
          </cell>
          <cell r="U193">
            <v>238</v>
          </cell>
          <cell r="V193">
            <v>191</v>
          </cell>
          <cell r="W193">
            <v>0</v>
          </cell>
          <cell r="X193">
            <v>0</v>
          </cell>
          <cell r="Y193">
            <v>32</v>
          </cell>
          <cell r="Z193">
            <v>65</v>
          </cell>
          <cell r="AA193">
            <v>21</v>
          </cell>
          <cell r="AB193">
            <v>28</v>
          </cell>
          <cell r="AC193">
            <v>656</v>
          </cell>
          <cell r="AD193">
            <v>431</v>
          </cell>
          <cell r="AE193">
            <v>887</v>
          </cell>
          <cell r="AF193">
            <v>1125</v>
          </cell>
          <cell r="AG193">
            <v>238</v>
          </cell>
          <cell r="AH193">
            <v>0</v>
          </cell>
          <cell r="AI193">
            <v>549</v>
          </cell>
          <cell r="AJ193">
            <v>0</v>
          </cell>
          <cell r="AK193">
            <v>549</v>
          </cell>
          <cell r="AL193">
            <v>725</v>
          </cell>
          <cell r="AM193">
            <v>786</v>
          </cell>
          <cell r="AN193">
            <v>1321</v>
          </cell>
          <cell r="AO193">
            <v>1431</v>
          </cell>
        </row>
        <row r="194">
          <cell r="B194" t="str">
            <v xml:space="preserve">  พุนพิน</v>
          </cell>
          <cell r="C194">
            <v>750</v>
          </cell>
          <cell r="D194">
            <v>750</v>
          </cell>
          <cell r="E194">
            <v>723</v>
          </cell>
          <cell r="F194">
            <v>723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1072</v>
          </cell>
          <cell r="L194">
            <v>1232</v>
          </cell>
          <cell r="M194">
            <v>1839</v>
          </cell>
          <cell r="N194">
            <v>1839</v>
          </cell>
          <cell r="O194">
            <v>1839</v>
          </cell>
          <cell r="P194">
            <v>2427</v>
          </cell>
          <cell r="Q194">
            <v>2903</v>
          </cell>
          <cell r="R194">
            <v>0</v>
          </cell>
          <cell r="S194">
            <v>6452</v>
          </cell>
          <cell r="T194">
            <v>62.37</v>
          </cell>
          <cell r="U194">
            <v>476</v>
          </cell>
          <cell r="V194">
            <v>321</v>
          </cell>
          <cell r="W194">
            <v>0</v>
          </cell>
          <cell r="X194">
            <v>0</v>
          </cell>
          <cell r="Y194">
            <v>138</v>
          </cell>
          <cell r="Z194">
            <v>138</v>
          </cell>
          <cell r="AA194">
            <v>97</v>
          </cell>
          <cell r="AB194">
            <v>83</v>
          </cell>
          <cell r="AC194">
            <v>703</v>
          </cell>
          <cell r="AD194">
            <v>601</v>
          </cell>
          <cell r="AE194">
            <v>959</v>
          </cell>
          <cell r="AF194">
            <v>1235</v>
          </cell>
          <cell r="AG194">
            <v>276</v>
          </cell>
          <cell r="AH194">
            <v>0</v>
          </cell>
          <cell r="AI194">
            <v>713</v>
          </cell>
          <cell r="AJ194">
            <v>59</v>
          </cell>
          <cell r="AK194">
            <v>772</v>
          </cell>
          <cell r="AL194">
            <v>615</v>
          </cell>
          <cell r="AM194">
            <v>896</v>
          </cell>
          <cell r="AN194">
            <v>863</v>
          </cell>
          <cell r="AO194">
            <v>1161</v>
          </cell>
        </row>
        <row r="195">
          <cell r="B195" t="str">
            <v xml:space="preserve">  เวียงสระ</v>
          </cell>
          <cell r="C195">
            <v>3283</v>
          </cell>
          <cell r="D195">
            <v>2819</v>
          </cell>
          <cell r="E195">
            <v>2159</v>
          </cell>
          <cell r="F195">
            <v>2109</v>
          </cell>
          <cell r="G195">
            <v>0</v>
          </cell>
          <cell r="H195">
            <v>479</v>
          </cell>
          <cell r="I195">
            <v>0</v>
          </cell>
          <cell r="J195">
            <v>227</v>
          </cell>
          <cell r="K195">
            <v>2854</v>
          </cell>
          <cell r="L195">
            <v>3973</v>
          </cell>
          <cell r="M195">
            <v>9122</v>
          </cell>
          <cell r="N195">
            <v>9122</v>
          </cell>
          <cell r="O195">
            <v>9122</v>
          </cell>
          <cell r="P195">
            <v>15871</v>
          </cell>
          <cell r="Q195">
            <v>15871</v>
          </cell>
          <cell r="R195">
            <v>808.91312799999832</v>
          </cell>
          <cell r="S195">
            <v>30933</v>
          </cell>
          <cell r="T195">
            <v>48.42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11071</v>
          </cell>
          <cell r="Z195">
            <v>13441</v>
          </cell>
          <cell r="AA195">
            <v>32378</v>
          </cell>
          <cell r="AB195">
            <v>32484</v>
          </cell>
          <cell r="AC195">
            <v>2925</v>
          </cell>
          <cell r="AD195">
            <v>2417</v>
          </cell>
          <cell r="AE195">
            <v>3974</v>
          </cell>
          <cell r="AF195">
            <v>3974</v>
          </cell>
          <cell r="AG195">
            <v>0</v>
          </cell>
          <cell r="AH195">
            <v>0</v>
          </cell>
          <cell r="AI195">
            <v>2917</v>
          </cell>
          <cell r="AJ195">
            <v>1057</v>
          </cell>
          <cell r="AK195">
            <v>3974</v>
          </cell>
          <cell r="AL195">
            <v>2809</v>
          </cell>
          <cell r="AM195">
            <v>4741</v>
          </cell>
          <cell r="AN195">
            <v>963</v>
          </cell>
          <cell r="AO195">
            <v>1193</v>
          </cell>
        </row>
        <row r="196">
          <cell r="B196" t="str">
            <v xml:space="preserve">  เกาะพะงัน</v>
          </cell>
          <cell r="C196">
            <v>1560</v>
          </cell>
          <cell r="D196">
            <v>450</v>
          </cell>
          <cell r="E196">
            <v>1551</v>
          </cell>
          <cell r="F196">
            <v>450</v>
          </cell>
          <cell r="G196">
            <v>991</v>
          </cell>
          <cell r="H196">
            <v>54</v>
          </cell>
          <cell r="I196">
            <v>639</v>
          </cell>
          <cell r="J196">
            <v>120</v>
          </cell>
          <cell r="K196">
            <v>830</v>
          </cell>
          <cell r="L196">
            <v>621</v>
          </cell>
          <cell r="AE196">
            <v>621</v>
          </cell>
          <cell r="AF196">
            <v>621</v>
          </cell>
          <cell r="AG196">
            <v>0</v>
          </cell>
          <cell r="AH196">
            <v>0</v>
          </cell>
          <cell r="AI196">
            <v>275</v>
          </cell>
          <cell r="AJ196">
            <v>346</v>
          </cell>
          <cell r="AK196">
            <v>621</v>
          </cell>
          <cell r="AL196">
            <v>153</v>
          </cell>
          <cell r="AM196">
            <v>479</v>
          </cell>
          <cell r="AN196">
            <v>556</v>
          </cell>
          <cell r="AO196">
            <v>771</v>
          </cell>
        </row>
        <row r="197">
          <cell r="B197" t="str">
            <v xml:space="preserve">  เคียนซา</v>
          </cell>
          <cell r="C197">
            <v>2061</v>
          </cell>
          <cell r="D197">
            <v>2061</v>
          </cell>
          <cell r="E197">
            <v>2006</v>
          </cell>
          <cell r="F197">
            <v>2006</v>
          </cell>
          <cell r="G197">
            <v>16</v>
          </cell>
          <cell r="H197">
            <v>21</v>
          </cell>
          <cell r="I197">
            <v>8</v>
          </cell>
          <cell r="J197">
            <v>0</v>
          </cell>
          <cell r="K197">
            <v>1535</v>
          </cell>
          <cell r="L197">
            <v>1975</v>
          </cell>
          <cell r="M197">
            <v>1776</v>
          </cell>
          <cell r="N197">
            <v>1776</v>
          </cell>
          <cell r="O197">
            <v>1776</v>
          </cell>
          <cell r="P197">
            <v>1803</v>
          </cell>
          <cell r="Q197">
            <v>2553</v>
          </cell>
          <cell r="R197">
            <v>0</v>
          </cell>
          <cell r="S197">
            <v>6455</v>
          </cell>
          <cell r="T197">
            <v>77.98</v>
          </cell>
          <cell r="U197">
            <v>754</v>
          </cell>
          <cell r="V197">
            <v>252</v>
          </cell>
          <cell r="W197">
            <v>4</v>
          </cell>
          <cell r="X197">
            <v>0</v>
          </cell>
          <cell r="Y197">
            <v>392</v>
          </cell>
          <cell r="Z197">
            <v>601</v>
          </cell>
          <cell r="AA197">
            <v>467</v>
          </cell>
          <cell r="AB197">
            <v>715</v>
          </cell>
          <cell r="AC197">
            <v>1191</v>
          </cell>
          <cell r="AD197">
            <v>1190</v>
          </cell>
          <cell r="AE197">
            <v>1941</v>
          </cell>
          <cell r="AF197">
            <v>2371</v>
          </cell>
          <cell r="AG197">
            <v>434</v>
          </cell>
          <cell r="AH197">
            <v>4</v>
          </cell>
          <cell r="AI197">
            <v>1745</v>
          </cell>
          <cell r="AJ197">
            <v>90</v>
          </cell>
          <cell r="AK197">
            <v>1831</v>
          </cell>
          <cell r="AL197">
            <v>1242</v>
          </cell>
          <cell r="AM197">
            <v>1783</v>
          </cell>
          <cell r="AN197">
            <v>712</v>
          </cell>
          <cell r="AO197">
            <v>974</v>
          </cell>
        </row>
        <row r="198">
          <cell r="B198" t="str">
            <v xml:space="preserve">  บ้านตาขุน</v>
          </cell>
          <cell r="C198">
            <v>1452</v>
          </cell>
          <cell r="D198">
            <v>1307</v>
          </cell>
          <cell r="E198">
            <v>1257</v>
          </cell>
          <cell r="F198">
            <v>1107</v>
          </cell>
          <cell r="G198">
            <v>1056</v>
          </cell>
          <cell r="H198">
            <v>859</v>
          </cell>
          <cell r="I198">
            <v>0</v>
          </cell>
          <cell r="J198">
            <v>776</v>
          </cell>
          <cell r="K198">
            <v>1246</v>
          </cell>
          <cell r="L198">
            <v>619</v>
          </cell>
          <cell r="M198">
            <v>2794</v>
          </cell>
          <cell r="N198">
            <v>2794</v>
          </cell>
          <cell r="O198">
            <v>2794</v>
          </cell>
          <cell r="AE198">
            <v>619</v>
          </cell>
          <cell r="AF198">
            <v>619</v>
          </cell>
          <cell r="AG198">
            <v>0</v>
          </cell>
          <cell r="AH198">
            <v>0</v>
          </cell>
          <cell r="AI198">
            <v>619</v>
          </cell>
          <cell r="AK198">
            <v>619</v>
          </cell>
          <cell r="AL198">
            <v>508</v>
          </cell>
          <cell r="AM198">
            <v>679</v>
          </cell>
          <cell r="AN198">
            <v>820</v>
          </cell>
          <cell r="AO198">
            <v>1097</v>
          </cell>
        </row>
        <row r="199">
          <cell r="B199" t="str">
            <v xml:space="preserve">  บ้านนาเดิม</v>
          </cell>
          <cell r="C199">
            <v>757</v>
          </cell>
          <cell r="D199">
            <v>803</v>
          </cell>
          <cell r="E199">
            <v>451</v>
          </cell>
          <cell r="F199">
            <v>503</v>
          </cell>
          <cell r="G199">
            <v>0</v>
          </cell>
          <cell r="H199">
            <v>283</v>
          </cell>
          <cell r="I199">
            <v>0</v>
          </cell>
          <cell r="J199">
            <v>563</v>
          </cell>
          <cell r="K199">
            <v>650</v>
          </cell>
          <cell r="L199">
            <v>803</v>
          </cell>
          <cell r="P199">
            <v>2299</v>
          </cell>
          <cell r="Q199">
            <v>2276</v>
          </cell>
          <cell r="R199">
            <v>0</v>
          </cell>
          <cell r="S199">
            <v>4875</v>
          </cell>
          <cell r="T199">
            <v>58.27</v>
          </cell>
          <cell r="U199">
            <v>46</v>
          </cell>
          <cell r="V199">
            <v>210</v>
          </cell>
          <cell r="W199">
            <v>69</v>
          </cell>
          <cell r="X199">
            <v>0</v>
          </cell>
          <cell r="Y199">
            <v>781</v>
          </cell>
          <cell r="Z199">
            <v>871</v>
          </cell>
          <cell r="AA199">
            <v>1357</v>
          </cell>
          <cell r="AB199">
            <v>2917</v>
          </cell>
          <cell r="AC199">
            <v>1738</v>
          </cell>
          <cell r="AD199">
            <v>3349</v>
          </cell>
          <cell r="AE199">
            <v>806</v>
          </cell>
          <cell r="AF199">
            <v>803</v>
          </cell>
          <cell r="AG199">
            <v>0</v>
          </cell>
          <cell r="AH199">
            <v>3</v>
          </cell>
          <cell r="AI199">
            <v>776</v>
          </cell>
          <cell r="AJ199">
            <v>30</v>
          </cell>
          <cell r="AK199">
            <v>803</v>
          </cell>
          <cell r="AL199">
            <v>456</v>
          </cell>
          <cell r="AM199">
            <v>910</v>
          </cell>
          <cell r="AN199">
            <v>588</v>
          </cell>
          <cell r="AO199">
            <v>1133</v>
          </cell>
        </row>
        <row r="200">
          <cell r="B200" t="str">
            <v xml:space="preserve">  ชัยบุรี</v>
          </cell>
          <cell r="C200">
            <v>151</v>
          </cell>
          <cell r="D200">
            <v>181</v>
          </cell>
          <cell r="E200">
            <v>81</v>
          </cell>
          <cell r="F200">
            <v>106</v>
          </cell>
          <cell r="G200">
            <v>8</v>
          </cell>
          <cell r="H200">
            <v>15</v>
          </cell>
          <cell r="I200">
            <v>99</v>
          </cell>
          <cell r="J200">
            <v>0</v>
          </cell>
          <cell r="K200">
            <v>310</v>
          </cell>
          <cell r="L200">
            <v>391</v>
          </cell>
          <cell r="P200">
            <v>271</v>
          </cell>
          <cell r="Q200">
            <v>484</v>
          </cell>
          <cell r="R200">
            <v>0</v>
          </cell>
          <cell r="S200">
            <v>1334</v>
          </cell>
          <cell r="T200">
            <v>89.62</v>
          </cell>
          <cell r="U200">
            <v>215</v>
          </cell>
          <cell r="V200">
            <v>33</v>
          </cell>
          <cell r="W200">
            <v>2</v>
          </cell>
          <cell r="X200">
            <v>3</v>
          </cell>
          <cell r="Y200">
            <v>23</v>
          </cell>
          <cell r="Z200">
            <v>23</v>
          </cell>
          <cell r="AA200">
            <v>54</v>
          </cell>
          <cell r="AB200">
            <v>51</v>
          </cell>
          <cell r="AC200">
            <v>2348</v>
          </cell>
          <cell r="AD200">
            <v>2217</v>
          </cell>
          <cell r="AE200">
            <v>178</v>
          </cell>
          <cell r="AF200">
            <v>391</v>
          </cell>
          <cell r="AG200">
            <v>215</v>
          </cell>
          <cell r="AH200">
            <v>2</v>
          </cell>
          <cell r="AI200">
            <v>102</v>
          </cell>
          <cell r="AJ200">
            <v>69</v>
          </cell>
          <cell r="AK200">
            <v>169</v>
          </cell>
          <cell r="AL200">
            <v>55</v>
          </cell>
          <cell r="AM200">
            <v>95</v>
          </cell>
          <cell r="AN200">
            <v>539</v>
          </cell>
          <cell r="AO200">
            <v>563</v>
          </cell>
        </row>
        <row r="201">
          <cell r="B201" t="str">
            <v xml:space="preserve">  วิภาวดี</v>
          </cell>
          <cell r="C201">
            <v>3836</v>
          </cell>
          <cell r="D201">
            <v>3836</v>
          </cell>
          <cell r="E201">
            <v>3153</v>
          </cell>
          <cell r="F201">
            <v>3153</v>
          </cell>
          <cell r="G201">
            <v>407</v>
          </cell>
          <cell r="H201">
            <v>116</v>
          </cell>
          <cell r="I201">
            <v>129</v>
          </cell>
          <cell r="J201">
            <v>37</v>
          </cell>
          <cell r="K201">
            <v>2689</v>
          </cell>
          <cell r="L201">
            <v>4988</v>
          </cell>
          <cell r="M201">
            <v>1007</v>
          </cell>
          <cell r="N201">
            <v>1007</v>
          </cell>
          <cell r="O201">
            <v>1007</v>
          </cell>
          <cell r="P201">
            <v>3979</v>
          </cell>
          <cell r="Q201">
            <v>14102</v>
          </cell>
          <cell r="R201">
            <v>0</v>
          </cell>
          <cell r="S201">
            <v>32919</v>
          </cell>
          <cell r="T201">
            <v>68.08</v>
          </cell>
          <cell r="U201">
            <v>10223</v>
          </cell>
          <cell r="V201">
            <v>859</v>
          </cell>
          <cell r="W201">
            <v>100</v>
          </cell>
          <cell r="X201">
            <v>947</v>
          </cell>
          <cell r="Y201">
            <v>1039</v>
          </cell>
          <cell r="Z201">
            <v>939</v>
          </cell>
          <cell r="AA201">
            <v>1842</v>
          </cell>
          <cell r="AB201">
            <v>1628</v>
          </cell>
          <cell r="AC201">
            <v>1773</v>
          </cell>
          <cell r="AD201">
            <v>1734</v>
          </cell>
          <cell r="AE201">
            <v>3565</v>
          </cell>
          <cell r="AF201">
            <v>4988</v>
          </cell>
          <cell r="AG201">
            <v>1523</v>
          </cell>
          <cell r="AH201">
            <v>100</v>
          </cell>
          <cell r="AI201">
            <v>2229</v>
          </cell>
          <cell r="AJ201">
            <v>959</v>
          </cell>
          <cell r="AK201">
            <v>3088</v>
          </cell>
          <cell r="AL201">
            <v>1460</v>
          </cell>
          <cell r="AM201">
            <v>2816</v>
          </cell>
          <cell r="AN201">
            <v>655</v>
          </cell>
          <cell r="AO201">
            <v>912</v>
          </cell>
        </row>
        <row r="202">
          <cell r="B202" t="str">
            <v>พังงา</v>
          </cell>
          <cell r="C202">
            <v>6702</v>
          </cell>
          <cell r="D202">
            <v>6849</v>
          </cell>
          <cell r="E202">
            <v>4635</v>
          </cell>
          <cell r="F202">
            <v>4957</v>
          </cell>
          <cell r="G202">
            <v>2484</v>
          </cell>
          <cell r="H202">
            <v>1399</v>
          </cell>
          <cell r="I202">
            <v>536</v>
          </cell>
          <cell r="J202">
            <v>282</v>
          </cell>
          <cell r="K202">
            <v>5398</v>
          </cell>
          <cell r="L202">
            <v>7498</v>
          </cell>
          <cell r="M202">
            <v>5160</v>
          </cell>
          <cell r="N202">
            <v>5160</v>
          </cell>
          <cell r="O202">
            <v>5160</v>
          </cell>
          <cell r="P202">
            <v>15174</v>
          </cell>
          <cell r="Q202">
            <v>17523</v>
          </cell>
          <cell r="R202">
            <v>8476.5059279999987</v>
          </cell>
          <cell r="S202">
            <v>26569</v>
          </cell>
          <cell r="T202">
            <v>26.34</v>
          </cell>
          <cell r="U202">
            <v>2349</v>
          </cell>
          <cell r="V202">
            <v>1587</v>
          </cell>
          <cell r="W202">
            <v>0</v>
          </cell>
          <cell r="X202">
            <v>0</v>
          </cell>
          <cell r="Y202">
            <v>4908</v>
          </cell>
          <cell r="Z202">
            <v>6578</v>
          </cell>
          <cell r="AA202">
            <v>5578</v>
          </cell>
          <cell r="AB202">
            <v>7147</v>
          </cell>
          <cell r="AC202">
            <v>1137</v>
          </cell>
          <cell r="AD202">
            <v>1087</v>
          </cell>
          <cell r="AE202">
            <v>6717</v>
          </cell>
          <cell r="AF202">
            <v>7416</v>
          </cell>
          <cell r="AG202">
            <v>976</v>
          </cell>
          <cell r="AH202">
            <v>277</v>
          </cell>
          <cell r="AI202">
            <v>6008</v>
          </cell>
          <cell r="AJ202">
            <v>430</v>
          </cell>
          <cell r="AK202">
            <v>6161</v>
          </cell>
          <cell r="AL202">
            <v>2704</v>
          </cell>
          <cell r="AM202">
            <v>3678</v>
          </cell>
          <cell r="AN202">
            <v>450</v>
          </cell>
          <cell r="AO202">
            <v>597</v>
          </cell>
        </row>
        <row r="203">
          <cell r="B203" t="str">
            <v xml:space="preserve">  เมืองพังงา</v>
          </cell>
          <cell r="C203">
            <v>94</v>
          </cell>
          <cell r="D203">
            <v>94</v>
          </cell>
          <cell r="E203">
            <v>94</v>
          </cell>
          <cell r="F203">
            <v>94</v>
          </cell>
          <cell r="G203">
            <v>59</v>
          </cell>
          <cell r="H203">
            <v>129</v>
          </cell>
          <cell r="I203">
            <v>628</v>
          </cell>
          <cell r="J203">
            <v>1372</v>
          </cell>
          <cell r="K203">
            <v>453</v>
          </cell>
          <cell r="L203">
            <v>840</v>
          </cell>
          <cell r="M203">
            <v>1369</v>
          </cell>
          <cell r="N203">
            <v>1369</v>
          </cell>
          <cell r="O203">
            <v>1369</v>
          </cell>
          <cell r="P203">
            <v>2037</v>
          </cell>
          <cell r="Q203">
            <v>2632</v>
          </cell>
          <cell r="R203">
            <v>0</v>
          </cell>
          <cell r="S203">
            <v>7126</v>
          </cell>
          <cell r="T203">
            <v>87.11</v>
          </cell>
          <cell r="U203">
            <v>595</v>
          </cell>
          <cell r="V203">
            <v>0</v>
          </cell>
          <cell r="W203">
            <v>0</v>
          </cell>
          <cell r="X203">
            <v>0</v>
          </cell>
          <cell r="Y203">
            <v>885</v>
          </cell>
          <cell r="Z203">
            <v>885</v>
          </cell>
          <cell r="AA203">
            <v>1878</v>
          </cell>
          <cell r="AB203">
            <v>2593</v>
          </cell>
          <cell r="AC203">
            <v>2122</v>
          </cell>
          <cell r="AD203">
            <v>2930</v>
          </cell>
          <cell r="AE203">
            <v>840</v>
          </cell>
          <cell r="AF203">
            <v>855</v>
          </cell>
          <cell r="AG203">
            <v>15</v>
          </cell>
          <cell r="AH203">
            <v>0</v>
          </cell>
          <cell r="AI203">
            <v>815</v>
          </cell>
          <cell r="AJ203">
            <v>0</v>
          </cell>
          <cell r="AK203">
            <v>815</v>
          </cell>
          <cell r="AL203">
            <v>246</v>
          </cell>
          <cell r="AM203">
            <v>340</v>
          </cell>
          <cell r="AN203">
            <v>302</v>
          </cell>
          <cell r="AO203">
            <v>417</v>
          </cell>
        </row>
        <row r="204">
          <cell r="B204" t="str">
            <v xml:space="preserve">  กะปง</v>
          </cell>
          <cell r="C204">
            <v>863</v>
          </cell>
          <cell r="D204">
            <v>1640</v>
          </cell>
          <cell r="E204">
            <v>701</v>
          </cell>
          <cell r="F204">
            <v>1471</v>
          </cell>
          <cell r="G204">
            <v>662</v>
          </cell>
          <cell r="H204">
            <v>2</v>
          </cell>
          <cell r="I204">
            <v>944</v>
          </cell>
          <cell r="J204">
            <v>1</v>
          </cell>
          <cell r="K204">
            <v>899</v>
          </cell>
          <cell r="L204">
            <v>1565</v>
          </cell>
          <cell r="M204">
            <v>1368</v>
          </cell>
          <cell r="N204">
            <v>1368</v>
          </cell>
          <cell r="O204">
            <v>1368</v>
          </cell>
          <cell r="P204">
            <v>3207</v>
          </cell>
          <cell r="Q204">
            <v>4380</v>
          </cell>
          <cell r="R204">
            <v>2050.9437600000001</v>
          </cell>
          <cell r="S204">
            <v>6709</v>
          </cell>
          <cell r="T204">
            <v>27.13</v>
          </cell>
          <cell r="U204">
            <v>1173</v>
          </cell>
          <cell r="V204">
            <v>399</v>
          </cell>
          <cell r="W204">
            <v>0</v>
          </cell>
          <cell r="X204">
            <v>0</v>
          </cell>
          <cell r="Y204">
            <v>1682</v>
          </cell>
          <cell r="Z204">
            <v>1892</v>
          </cell>
          <cell r="AA204">
            <v>1826</v>
          </cell>
          <cell r="AB204">
            <v>2087</v>
          </cell>
          <cell r="AC204">
            <v>1086</v>
          </cell>
          <cell r="AD204">
            <v>1103</v>
          </cell>
          <cell r="AE204">
            <v>1506</v>
          </cell>
          <cell r="AF204">
            <v>1565</v>
          </cell>
          <cell r="AG204">
            <v>59</v>
          </cell>
          <cell r="AH204">
            <v>0</v>
          </cell>
          <cell r="AI204">
            <v>1427</v>
          </cell>
          <cell r="AJ204">
            <v>0</v>
          </cell>
          <cell r="AK204">
            <v>1427</v>
          </cell>
          <cell r="AL204">
            <v>626</v>
          </cell>
          <cell r="AM204">
            <v>671</v>
          </cell>
          <cell r="AN204">
            <v>439</v>
          </cell>
          <cell r="AO204">
            <v>470</v>
          </cell>
        </row>
        <row r="205">
          <cell r="B205" t="str">
            <v xml:space="preserve">  เกาะยาว</v>
          </cell>
          <cell r="C205">
            <v>52</v>
          </cell>
          <cell r="D205">
            <v>52</v>
          </cell>
          <cell r="E205">
            <v>22</v>
          </cell>
          <cell r="F205">
            <v>22</v>
          </cell>
          <cell r="G205">
            <v>4</v>
          </cell>
          <cell r="H205">
            <v>0</v>
          </cell>
          <cell r="I205">
            <v>182</v>
          </cell>
          <cell r="J205">
            <v>0</v>
          </cell>
          <cell r="K205">
            <v>41</v>
          </cell>
          <cell r="L205">
            <v>82</v>
          </cell>
          <cell r="AE205">
            <v>84</v>
          </cell>
          <cell r="AF205">
            <v>84</v>
          </cell>
          <cell r="AG205">
            <v>0</v>
          </cell>
          <cell r="AH205">
            <v>0</v>
          </cell>
          <cell r="AI205">
            <v>14</v>
          </cell>
          <cell r="AJ205">
            <v>70</v>
          </cell>
          <cell r="AK205">
            <v>84</v>
          </cell>
          <cell r="AL205">
            <v>4</v>
          </cell>
          <cell r="AM205">
            <v>21</v>
          </cell>
          <cell r="AN205">
            <v>286</v>
          </cell>
          <cell r="AO205">
            <v>252</v>
          </cell>
        </row>
        <row r="206">
          <cell r="B206" t="str">
            <v xml:space="preserve">  คุระบุรี</v>
          </cell>
          <cell r="C206">
            <v>1024</v>
          </cell>
          <cell r="D206">
            <v>1014</v>
          </cell>
          <cell r="E206">
            <v>966</v>
          </cell>
          <cell r="F206">
            <v>956</v>
          </cell>
          <cell r="G206">
            <v>212</v>
          </cell>
          <cell r="H206">
            <v>233</v>
          </cell>
          <cell r="I206">
            <v>219</v>
          </cell>
          <cell r="J206">
            <v>244</v>
          </cell>
          <cell r="K206">
            <v>694</v>
          </cell>
          <cell r="L206">
            <v>1214</v>
          </cell>
          <cell r="M206">
            <v>335</v>
          </cell>
          <cell r="N206">
            <v>335</v>
          </cell>
          <cell r="O206">
            <v>335</v>
          </cell>
          <cell r="P206">
            <v>4552</v>
          </cell>
          <cell r="Q206">
            <v>4840</v>
          </cell>
          <cell r="R206">
            <v>0</v>
          </cell>
          <cell r="S206">
            <v>11185</v>
          </cell>
          <cell r="T206">
            <v>66.89</v>
          </cell>
          <cell r="U206">
            <v>288</v>
          </cell>
          <cell r="V206">
            <v>206</v>
          </cell>
          <cell r="W206">
            <v>0</v>
          </cell>
          <cell r="X206">
            <v>0</v>
          </cell>
          <cell r="Y206">
            <v>719</v>
          </cell>
          <cell r="Z206">
            <v>2160</v>
          </cell>
          <cell r="AA206">
            <v>767</v>
          </cell>
          <cell r="AB206">
            <v>1134</v>
          </cell>
          <cell r="AC206">
            <v>1067</v>
          </cell>
          <cell r="AD206">
            <v>525</v>
          </cell>
          <cell r="AE206">
            <v>1444</v>
          </cell>
          <cell r="AF206">
            <v>1214</v>
          </cell>
          <cell r="AG206">
            <v>46</v>
          </cell>
          <cell r="AH206">
            <v>276</v>
          </cell>
          <cell r="AI206">
            <v>1394</v>
          </cell>
          <cell r="AJ206">
            <v>0</v>
          </cell>
          <cell r="AK206">
            <v>1118</v>
          </cell>
          <cell r="AL206">
            <v>336</v>
          </cell>
          <cell r="AM206">
            <v>845</v>
          </cell>
          <cell r="AN206">
            <v>241</v>
          </cell>
          <cell r="AO206">
            <v>756</v>
          </cell>
        </row>
        <row r="207">
          <cell r="B207" t="str">
            <v xml:space="preserve">  ตะกั่วทุ่ง</v>
          </cell>
          <cell r="C207">
            <v>1013</v>
          </cell>
          <cell r="D207">
            <v>933</v>
          </cell>
          <cell r="E207">
            <v>814</v>
          </cell>
          <cell r="F207">
            <v>729</v>
          </cell>
          <cell r="G207">
            <v>589</v>
          </cell>
          <cell r="H207">
            <v>529</v>
          </cell>
          <cell r="I207">
            <v>724</v>
          </cell>
          <cell r="J207">
            <v>726</v>
          </cell>
          <cell r="K207">
            <v>1042</v>
          </cell>
          <cell r="L207">
            <v>1269</v>
          </cell>
          <cell r="M207">
            <v>810</v>
          </cell>
          <cell r="N207">
            <v>810</v>
          </cell>
          <cell r="O207">
            <v>810</v>
          </cell>
          <cell r="P207">
            <v>611</v>
          </cell>
          <cell r="Q207">
            <v>611</v>
          </cell>
          <cell r="R207">
            <v>0</v>
          </cell>
          <cell r="S207">
            <v>1655</v>
          </cell>
          <cell r="T207">
            <v>87.21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589</v>
          </cell>
          <cell r="Z207">
            <v>589</v>
          </cell>
          <cell r="AA207">
            <v>251</v>
          </cell>
          <cell r="AB207">
            <v>182</v>
          </cell>
          <cell r="AC207">
            <v>426</v>
          </cell>
          <cell r="AD207">
            <v>309</v>
          </cell>
          <cell r="AE207">
            <v>895</v>
          </cell>
          <cell r="AF207">
            <v>1183</v>
          </cell>
          <cell r="AG207">
            <v>289</v>
          </cell>
          <cell r="AH207">
            <v>1</v>
          </cell>
          <cell r="AI207">
            <v>835</v>
          </cell>
          <cell r="AJ207">
            <v>12</v>
          </cell>
          <cell r="AK207">
            <v>846</v>
          </cell>
          <cell r="AL207">
            <v>810</v>
          </cell>
          <cell r="AM207">
            <v>754</v>
          </cell>
          <cell r="AN207">
            <v>970</v>
          </cell>
          <cell r="AO207">
            <v>891</v>
          </cell>
        </row>
        <row r="208">
          <cell r="B208" t="str">
            <v xml:space="preserve">  ตะกั่วป่า</v>
          </cell>
          <cell r="C208">
            <v>2986</v>
          </cell>
          <cell r="D208">
            <v>2447</v>
          </cell>
          <cell r="E208">
            <v>1425</v>
          </cell>
          <cell r="F208">
            <v>1086</v>
          </cell>
          <cell r="G208">
            <v>714</v>
          </cell>
          <cell r="H208">
            <v>388</v>
          </cell>
          <cell r="I208">
            <v>501</v>
          </cell>
          <cell r="J208">
            <v>357</v>
          </cell>
          <cell r="K208">
            <v>1359</v>
          </cell>
          <cell r="L208">
            <v>1226</v>
          </cell>
          <cell r="M208">
            <v>941</v>
          </cell>
          <cell r="N208">
            <v>941</v>
          </cell>
          <cell r="O208">
            <v>941</v>
          </cell>
          <cell r="P208">
            <v>3365</v>
          </cell>
          <cell r="Q208">
            <v>3365</v>
          </cell>
          <cell r="R208">
            <v>0</v>
          </cell>
          <cell r="S208">
            <v>7246</v>
          </cell>
          <cell r="T208">
            <v>58.85</v>
          </cell>
          <cell r="U208">
            <v>0</v>
          </cell>
          <cell r="V208">
            <v>71</v>
          </cell>
          <cell r="W208">
            <v>0</v>
          </cell>
          <cell r="X208">
            <v>0</v>
          </cell>
          <cell r="Y208">
            <v>358</v>
          </cell>
          <cell r="Z208">
            <v>330</v>
          </cell>
          <cell r="AA208">
            <v>88</v>
          </cell>
          <cell r="AB208">
            <v>376</v>
          </cell>
          <cell r="AC208">
            <v>246</v>
          </cell>
          <cell r="AD208">
            <v>1139</v>
          </cell>
          <cell r="AE208">
            <v>969</v>
          </cell>
          <cell r="AF208">
            <v>1226</v>
          </cell>
          <cell r="AG208">
            <v>257</v>
          </cell>
          <cell r="AH208">
            <v>0</v>
          </cell>
          <cell r="AI208">
            <v>907</v>
          </cell>
          <cell r="AJ208">
            <v>10</v>
          </cell>
          <cell r="AK208">
            <v>917</v>
          </cell>
          <cell r="AL208">
            <v>272</v>
          </cell>
          <cell r="AM208">
            <v>392</v>
          </cell>
          <cell r="AN208">
            <v>300</v>
          </cell>
          <cell r="AO208">
            <v>427</v>
          </cell>
        </row>
        <row r="209">
          <cell r="B209" t="str">
            <v xml:space="preserve">  ทับปุด</v>
          </cell>
          <cell r="C209">
            <v>86</v>
          </cell>
          <cell r="D209">
            <v>86</v>
          </cell>
          <cell r="E209">
            <v>83</v>
          </cell>
          <cell r="F209">
            <v>83</v>
          </cell>
          <cell r="G209">
            <v>94</v>
          </cell>
          <cell r="H209">
            <v>47</v>
          </cell>
          <cell r="I209">
            <v>1133</v>
          </cell>
          <cell r="J209">
            <v>566</v>
          </cell>
          <cell r="K209">
            <v>119</v>
          </cell>
          <cell r="L209">
            <v>384</v>
          </cell>
          <cell r="M209">
            <v>56</v>
          </cell>
          <cell r="N209">
            <v>56</v>
          </cell>
          <cell r="O209">
            <v>56</v>
          </cell>
          <cell r="P209">
            <v>564</v>
          </cell>
          <cell r="Q209">
            <v>564</v>
          </cell>
          <cell r="R209">
            <v>0</v>
          </cell>
          <cell r="S209">
            <v>1449</v>
          </cell>
          <cell r="T209">
            <v>80.06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354</v>
          </cell>
          <cell r="Z209">
            <v>354</v>
          </cell>
          <cell r="AA209">
            <v>406</v>
          </cell>
          <cell r="AB209">
            <v>258</v>
          </cell>
          <cell r="AC209">
            <v>1147</v>
          </cell>
          <cell r="AD209">
            <v>729</v>
          </cell>
          <cell r="AE209">
            <v>196</v>
          </cell>
          <cell r="AF209">
            <v>371</v>
          </cell>
          <cell r="AG209">
            <v>175</v>
          </cell>
          <cell r="AH209">
            <v>0</v>
          </cell>
          <cell r="AI209">
            <v>82</v>
          </cell>
          <cell r="AJ209">
            <v>109</v>
          </cell>
          <cell r="AK209">
            <v>191</v>
          </cell>
          <cell r="AL209">
            <v>26</v>
          </cell>
          <cell r="AM209">
            <v>82</v>
          </cell>
          <cell r="AN209">
            <v>317</v>
          </cell>
          <cell r="AO209">
            <v>428</v>
          </cell>
        </row>
        <row r="210">
          <cell r="B210" t="str">
            <v xml:space="preserve">  ท้ายเหมือง</v>
          </cell>
          <cell r="C210">
            <v>584</v>
          </cell>
          <cell r="D210">
            <v>583</v>
          </cell>
          <cell r="E210">
            <v>530</v>
          </cell>
          <cell r="F210">
            <v>516</v>
          </cell>
          <cell r="G210">
            <v>150</v>
          </cell>
          <cell r="H210">
            <v>71</v>
          </cell>
          <cell r="I210">
            <v>283</v>
          </cell>
          <cell r="J210">
            <v>138</v>
          </cell>
          <cell r="K210">
            <v>791</v>
          </cell>
          <cell r="L210">
            <v>918</v>
          </cell>
          <cell r="M210">
            <v>281</v>
          </cell>
          <cell r="N210">
            <v>281</v>
          </cell>
          <cell r="O210">
            <v>281</v>
          </cell>
          <cell r="P210">
            <v>838</v>
          </cell>
          <cell r="Q210">
            <v>1131</v>
          </cell>
          <cell r="R210">
            <v>1028.1423360000001</v>
          </cell>
          <cell r="S210">
            <v>1234</v>
          </cell>
          <cell r="T210">
            <v>4.6399999999999997</v>
          </cell>
          <cell r="U210">
            <v>293</v>
          </cell>
          <cell r="V210">
            <v>911</v>
          </cell>
          <cell r="W210">
            <v>0</v>
          </cell>
          <cell r="X210">
            <v>0</v>
          </cell>
          <cell r="Y210">
            <v>321</v>
          </cell>
          <cell r="Z210">
            <v>368</v>
          </cell>
          <cell r="AA210">
            <v>362</v>
          </cell>
          <cell r="AB210">
            <v>517</v>
          </cell>
          <cell r="AC210">
            <v>1128</v>
          </cell>
          <cell r="AD210">
            <v>1405</v>
          </cell>
          <cell r="AE210">
            <v>783</v>
          </cell>
          <cell r="AF210">
            <v>918</v>
          </cell>
          <cell r="AG210">
            <v>135</v>
          </cell>
          <cell r="AH210">
            <v>0</v>
          </cell>
          <cell r="AI210">
            <v>534</v>
          </cell>
          <cell r="AJ210">
            <v>229</v>
          </cell>
          <cell r="AK210">
            <v>763</v>
          </cell>
          <cell r="AL210">
            <v>384</v>
          </cell>
          <cell r="AM210">
            <v>573</v>
          </cell>
          <cell r="AN210">
            <v>719</v>
          </cell>
          <cell r="AO210">
            <v>751</v>
          </cell>
        </row>
        <row r="211">
          <cell r="B211" t="str">
            <v>ภูเก็ต</v>
          </cell>
          <cell r="C211">
            <v>1996</v>
          </cell>
          <cell r="D211">
            <v>2434</v>
          </cell>
          <cell r="E211">
            <v>1732</v>
          </cell>
          <cell r="F211">
            <v>2133</v>
          </cell>
          <cell r="G211">
            <v>2575</v>
          </cell>
          <cell r="H211">
            <v>935</v>
          </cell>
          <cell r="I211">
            <v>1487</v>
          </cell>
          <cell r="J211">
            <v>438</v>
          </cell>
          <cell r="K211">
            <v>2329</v>
          </cell>
          <cell r="L211">
            <v>2407</v>
          </cell>
          <cell r="M211">
            <v>2315</v>
          </cell>
          <cell r="N211">
            <v>2315</v>
          </cell>
          <cell r="O211">
            <v>2315</v>
          </cell>
          <cell r="P211">
            <v>3329</v>
          </cell>
          <cell r="Q211">
            <v>3273</v>
          </cell>
          <cell r="R211">
            <v>900.06190800000013</v>
          </cell>
          <cell r="S211">
            <v>5646</v>
          </cell>
          <cell r="T211">
            <v>36.99</v>
          </cell>
          <cell r="U211">
            <v>0</v>
          </cell>
          <cell r="V211">
            <v>17</v>
          </cell>
          <cell r="W211">
            <v>56</v>
          </cell>
          <cell r="X211">
            <v>26</v>
          </cell>
          <cell r="Y211">
            <v>2698</v>
          </cell>
          <cell r="Z211">
            <v>2657</v>
          </cell>
          <cell r="AA211">
            <v>1872</v>
          </cell>
          <cell r="AB211">
            <v>3416</v>
          </cell>
          <cell r="AC211">
            <v>694</v>
          </cell>
          <cell r="AD211">
            <v>1286</v>
          </cell>
          <cell r="AE211">
            <v>2418</v>
          </cell>
          <cell r="AF211">
            <v>2447</v>
          </cell>
          <cell r="AG211">
            <v>55</v>
          </cell>
          <cell r="AH211">
            <v>26</v>
          </cell>
          <cell r="AI211">
            <v>2243</v>
          </cell>
          <cell r="AJ211">
            <v>100</v>
          </cell>
          <cell r="AK211">
            <v>2317</v>
          </cell>
          <cell r="AL211">
            <v>717</v>
          </cell>
          <cell r="AM211">
            <v>854</v>
          </cell>
          <cell r="AN211">
            <v>320</v>
          </cell>
          <cell r="AO211">
            <v>369</v>
          </cell>
        </row>
        <row r="212">
          <cell r="B212" t="str">
            <v xml:space="preserve">  เมืองภูเก็ต</v>
          </cell>
          <cell r="C212">
            <v>143</v>
          </cell>
          <cell r="D212">
            <v>134</v>
          </cell>
          <cell r="E212">
            <v>112</v>
          </cell>
          <cell r="F212">
            <v>103</v>
          </cell>
          <cell r="G212">
            <v>50</v>
          </cell>
          <cell r="H212">
            <v>32</v>
          </cell>
          <cell r="I212">
            <v>446</v>
          </cell>
          <cell r="J212">
            <v>311</v>
          </cell>
          <cell r="K212">
            <v>203</v>
          </cell>
          <cell r="L212">
            <v>211</v>
          </cell>
          <cell r="M212">
            <v>95</v>
          </cell>
          <cell r="N212">
            <v>95</v>
          </cell>
          <cell r="O212">
            <v>95</v>
          </cell>
          <cell r="P212">
            <v>513</v>
          </cell>
          <cell r="Q212">
            <v>508</v>
          </cell>
          <cell r="R212">
            <v>75.476607999999999</v>
          </cell>
          <cell r="S212">
            <v>941</v>
          </cell>
          <cell r="T212">
            <v>43.44</v>
          </cell>
          <cell r="U212">
            <v>0</v>
          </cell>
          <cell r="V212">
            <v>17</v>
          </cell>
          <cell r="W212">
            <v>5</v>
          </cell>
          <cell r="X212">
            <v>9</v>
          </cell>
          <cell r="Y212">
            <v>249</v>
          </cell>
          <cell r="Z212">
            <v>248</v>
          </cell>
          <cell r="AA212">
            <v>251</v>
          </cell>
          <cell r="AB212">
            <v>304</v>
          </cell>
          <cell r="AC212">
            <v>1008</v>
          </cell>
          <cell r="AD212">
            <v>1226</v>
          </cell>
          <cell r="AE212">
            <v>207</v>
          </cell>
          <cell r="AF212">
            <v>211</v>
          </cell>
          <cell r="AG212">
            <v>9</v>
          </cell>
          <cell r="AH212">
            <v>5</v>
          </cell>
          <cell r="AI212">
            <v>120</v>
          </cell>
          <cell r="AJ212">
            <v>82</v>
          </cell>
          <cell r="AK212">
            <v>197</v>
          </cell>
          <cell r="AL212">
            <v>45</v>
          </cell>
          <cell r="AM212">
            <v>92</v>
          </cell>
          <cell r="AN212">
            <v>375</v>
          </cell>
          <cell r="AO212">
            <v>467</v>
          </cell>
        </row>
        <row r="213">
          <cell r="B213" t="str">
            <v xml:space="preserve">  กะทู้</v>
          </cell>
          <cell r="C213">
            <v>1081</v>
          </cell>
          <cell r="D213">
            <v>1081</v>
          </cell>
          <cell r="E213">
            <v>1026</v>
          </cell>
          <cell r="F213">
            <v>1026</v>
          </cell>
          <cell r="G213">
            <v>147</v>
          </cell>
          <cell r="H213">
            <v>16</v>
          </cell>
          <cell r="I213">
            <v>143</v>
          </cell>
          <cell r="J213">
            <v>16</v>
          </cell>
          <cell r="K213">
            <v>945</v>
          </cell>
          <cell r="L213">
            <v>1081</v>
          </cell>
          <cell r="M213">
            <v>1549</v>
          </cell>
          <cell r="N213">
            <v>1549</v>
          </cell>
          <cell r="O213">
            <v>1549</v>
          </cell>
          <cell r="P213">
            <v>1377</v>
          </cell>
          <cell r="Q213">
            <v>1368</v>
          </cell>
          <cell r="R213">
            <v>1051.3408319999999</v>
          </cell>
          <cell r="S213">
            <v>1685</v>
          </cell>
          <cell r="T213">
            <v>11.81</v>
          </cell>
          <cell r="U213">
            <v>0</v>
          </cell>
          <cell r="V213">
            <v>0</v>
          </cell>
          <cell r="W213">
            <v>9</v>
          </cell>
          <cell r="X213">
            <v>17</v>
          </cell>
          <cell r="Y213">
            <v>1089</v>
          </cell>
          <cell r="Z213">
            <v>1091</v>
          </cell>
          <cell r="AA213">
            <v>1017</v>
          </cell>
          <cell r="AB213">
            <v>2170</v>
          </cell>
          <cell r="AC213">
            <v>934</v>
          </cell>
          <cell r="AD213">
            <v>1989</v>
          </cell>
          <cell r="AE213">
            <v>1130</v>
          </cell>
          <cell r="AF213">
            <v>1121</v>
          </cell>
          <cell r="AG213">
            <v>3</v>
          </cell>
          <cell r="AH213">
            <v>12</v>
          </cell>
          <cell r="AI213">
            <v>1097</v>
          </cell>
          <cell r="AJ213">
            <v>0</v>
          </cell>
          <cell r="AK213">
            <v>1085</v>
          </cell>
          <cell r="AL213">
            <v>352</v>
          </cell>
          <cell r="AM213">
            <v>365</v>
          </cell>
          <cell r="AN213">
            <v>321</v>
          </cell>
          <cell r="AO213">
            <v>336</v>
          </cell>
        </row>
        <row r="214">
          <cell r="B214" t="str">
            <v xml:space="preserve">  ถลาง</v>
          </cell>
          <cell r="C214">
            <v>772</v>
          </cell>
          <cell r="D214">
            <v>1219</v>
          </cell>
          <cell r="E214">
            <v>594</v>
          </cell>
          <cell r="F214">
            <v>1004</v>
          </cell>
          <cell r="G214">
            <v>2378</v>
          </cell>
          <cell r="H214">
            <v>887</v>
          </cell>
          <cell r="I214">
            <v>4003</v>
          </cell>
          <cell r="J214">
            <v>883</v>
          </cell>
          <cell r="K214">
            <v>1181</v>
          </cell>
          <cell r="L214">
            <v>1115</v>
          </cell>
          <cell r="M214">
            <v>671</v>
          </cell>
          <cell r="N214">
            <v>671</v>
          </cell>
          <cell r="O214">
            <v>671</v>
          </cell>
          <cell r="P214">
            <v>1439</v>
          </cell>
          <cell r="Q214">
            <v>1397</v>
          </cell>
          <cell r="R214">
            <v>0</v>
          </cell>
          <cell r="S214">
            <v>3708</v>
          </cell>
          <cell r="T214">
            <v>84.41</v>
          </cell>
          <cell r="U214">
            <v>0</v>
          </cell>
          <cell r="V214">
            <v>0</v>
          </cell>
          <cell r="W214">
            <v>42</v>
          </cell>
          <cell r="X214">
            <v>0</v>
          </cell>
          <cell r="Y214">
            <v>1360</v>
          </cell>
          <cell r="Z214">
            <v>1318</v>
          </cell>
          <cell r="AA214">
            <v>604</v>
          </cell>
          <cell r="AB214">
            <v>942</v>
          </cell>
          <cell r="AC214">
            <v>444</v>
          </cell>
          <cell r="AD214">
            <v>715</v>
          </cell>
          <cell r="AE214">
            <v>1081</v>
          </cell>
          <cell r="AF214">
            <v>1115</v>
          </cell>
          <cell r="AG214">
            <v>43</v>
          </cell>
          <cell r="AH214">
            <v>9</v>
          </cell>
          <cell r="AI214">
            <v>1026</v>
          </cell>
          <cell r="AJ214">
            <v>18</v>
          </cell>
          <cell r="AK214">
            <v>1035</v>
          </cell>
          <cell r="AL214">
            <v>320</v>
          </cell>
          <cell r="AM214">
            <v>397</v>
          </cell>
          <cell r="AN214">
            <v>312</v>
          </cell>
          <cell r="AO214">
            <v>384</v>
          </cell>
        </row>
        <row r="215">
          <cell r="B215" t="str">
            <v>กระบี่</v>
          </cell>
          <cell r="C215">
            <v>3014</v>
          </cell>
          <cell r="D215">
            <v>3589</v>
          </cell>
          <cell r="E215">
            <v>2169</v>
          </cell>
          <cell r="F215">
            <v>2440</v>
          </cell>
          <cell r="G215">
            <v>1970</v>
          </cell>
          <cell r="H215">
            <v>1886</v>
          </cell>
          <cell r="I215">
            <v>908</v>
          </cell>
          <cell r="J215">
            <v>773</v>
          </cell>
          <cell r="K215">
            <v>2960</v>
          </cell>
          <cell r="L215">
            <v>3129</v>
          </cell>
          <cell r="M215">
            <v>2598</v>
          </cell>
          <cell r="N215">
            <v>2598</v>
          </cell>
          <cell r="O215">
            <v>2598</v>
          </cell>
          <cell r="P215">
            <v>3863</v>
          </cell>
          <cell r="Q215">
            <v>4174</v>
          </cell>
          <cell r="R215">
            <v>0</v>
          </cell>
          <cell r="S215">
            <v>9322</v>
          </cell>
          <cell r="T215">
            <v>62.92</v>
          </cell>
          <cell r="U215">
            <v>509</v>
          </cell>
          <cell r="V215">
            <v>390</v>
          </cell>
          <cell r="W215">
            <v>198</v>
          </cell>
          <cell r="X215">
            <v>173</v>
          </cell>
          <cell r="Y215">
            <v>1853</v>
          </cell>
          <cell r="Z215">
            <v>1909</v>
          </cell>
          <cell r="AA215">
            <v>3663</v>
          </cell>
          <cell r="AB215">
            <v>4206</v>
          </cell>
          <cell r="AC215">
            <v>1977</v>
          </cell>
          <cell r="AD215">
            <v>2203</v>
          </cell>
          <cell r="AE215">
            <v>2768</v>
          </cell>
          <cell r="AF215">
            <v>3042</v>
          </cell>
          <cell r="AG215">
            <v>404</v>
          </cell>
          <cell r="AH215">
            <v>130</v>
          </cell>
          <cell r="AI215">
            <v>1992</v>
          </cell>
          <cell r="AJ215">
            <v>332</v>
          </cell>
          <cell r="AK215">
            <v>2194</v>
          </cell>
          <cell r="AL215">
            <v>611</v>
          </cell>
          <cell r="AM215">
            <v>1003</v>
          </cell>
          <cell r="AN215">
            <v>306.7</v>
          </cell>
          <cell r="AO215">
            <v>457.2</v>
          </cell>
        </row>
        <row r="216">
          <cell r="B216" t="str">
            <v xml:space="preserve">  เมืองกระบี่</v>
          </cell>
          <cell r="C216">
            <v>820</v>
          </cell>
          <cell r="D216">
            <v>968</v>
          </cell>
          <cell r="E216">
            <v>769</v>
          </cell>
          <cell r="F216">
            <v>904</v>
          </cell>
          <cell r="G216">
            <v>1166</v>
          </cell>
          <cell r="H216">
            <v>448</v>
          </cell>
          <cell r="I216">
            <v>1516</v>
          </cell>
          <cell r="J216">
            <v>496</v>
          </cell>
          <cell r="K216">
            <v>1002</v>
          </cell>
          <cell r="L216">
            <v>817</v>
          </cell>
          <cell r="M216">
            <v>283</v>
          </cell>
          <cell r="N216">
            <v>283</v>
          </cell>
          <cell r="O216">
            <v>283</v>
          </cell>
          <cell r="P216">
            <v>176</v>
          </cell>
          <cell r="Q216">
            <v>160</v>
          </cell>
          <cell r="R216">
            <v>116.40960000000001</v>
          </cell>
          <cell r="S216">
            <v>204</v>
          </cell>
          <cell r="T216">
            <v>13.9</v>
          </cell>
          <cell r="U216">
            <v>0</v>
          </cell>
          <cell r="V216">
            <v>0</v>
          </cell>
          <cell r="W216">
            <v>16</v>
          </cell>
          <cell r="X216">
            <v>0</v>
          </cell>
          <cell r="Y216">
            <v>83</v>
          </cell>
          <cell r="Z216">
            <v>67</v>
          </cell>
          <cell r="AA216">
            <v>97</v>
          </cell>
          <cell r="AB216">
            <v>105</v>
          </cell>
          <cell r="AC216">
            <v>1169</v>
          </cell>
          <cell r="AD216">
            <v>1567</v>
          </cell>
          <cell r="AE216">
            <v>797</v>
          </cell>
          <cell r="AF216">
            <v>832</v>
          </cell>
          <cell r="AG216">
            <v>79</v>
          </cell>
          <cell r="AH216">
            <v>44</v>
          </cell>
          <cell r="AI216">
            <v>758</v>
          </cell>
          <cell r="AJ216">
            <v>38</v>
          </cell>
          <cell r="AK216">
            <v>752</v>
          </cell>
          <cell r="AL216">
            <v>236</v>
          </cell>
          <cell r="AM216">
            <v>347</v>
          </cell>
          <cell r="AN216">
            <v>311</v>
          </cell>
          <cell r="AO216">
            <v>462</v>
          </cell>
        </row>
        <row r="217">
          <cell r="B217" t="str">
            <v xml:space="preserve">  เกาะลันตา</v>
          </cell>
          <cell r="C217">
            <v>39</v>
          </cell>
          <cell r="D217">
            <v>39</v>
          </cell>
          <cell r="E217">
            <v>39</v>
          </cell>
          <cell r="F217">
            <v>39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151</v>
          </cell>
          <cell r="L217">
            <v>37</v>
          </cell>
          <cell r="AE217">
            <v>37</v>
          </cell>
          <cell r="AF217">
            <v>37</v>
          </cell>
          <cell r="AG217">
            <v>4</v>
          </cell>
          <cell r="AH217">
            <v>4</v>
          </cell>
          <cell r="AI217">
            <v>30</v>
          </cell>
          <cell r="AJ217">
            <v>7</v>
          </cell>
          <cell r="AK217">
            <v>33</v>
          </cell>
          <cell r="AL217">
            <v>8</v>
          </cell>
          <cell r="AM217">
            <v>11</v>
          </cell>
          <cell r="AN217">
            <v>283</v>
          </cell>
          <cell r="AO217">
            <v>340</v>
          </cell>
        </row>
        <row r="218">
          <cell r="B218" t="str">
            <v xml:space="preserve">  เขาพนม</v>
          </cell>
          <cell r="C218">
            <v>464</v>
          </cell>
          <cell r="D218">
            <v>464</v>
          </cell>
          <cell r="E218">
            <v>353</v>
          </cell>
          <cell r="F218">
            <v>353</v>
          </cell>
          <cell r="G218">
            <v>547</v>
          </cell>
          <cell r="H218">
            <v>906</v>
          </cell>
          <cell r="I218">
            <v>1550</v>
          </cell>
          <cell r="J218">
            <v>2567</v>
          </cell>
          <cell r="K218">
            <v>529</v>
          </cell>
          <cell r="L218">
            <v>329</v>
          </cell>
          <cell r="M218">
            <v>1249</v>
          </cell>
          <cell r="N218">
            <v>1249</v>
          </cell>
          <cell r="O218">
            <v>1249</v>
          </cell>
          <cell r="P218">
            <v>189</v>
          </cell>
          <cell r="Q218">
            <v>517</v>
          </cell>
          <cell r="R218">
            <v>337.84502400000002</v>
          </cell>
          <cell r="S218">
            <v>696</v>
          </cell>
          <cell r="T218">
            <v>17.68</v>
          </cell>
          <cell r="U218">
            <v>328</v>
          </cell>
          <cell r="V218">
            <v>320</v>
          </cell>
          <cell r="W218">
            <v>0</v>
          </cell>
          <cell r="X218">
            <v>173</v>
          </cell>
          <cell r="Y218">
            <v>58</v>
          </cell>
          <cell r="Z218">
            <v>58</v>
          </cell>
          <cell r="AA218">
            <v>116</v>
          </cell>
          <cell r="AB218">
            <v>79</v>
          </cell>
          <cell r="AC218">
            <v>2000</v>
          </cell>
          <cell r="AD218">
            <v>1362</v>
          </cell>
          <cell r="AE218">
            <v>308</v>
          </cell>
          <cell r="AF218">
            <v>336</v>
          </cell>
          <cell r="AG218">
            <v>28</v>
          </cell>
          <cell r="AH218">
            <v>0</v>
          </cell>
          <cell r="AI218">
            <v>252</v>
          </cell>
          <cell r="AJ218">
            <v>18</v>
          </cell>
          <cell r="AK218">
            <v>270</v>
          </cell>
          <cell r="AL218">
            <v>77</v>
          </cell>
          <cell r="AM218">
            <v>123</v>
          </cell>
          <cell r="AN218">
            <v>305</v>
          </cell>
          <cell r="AO218">
            <v>456</v>
          </cell>
        </row>
        <row r="219">
          <cell r="B219" t="str">
            <v xml:space="preserve">  คลองท่อม</v>
          </cell>
          <cell r="C219">
            <v>131</v>
          </cell>
          <cell r="E219">
            <v>128</v>
          </cell>
          <cell r="G219">
            <v>41</v>
          </cell>
          <cell r="I219">
            <v>320</v>
          </cell>
          <cell r="K219">
            <v>175</v>
          </cell>
          <cell r="L219">
            <v>330</v>
          </cell>
          <cell r="M219">
            <v>28</v>
          </cell>
          <cell r="N219">
            <v>28</v>
          </cell>
          <cell r="O219">
            <v>28</v>
          </cell>
          <cell r="P219">
            <v>80</v>
          </cell>
          <cell r="Q219">
            <v>80</v>
          </cell>
          <cell r="R219">
            <v>0</v>
          </cell>
          <cell r="S219">
            <v>169</v>
          </cell>
          <cell r="T219">
            <v>56.93</v>
          </cell>
          <cell r="U219">
            <v>0</v>
          </cell>
          <cell r="V219">
            <v>18</v>
          </cell>
          <cell r="W219">
            <v>0</v>
          </cell>
          <cell r="X219">
            <v>0</v>
          </cell>
          <cell r="Y219">
            <v>17</v>
          </cell>
          <cell r="Z219">
            <v>17</v>
          </cell>
          <cell r="AA219">
            <v>33</v>
          </cell>
          <cell r="AB219">
            <v>29</v>
          </cell>
          <cell r="AC219">
            <v>1941</v>
          </cell>
          <cell r="AD219">
            <v>1706</v>
          </cell>
          <cell r="AE219">
            <v>181</v>
          </cell>
          <cell r="AF219">
            <v>181</v>
          </cell>
          <cell r="AG219">
            <v>0</v>
          </cell>
          <cell r="AH219">
            <v>0</v>
          </cell>
          <cell r="AI219">
            <v>129</v>
          </cell>
          <cell r="AJ219">
            <v>1</v>
          </cell>
          <cell r="AK219">
            <v>130</v>
          </cell>
          <cell r="AL219">
            <v>38</v>
          </cell>
          <cell r="AM219">
            <v>55</v>
          </cell>
          <cell r="AN219">
            <v>298</v>
          </cell>
          <cell r="AO219">
            <v>420</v>
          </cell>
        </row>
        <row r="220">
          <cell r="B220" t="str">
            <v xml:space="preserve">  อ่าวลึก</v>
          </cell>
          <cell r="C220">
            <v>772</v>
          </cell>
          <cell r="D220">
            <v>861</v>
          </cell>
          <cell r="E220">
            <v>408</v>
          </cell>
          <cell r="F220">
            <v>429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282</v>
          </cell>
          <cell r="L220">
            <v>521</v>
          </cell>
          <cell r="M220">
            <v>123</v>
          </cell>
          <cell r="N220">
            <v>123</v>
          </cell>
          <cell r="O220">
            <v>123</v>
          </cell>
          <cell r="P220">
            <v>113</v>
          </cell>
          <cell r="Q220">
            <v>112</v>
          </cell>
          <cell r="R220">
            <v>35.255808000000002</v>
          </cell>
          <cell r="S220">
            <v>189</v>
          </cell>
          <cell r="T220">
            <v>34.96</v>
          </cell>
          <cell r="U220">
            <v>0</v>
          </cell>
          <cell r="V220">
            <v>0</v>
          </cell>
          <cell r="W220">
            <v>1</v>
          </cell>
          <cell r="X220">
            <v>0</v>
          </cell>
          <cell r="Y220">
            <v>52</v>
          </cell>
          <cell r="Z220">
            <v>51</v>
          </cell>
          <cell r="AA220">
            <v>40</v>
          </cell>
          <cell r="AB220">
            <v>47</v>
          </cell>
          <cell r="AC220">
            <v>769</v>
          </cell>
          <cell r="AD220">
            <v>922</v>
          </cell>
          <cell r="AE220">
            <v>507</v>
          </cell>
          <cell r="AF220">
            <v>527</v>
          </cell>
          <cell r="AG220">
            <v>21</v>
          </cell>
          <cell r="AH220">
            <v>1</v>
          </cell>
          <cell r="AI220">
            <v>375</v>
          </cell>
          <cell r="AJ220">
            <v>42</v>
          </cell>
          <cell r="AK220">
            <v>416</v>
          </cell>
          <cell r="AL220">
            <v>119</v>
          </cell>
          <cell r="AM220">
            <v>178</v>
          </cell>
          <cell r="AN220">
            <v>316</v>
          </cell>
          <cell r="AO220">
            <v>429</v>
          </cell>
        </row>
        <row r="221">
          <cell r="B221" t="str">
            <v xml:space="preserve">  ปลายพระยา</v>
          </cell>
          <cell r="C221">
            <v>551</v>
          </cell>
          <cell r="D221">
            <v>971</v>
          </cell>
          <cell r="E221">
            <v>332</v>
          </cell>
          <cell r="F221">
            <v>540</v>
          </cell>
          <cell r="G221">
            <v>182</v>
          </cell>
          <cell r="H221">
            <v>470</v>
          </cell>
          <cell r="I221">
            <v>548</v>
          </cell>
          <cell r="J221">
            <v>870</v>
          </cell>
          <cell r="K221">
            <v>513</v>
          </cell>
          <cell r="L221">
            <v>660</v>
          </cell>
          <cell r="M221">
            <v>625</v>
          </cell>
          <cell r="N221">
            <v>625</v>
          </cell>
          <cell r="O221">
            <v>625</v>
          </cell>
          <cell r="P221">
            <v>3196</v>
          </cell>
          <cell r="Q221">
            <v>3196</v>
          </cell>
          <cell r="R221">
            <v>0</v>
          </cell>
          <cell r="S221">
            <v>8728</v>
          </cell>
          <cell r="T221">
            <v>88.31</v>
          </cell>
          <cell r="U221">
            <v>181</v>
          </cell>
          <cell r="V221">
            <v>13</v>
          </cell>
          <cell r="W221">
            <v>181</v>
          </cell>
          <cell r="X221">
            <v>0</v>
          </cell>
          <cell r="Y221">
            <v>1631</v>
          </cell>
          <cell r="Z221">
            <v>1704</v>
          </cell>
          <cell r="AA221">
            <v>3363</v>
          </cell>
          <cell r="AB221">
            <v>3931</v>
          </cell>
          <cell r="AC221">
            <v>2062</v>
          </cell>
          <cell r="AD221">
            <v>2307</v>
          </cell>
          <cell r="AE221">
            <v>558</v>
          </cell>
          <cell r="AF221">
            <v>660</v>
          </cell>
          <cell r="AG221">
            <v>183</v>
          </cell>
          <cell r="AH221">
            <v>81</v>
          </cell>
          <cell r="AI221">
            <v>283</v>
          </cell>
          <cell r="AJ221">
            <v>181</v>
          </cell>
          <cell r="AK221">
            <v>383</v>
          </cell>
          <cell r="AL221">
            <v>86</v>
          </cell>
          <cell r="AM221">
            <v>193</v>
          </cell>
          <cell r="AN221">
            <v>304</v>
          </cell>
          <cell r="AO221">
            <v>504</v>
          </cell>
        </row>
        <row r="222">
          <cell r="B222" t="str">
            <v xml:space="preserve">  ลำทับ</v>
          </cell>
          <cell r="C222">
            <v>217</v>
          </cell>
          <cell r="D222">
            <v>217</v>
          </cell>
          <cell r="E222">
            <v>130</v>
          </cell>
          <cell r="F222">
            <v>130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153</v>
          </cell>
          <cell r="L222">
            <v>296</v>
          </cell>
          <cell r="M222">
            <v>290</v>
          </cell>
          <cell r="N222">
            <v>290</v>
          </cell>
          <cell r="O222">
            <v>290</v>
          </cell>
          <cell r="P222">
            <v>109</v>
          </cell>
          <cell r="Q222">
            <v>109</v>
          </cell>
          <cell r="R222">
            <v>0</v>
          </cell>
          <cell r="S222">
            <v>236</v>
          </cell>
          <cell r="T222">
            <v>59.65</v>
          </cell>
          <cell r="U222">
            <v>0</v>
          </cell>
          <cell r="V222">
            <v>39</v>
          </cell>
          <cell r="W222">
            <v>0</v>
          </cell>
          <cell r="X222">
            <v>0</v>
          </cell>
          <cell r="Y222">
            <v>12</v>
          </cell>
          <cell r="Z222">
            <v>12</v>
          </cell>
          <cell r="AA222">
            <v>14</v>
          </cell>
          <cell r="AB222">
            <v>15</v>
          </cell>
          <cell r="AC222">
            <v>1167</v>
          </cell>
          <cell r="AD222">
            <v>1250</v>
          </cell>
          <cell r="AE222">
            <v>248</v>
          </cell>
          <cell r="AF222">
            <v>330</v>
          </cell>
          <cell r="AG222">
            <v>82</v>
          </cell>
          <cell r="AH222">
            <v>0</v>
          </cell>
          <cell r="AI222">
            <v>125</v>
          </cell>
          <cell r="AJ222">
            <v>5</v>
          </cell>
          <cell r="AK222">
            <v>130</v>
          </cell>
          <cell r="AL222">
            <v>35</v>
          </cell>
          <cell r="AM222">
            <v>65</v>
          </cell>
          <cell r="AN222">
            <v>277</v>
          </cell>
          <cell r="AO222">
            <v>502</v>
          </cell>
        </row>
        <row r="223">
          <cell r="B223" t="str">
            <v xml:space="preserve">  เหนือคลอง</v>
          </cell>
          <cell r="C223">
            <v>20</v>
          </cell>
          <cell r="D223">
            <v>69</v>
          </cell>
          <cell r="E223">
            <v>10</v>
          </cell>
          <cell r="F223">
            <v>45</v>
          </cell>
          <cell r="G223">
            <v>34</v>
          </cell>
          <cell r="H223">
            <v>62</v>
          </cell>
          <cell r="I223">
            <v>3400</v>
          </cell>
          <cell r="J223">
            <v>1378</v>
          </cell>
          <cell r="K223">
            <v>155</v>
          </cell>
          <cell r="L223">
            <v>139</v>
          </cell>
          <cell r="AE223">
            <v>132</v>
          </cell>
          <cell r="AF223">
            <v>139</v>
          </cell>
          <cell r="AG223">
            <v>7</v>
          </cell>
          <cell r="AI223">
            <v>40</v>
          </cell>
          <cell r="AJ223">
            <v>40</v>
          </cell>
          <cell r="AK223">
            <v>80</v>
          </cell>
          <cell r="AL223">
            <v>12</v>
          </cell>
          <cell r="AM223">
            <v>31</v>
          </cell>
          <cell r="AN223">
            <v>295</v>
          </cell>
          <cell r="AO223">
            <v>392</v>
          </cell>
        </row>
        <row r="224">
          <cell r="B224" t="str">
            <v>ตรัง</v>
          </cell>
          <cell r="C224">
            <v>3167</v>
          </cell>
          <cell r="D224">
            <v>2834</v>
          </cell>
          <cell r="E224">
            <v>2072</v>
          </cell>
          <cell r="F224">
            <v>1903</v>
          </cell>
          <cell r="G224">
            <v>1148</v>
          </cell>
          <cell r="H224">
            <v>586</v>
          </cell>
          <cell r="I224">
            <v>554</v>
          </cell>
          <cell r="J224">
            <v>308</v>
          </cell>
          <cell r="K224">
            <v>3659</v>
          </cell>
          <cell r="L224">
            <v>4014</v>
          </cell>
          <cell r="M224">
            <v>544</v>
          </cell>
          <cell r="N224">
            <v>544</v>
          </cell>
          <cell r="O224">
            <v>544</v>
          </cell>
          <cell r="P224">
            <v>1487</v>
          </cell>
          <cell r="Q224">
            <v>1557</v>
          </cell>
          <cell r="R224">
            <v>884.09574000000009</v>
          </cell>
          <cell r="S224">
            <v>2230</v>
          </cell>
          <cell r="T224">
            <v>22.05</v>
          </cell>
          <cell r="U224">
            <v>100</v>
          </cell>
          <cell r="V224">
            <v>43</v>
          </cell>
          <cell r="W224">
            <v>30</v>
          </cell>
          <cell r="X224">
            <v>3</v>
          </cell>
          <cell r="Y224">
            <v>489</v>
          </cell>
          <cell r="Z224">
            <v>489</v>
          </cell>
          <cell r="AA224">
            <v>558</v>
          </cell>
          <cell r="AB224">
            <v>732</v>
          </cell>
          <cell r="AC224">
            <v>1141</v>
          </cell>
          <cell r="AD224">
            <v>1497</v>
          </cell>
          <cell r="AE224">
            <v>2315</v>
          </cell>
          <cell r="AF224">
            <v>2516</v>
          </cell>
          <cell r="AG224">
            <v>204</v>
          </cell>
          <cell r="AH224">
            <v>3</v>
          </cell>
          <cell r="AI224">
            <v>1876</v>
          </cell>
          <cell r="AJ224">
            <v>204</v>
          </cell>
          <cell r="AK224">
            <v>2077</v>
          </cell>
          <cell r="AL224">
            <v>970</v>
          </cell>
          <cell r="AM224">
            <v>1234</v>
          </cell>
          <cell r="AN224">
            <v>517</v>
          </cell>
          <cell r="AO224">
            <v>594</v>
          </cell>
        </row>
        <row r="225">
          <cell r="B225" t="str">
            <v xml:space="preserve">  เมืองตรัง</v>
          </cell>
          <cell r="C225">
            <v>438</v>
          </cell>
          <cell r="D225">
            <v>433</v>
          </cell>
          <cell r="E225">
            <v>273</v>
          </cell>
          <cell r="F225">
            <v>269</v>
          </cell>
          <cell r="G225">
            <v>144</v>
          </cell>
          <cell r="H225">
            <v>68</v>
          </cell>
          <cell r="I225">
            <v>527</v>
          </cell>
          <cell r="J225">
            <v>253</v>
          </cell>
          <cell r="K225">
            <v>764</v>
          </cell>
          <cell r="L225">
            <v>864</v>
          </cell>
          <cell r="M225">
            <v>26</v>
          </cell>
          <cell r="N225">
            <v>26</v>
          </cell>
          <cell r="O225">
            <v>26</v>
          </cell>
          <cell r="P225">
            <v>53</v>
          </cell>
          <cell r="Q225">
            <v>53</v>
          </cell>
          <cell r="R225">
            <v>0</v>
          </cell>
          <cell r="S225">
            <v>153</v>
          </cell>
          <cell r="T225">
            <v>96.36</v>
          </cell>
          <cell r="U225">
            <v>0</v>
          </cell>
          <cell r="V225">
            <v>21</v>
          </cell>
          <cell r="W225">
            <v>0</v>
          </cell>
          <cell r="X225">
            <v>0</v>
          </cell>
          <cell r="Y225">
            <v>39</v>
          </cell>
          <cell r="Z225">
            <v>39</v>
          </cell>
          <cell r="AA225">
            <v>38</v>
          </cell>
          <cell r="AB225">
            <v>99</v>
          </cell>
          <cell r="AC225">
            <v>974</v>
          </cell>
          <cell r="AD225">
            <v>2538</v>
          </cell>
          <cell r="AE225">
            <v>441</v>
          </cell>
          <cell r="AF225">
            <v>441</v>
          </cell>
          <cell r="AG225">
            <v>0</v>
          </cell>
          <cell r="AH225">
            <v>0</v>
          </cell>
          <cell r="AI225">
            <v>308</v>
          </cell>
          <cell r="AJ225">
            <v>98</v>
          </cell>
          <cell r="AK225">
            <v>406</v>
          </cell>
          <cell r="AL225">
            <v>154</v>
          </cell>
          <cell r="AM225">
            <v>233</v>
          </cell>
          <cell r="AN225">
            <v>500</v>
          </cell>
          <cell r="AO225">
            <v>575</v>
          </cell>
        </row>
        <row r="226">
          <cell r="B226" t="str">
            <v xml:space="preserve">  กันตัง</v>
          </cell>
          <cell r="C226">
            <v>123</v>
          </cell>
          <cell r="D226">
            <v>123</v>
          </cell>
          <cell r="E226">
            <v>101</v>
          </cell>
          <cell r="F226">
            <v>101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82</v>
          </cell>
          <cell r="L226">
            <v>82</v>
          </cell>
          <cell r="P226">
            <v>9</v>
          </cell>
          <cell r="Q226">
            <v>9</v>
          </cell>
          <cell r="R226">
            <v>2.0957040000000005</v>
          </cell>
          <cell r="S226">
            <v>16</v>
          </cell>
          <cell r="T226">
            <v>39.14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2</v>
          </cell>
          <cell r="Z226">
            <v>2</v>
          </cell>
          <cell r="AA226">
            <v>2</v>
          </cell>
          <cell r="AB226">
            <v>1</v>
          </cell>
          <cell r="AC226">
            <v>1000</v>
          </cell>
          <cell r="AD226">
            <v>500</v>
          </cell>
          <cell r="AE226">
            <v>116</v>
          </cell>
          <cell r="AF226">
            <v>128</v>
          </cell>
          <cell r="AG226">
            <v>12</v>
          </cell>
          <cell r="AH226">
            <v>0</v>
          </cell>
          <cell r="AI226">
            <v>94</v>
          </cell>
          <cell r="AJ226">
            <v>3</v>
          </cell>
          <cell r="AK226">
            <v>97</v>
          </cell>
          <cell r="AL226">
            <v>52</v>
          </cell>
          <cell r="AM226">
            <v>51</v>
          </cell>
          <cell r="AN226">
            <v>553</v>
          </cell>
          <cell r="AO226">
            <v>530</v>
          </cell>
        </row>
        <row r="227">
          <cell r="B227" t="str">
            <v xml:space="preserve">  ปะเหลียน</v>
          </cell>
          <cell r="C227">
            <v>314</v>
          </cell>
          <cell r="D227">
            <v>273</v>
          </cell>
          <cell r="E227">
            <v>214</v>
          </cell>
          <cell r="F227">
            <v>188</v>
          </cell>
          <cell r="G227">
            <v>137</v>
          </cell>
          <cell r="H227">
            <v>0</v>
          </cell>
          <cell r="I227">
            <v>640</v>
          </cell>
          <cell r="J227">
            <v>0</v>
          </cell>
          <cell r="K227">
            <v>554</v>
          </cell>
          <cell r="L227">
            <v>541</v>
          </cell>
          <cell r="M227">
            <v>40</v>
          </cell>
          <cell r="N227">
            <v>40</v>
          </cell>
          <cell r="O227">
            <v>40</v>
          </cell>
          <cell r="P227">
            <v>338</v>
          </cell>
          <cell r="Q227">
            <v>308</v>
          </cell>
          <cell r="R227">
            <v>0</v>
          </cell>
          <cell r="S227">
            <v>861</v>
          </cell>
          <cell r="T227">
            <v>91.68</v>
          </cell>
          <cell r="U227">
            <v>0</v>
          </cell>
          <cell r="V227">
            <v>0</v>
          </cell>
          <cell r="W227">
            <v>30</v>
          </cell>
          <cell r="X227">
            <v>2</v>
          </cell>
          <cell r="Y227">
            <v>20</v>
          </cell>
          <cell r="Z227">
            <v>20</v>
          </cell>
          <cell r="AA227">
            <v>5</v>
          </cell>
          <cell r="AB227">
            <v>6</v>
          </cell>
          <cell r="AC227">
            <v>250</v>
          </cell>
          <cell r="AD227">
            <v>300</v>
          </cell>
          <cell r="AE227">
            <v>214</v>
          </cell>
          <cell r="AF227">
            <v>211</v>
          </cell>
          <cell r="AG227">
            <v>0</v>
          </cell>
          <cell r="AH227">
            <v>3</v>
          </cell>
          <cell r="AI227">
            <v>160</v>
          </cell>
          <cell r="AJ227">
            <v>0</v>
          </cell>
          <cell r="AK227">
            <v>157</v>
          </cell>
          <cell r="AL227">
            <v>86</v>
          </cell>
          <cell r="AM227">
            <v>97</v>
          </cell>
          <cell r="AN227">
            <v>538</v>
          </cell>
          <cell r="AO227">
            <v>615</v>
          </cell>
        </row>
        <row r="228">
          <cell r="B228" t="str">
            <v xml:space="preserve">  ย่านตาขาว</v>
          </cell>
          <cell r="C228">
            <v>245</v>
          </cell>
          <cell r="D228">
            <v>362</v>
          </cell>
          <cell r="E228">
            <v>135</v>
          </cell>
          <cell r="F228">
            <v>163</v>
          </cell>
          <cell r="G228">
            <v>260</v>
          </cell>
          <cell r="H228">
            <v>46</v>
          </cell>
          <cell r="I228">
            <v>1926</v>
          </cell>
          <cell r="J228">
            <v>282</v>
          </cell>
          <cell r="K228">
            <v>374</v>
          </cell>
          <cell r="L228">
            <v>413</v>
          </cell>
          <cell r="M228">
            <v>58</v>
          </cell>
          <cell r="N228">
            <v>58</v>
          </cell>
          <cell r="O228">
            <v>58</v>
          </cell>
          <cell r="P228">
            <v>28</v>
          </cell>
          <cell r="Q228">
            <v>28</v>
          </cell>
          <cell r="R228">
            <v>10.153023999999998</v>
          </cell>
          <cell r="S228">
            <v>46</v>
          </cell>
          <cell r="T228">
            <v>32.520000000000003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18</v>
          </cell>
          <cell r="Z228">
            <v>18</v>
          </cell>
          <cell r="AA228">
            <v>2</v>
          </cell>
          <cell r="AB228">
            <v>3</v>
          </cell>
          <cell r="AC228">
            <v>111</v>
          </cell>
          <cell r="AD228">
            <v>167</v>
          </cell>
          <cell r="AE228">
            <v>179</v>
          </cell>
          <cell r="AF228">
            <v>186</v>
          </cell>
          <cell r="AG228">
            <v>7</v>
          </cell>
          <cell r="AH228">
            <v>0</v>
          </cell>
          <cell r="AI228">
            <v>175</v>
          </cell>
          <cell r="AJ228">
            <v>0</v>
          </cell>
          <cell r="AK228">
            <v>175</v>
          </cell>
          <cell r="AL228">
            <v>88</v>
          </cell>
          <cell r="AM228">
            <v>96</v>
          </cell>
          <cell r="AN228">
            <v>503</v>
          </cell>
          <cell r="AO228">
            <v>550</v>
          </cell>
        </row>
        <row r="229">
          <cell r="B229" t="str">
            <v xml:space="preserve">  สิเกา</v>
          </cell>
          <cell r="C229">
            <v>58</v>
          </cell>
          <cell r="D229">
            <v>65</v>
          </cell>
          <cell r="E229">
            <v>28</v>
          </cell>
          <cell r="F229">
            <v>35</v>
          </cell>
          <cell r="G229">
            <v>0</v>
          </cell>
          <cell r="H229">
            <v>35</v>
          </cell>
          <cell r="I229">
            <v>0</v>
          </cell>
          <cell r="J229">
            <v>1000</v>
          </cell>
          <cell r="K229">
            <v>44</v>
          </cell>
          <cell r="L229">
            <v>52</v>
          </cell>
          <cell r="AE229">
            <v>28</v>
          </cell>
          <cell r="AF229">
            <v>39</v>
          </cell>
          <cell r="AG229">
            <v>11</v>
          </cell>
          <cell r="AI229">
            <v>24</v>
          </cell>
          <cell r="AJ229">
            <v>0</v>
          </cell>
          <cell r="AK229">
            <v>24</v>
          </cell>
          <cell r="AL229">
            <v>13</v>
          </cell>
          <cell r="AM229">
            <v>13</v>
          </cell>
          <cell r="AN229">
            <v>542</v>
          </cell>
          <cell r="AO229">
            <v>527</v>
          </cell>
        </row>
        <row r="230">
          <cell r="B230" t="str">
            <v xml:space="preserve">  ห้วยยอด</v>
          </cell>
          <cell r="C230">
            <v>661</v>
          </cell>
          <cell r="D230">
            <v>632</v>
          </cell>
          <cell r="E230">
            <v>522</v>
          </cell>
          <cell r="F230">
            <v>493</v>
          </cell>
          <cell r="G230">
            <v>255</v>
          </cell>
          <cell r="H230">
            <v>135</v>
          </cell>
          <cell r="I230">
            <v>489</v>
          </cell>
          <cell r="J230">
            <v>274</v>
          </cell>
          <cell r="K230">
            <v>668</v>
          </cell>
          <cell r="L230">
            <v>747</v>
          </cell>
          <cell r="M230">
            <v>236</v>
          </cell>
          <cell r="N230">
            <v>236</v>
          </cell>
          <cell r="O230">
            <v>236</v>
          </cell>
          <cell r="P230">
            <v>773</v>
          </cell>
          <cell r="Q230">
            <v>773</v>
          </cell>
          <cell r="R230">
            <v>529.07212000000004</v>
          </cell>
          <cell r="S230">
            <v>1017</v>
          </cell>
          <cell r="T230">
            <v>16.100000000000001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183</v>
          </cell>
          <cell r="Z230">
            <v>183</v>
          </cell>
          <cell r="AA230">
            <v>259</v>
          </cell>
          <cell r="AB230">
            <v>310</v>
          </cell>
          <cell r="AC230">
            <v>1415</v>
          </cell>
          <cell r="AD230">
            <v>1694</v>
          </cell>
          <cell r="AE230">
            <v>632</v>
          </cell>
          <cell r="AF230">
            <v>652</v>
          </cell>
          <cell r="AG230">
            <v>20</v>
          </cell>
          <cell r="AH230">
            <v>0</v>
          </cell>
          <cell r="AI230">
            <v>493</v>
          </cell>
          <cell r="AJ230">
            <v>87</v>
          </cell>
          <cell r="AK230">
            <v>580</v>
          </cell>
          <cell r="AL230">
            <v>286</v>
          </cell>
          <cell r="AM230">
            <v>397</v>
          </cell>
          <cell r="AN230">
            <v>580</v>
          </cell>
          <cell r="AO230">
            <v>684</v>
          </cell>
        </row>
        <row r="231">
          <cell r="B231" t="str">
            <v xml:space="preserve">  วังวิเศษ</v>
          </cell>
          <cell r="C231">
            <v>567</v>
          </cell>
          <cell r="D231">
            <v>484</v>
          </cell>
          <cell r="E231">
            <v>130</v>
          </cell>
          <cell r="F231">
            <v>242</v>
          </cell>
          <cell r="G231">
            <v>0</v>
          </cell>
          <cell r="H231">
            <v>28</v>
          </cell>
          <cell r="I231">
            <v>0</v>
          </cell>
          <cell r="J231">
            <v>116</v>
          </cell>
          <cell r="K231">
            <v>251</v>
          </cell>
          <cell r="L231">
            <v>286</v>
          </cell>
          <cell r="M231">
            <v>103</v>
          </cell>
          <cell r="N231">
            <v>103</v>
          </cell>
          <cell r="O231">
            <v>103</v>
          </cell>
          <cell r="P231">
            <v>69</v>
          </cell>
          <cell r="Q231">
            <v>69</v>
          </cell>
          <cell r="R231">
            <v>0</v>
          </cell>
          <cell r="S231">
            <v>163</v>
          </cell>
          <cell r="T231">
            <v>69.150000000000006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60</v>
          </cell>
          <cell r="Z231">
            <v>60</v>
          </cell>
          <cell r="AA231">
            <v>146</v>
          </cell>
          <cell r="AB231">
            <v>187</v>
          </cell>
          <cell r="AC231">
            <v>2433</v>
          </cell>
          <cell r="AD231">
            <v>3117</v>
          </cell>
          <cell r="AE231">
            <v>226</v>
          </cell>
          <cell r="AF231">
            <v>250</v>
          </cell>
          <cell r="AG231">
            <v>24</v>
          </cell>
          <cell r="AH231">
            <v>0</v>
          </cell>
          <cell r="AI231">
            <v>203</v>
          </cell>
          <cell r="AJ231">
            <v>16</v>
          </cell>
          <cell r="AK231">
            <v>219</v>
          </cell>
          <cell r="AL231">
            <v>91</v>
          </cell>
          <cell r="AM231">
            <v>123</v>
          </cell>
          <cell r="AN231">
            <v>448</v>
          </cell>
          <cell r="AO231">
            <v>560</v>
          </cell>
        </row>
        <row r="232">
          <cell r="B232" t="str">
            <v xml:space="preserve">  นาโยง</v>
          </cell>
          <cell r="C232">
            <v>439</v>
          </cell>
          <cell r="D232">
            <v>218</v>
          </cell>
          <cell r="E232">
            <v>394</v>
          </cell>
          <cell r="F232">
            <v>215</v>
          </cell>
          <cell r="G232">
            <v>352</v>
          </cell>
          <cell r="H232">
            <v>274</v>
          </cell>
          <cell r="I232">
            <v>893</v>
          </cell>
          <cell r="J232">
            <v>0</v>
          </cell>
          <cell r="K232">
            <v>731</v>
          </cell>
          <cell r="L232">
            <v>827</v>
          </cell>
          <cell r="M232">
            <v>81</v>
          </cell>
          <cell r="N232">
            <v>81</v>
          </cell>
          <cell r="O232">
            <v>81</v>
          </cell>
          <cell r="P232">
            <v>22</v>
          </cell>
          <cell r="Q232">
            <v>102</v>
          </cell>
          <cell r="R232">
            <v>0</v>
          </cell>
          <cell r="S232">
            <v>210</v>
          </cell>
          <cell r="T232">
            <v>54.06</v>
          </cell>
          <cell r="U232">
            <v>80</v>
          </cell>
          <cell r="V232">
            <v>22</v>
          </cell>
          <cell r="W232">
            <v>0</v>
          </cell>
          <cell r="X232">
            <v>0</v>
          </cell>
          <cell r="Y232">
            <v>15</v>
          </cell>
          <cell r="Z232">
            <v>15</v>
          </cell>
          <cell r="AA232">
            <v>3</v>
          </cell>
          <cell r="AB232">
            <v>6</v>
          </cell>
          <cell r="AC232">
            <v>200</v>
          </cell>
          <cell r="AD232">
            <v>400</v>
          </cell>
          <cell r="AE232">
            <v>218</v>
          </cell>
          <cell r="AF232">
            <v>298</v>
          </cell>
          <cell r="AG232">
            <v>80</v>
          </cell>
          <cell r="AH232">
            <v>0</v>
          </cell>
          <cell r="AI232">
            <v>215</v>
          </cell>
          <cell r="AJ232">
            <v>0</v>
          </cell>
          <cell r="AK232">
            <v>215</v>
          </cell>
          <cell r="AL232">
            <v>108</v>
          </cell>
          <cell r="AM232">
            <v>117</v>
          </cell>
          <cell r="AN232">
            <v>502</v>
          </cell>
          <cell r="AO232">
            <v>545</v>
          </cell>
        </row>
        <row r="233">
          <cell r="B233" t="str">
            <v xml:space="preserve">  รัษฎา</v>
          </cell>
          <cell r="C233">
            <v>322</v>
          </cell>
          <cell r="D233">
            <v>244</v>
          </cell>
          <cell r="E233">
            <v>275</v>
          </cell>
          <cell r="F233">
            <v>197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167</v>
          </cell>
          <cell r="L233">
            <v>178</v>
          </cell>
          <cell r="P233">
            <v>195</v>
          </cell>
          <cell r="Q233">
            <v>215</v>
          </cell>
          <cell r="R233">
            <v>0</v>
          </cell>
          <cell r="S233">
            <v>473</v>
          </cell>
          <cell r="T233">
            <v>61.19</v>
          </cell>
          <cell r="U233">
            <v>20</v>
          </cell>
          <cell r="V233">
            <v>0</v>
          </cell>
          <cell r="W233">
            <v>0</v>
          </cell>
          <cell r="X233">
            <v>1</v>
          </cell>
          <cell r="Y233">
            <v>152</v>
          </cell>
          <cell r="Z233">
            <v>152</v>
          </cell>
          <cell r="AA233">
            <v>103</v>
          </cell>
          <cell r="AB233">
            <v>120</v>
          </cell>
          <cell r="AC233">
            <v>678</v>
          </cell>
          <cell r="AD233">
            <v>789</v>
          </cell>
          <cell r="AE233">
            <v>254</v>
          </cell>
          <cell r="AF233">
            <v>304</v>
          </cell>
          <cell r="AG233">
            <v>50</v>
          </cell>
          <cell r="AH233">
            <v>0</v>
          </cell>
          <cell r="AI233">
            <v>197</v>
          </cell>
          <cell r="AJ233">
            <v>0</v>
          </cell>
          <cell r="AK233">
            <v>197</v>
          </cell>
          <cell r="AL233">
            <v>89</v>
          </cell>
          <cell r="AM233">
            <v>104</v>
          </cell>
          <cell r="AN233">
            <v>452</v>
          </cell>
          <cell r="AO233">
            <v>526</v>
          </cell>
        </row>
        <row r="234">
          <cell r="B234" t="str">
            <v xml:space="preserve"> หาดสำราญ</v>
          </cell>
          <cell r="K234">
            <v>24</v>
          </cell>
          <cell r="L234">
            <v>24</v>
          </cell>
          <cell r="AE234">
            <v>7</v>
          </cell>
          <cell r="AF234">
            <v>7</v>
          </cell>
          <cell r="AI234">
            <v>7</v>
          </cell>
          <cell r="AJ234">
            <v>0</v>
          </cell>
          <cell r="AK234">
            <v>7</v>
          </cell>
          <cell r="AL234">
            <v>3</v>
          </cell>
          <cell r="AM234">
            <v>3</v>
          </cell>
          <cell r="AN234">
            <v>429</v>
          </cell>
          <cell r="AO234">
            <v>436</v>
          </cell>
        </row>
        <row r="235">
          <cell r="B235" t="str">
            <v>นครศรีธรรมราช</v>
          </cell>
          <cell r="C235">
            <v>56738</v>
          </cell>
          <cell r="D235">
            <v>66140</v>
          </cell>
          <cell r="E235">
            <v>41649</v>
          </cell>
          <cell r="F235">
            <v>50492</v>
          </cell>
          <cell r="G235">
            <v>12150</v>
          </cell>
          <cell r="H235">
            <v>6613</v>
          </cell>
          <cell r="I235">
            <v>292</v>
          </cell>
          <cell r="J235">
            <v>131</v>
          </cell>
          <cell r="K235">
            <v>54060</v>
          </cell>
          <cell r="L235">
            <v>65483</v>
          </cell>
          <cell r="M235">
            <v>113365</v>
          </cell>
          <cell r="N235">
            <v>113365</v>
          </cell>
          <cell r="O235">
            <v>113365</v>
          </cell>
          <cell r="P235">
            <v>122132</v>
          </cell>
          <cell r="Q235">
            <v>137793</v>
          </cell>
          <cell r="R235">
            <v>92042.41696799999</v>
          </cell>
          <cell r="S235">
            <v>183544</v>
          </cell>
          <cell r="T235">
            <v>16.940000000000001</v>
          </cell>
          <cell r="U235">
            <v>16395</v>
          </cell>
          <cell r="V235">
            <v>11454</v>
          </cell>
          <cell r="W235">
            <v>734</v>
          </cell>
          <cell r="X235">
            <v>747</v>
          </cell>
          <cell r="Y235">
            <v>32204</v>
          </cell>
          <cell r="Z235">
            <v>38133</v>
          </cell>
          <cell r="AA235">
            <v>45866</v>
          </cell>
          <cell r="AB235">
            <v>59505</v>
          </cell>
          <cell r="AC235">
            <v>1424</v>
          </cell>
          <cell r="AD235">
            <v>1560</v>
          </cell>
          <cell r="AE235">
            <v>57460</v>
          </cell>
          <cell r="AF235">
            <v>65495</v>
          </cell>
          <cell r="AG235">
            <v>8355</v>
          </cell>
          <cell r="AH235">
            <v>320</v>
          </cell>
          <cell r="AI235">
            <v>39559</v>
          </cell>
          <cell r="AJ235">
            <v>8305</v>
          </cell>
          <cell r="AK235">
            <v>47544</v>
          </cell>
          <cell r="AL235">
            <v>32714</v>
          </cell>
          <cell r="AM235">
            <v>47855</v>
          </cell>
          <cell r="AN235">
            <v>827</v>
          </cell>
          <cell r="AO235">
            <v>1007</v>
          </cell>
        </row>
        <row r="236">
          <cell r="B236" t="str">
            <v xml:space="preserve"> เมืองนครศรีธรรมราช</v>
          </cell>
          <cell r="C236">
            <v>1559</v>
          </cell>
          <cell r="D236">
            <v>1555</v>
          </cell>
          <cell r="E236">
            <v>1029</v>
          </cell>
          <cell r="F236">
            <v>1029</v>
          </cell>
          <cell r="G236">
            <v>927</v>
          </cell>
          <cell r="H236">
            <v>823</v>
          </cell>
          <cell r="I236">
            <v>901</v>
          </cell>
          <cell r="J236">
            <v>800</v>
          </cell>
          <cell r="K236">
            <v>1191</v>
          </cell>
          <cell r="L236">
            <v>1697</v>
          </cell>
          <cell r="M236">
            <v>1667</v>
          </cell>
          <cell r="N236">
            <v>1667</v>
          </cell>
          <cell r="O236">
            <v>1667</v>
          </cell>
          <cell r="P236">
            <v>2832</v>
          </cell>
          <cell r="Q236">
            <v>3586</v>
          </cell>
          <cell r="R236">
            <v>2185.9108479999995</v>
          </cell>
          <cell r="S236">
            <v>4986</v>
          </cell>
          <cell r="T236">
            <v>19.920000000000002</v>
          </cell>
          <cell r="U236">
            <v>754</v>
          </cell>
          <cell r="V236">
            <v>278</v>
          </cell>
          <cell r="W236">
            <v>0</v>
          </cell>
          <cell r="X236">
            <v>375</v>
          </cell>
          <cell r="Y236">
            <v>1718</v>
          </cell>
          <cell r="Z236">
            <v>1718</v>
          </cell>
          <cell r="AA236">
            <v>2098</v>
          </cell>
          <cell r="AB236">
            <v>2175</v>
          </cell>
          <cell r="AC236">
            <v>1221</v>
          </cell>
          <cell r="AD236">
            <v>1266</v>
          </cell>
          <cell r="AE236">
            <v>1345</v>
          </cell>
          <cell r="AF236">
            <v>1699</v>
          </cell>
          <cell r="AG236">
            <v>354</v>
          </cell>
          <cell r="AH236">
            <v>0</v>
          </cell>
          <cell r="AI236">
            <v>1134</v>
          </cell>
          <cell r="AJ236">
            <v>200</v>
          </cell>
          <cell r="AK236">
            <v>1334</v>
          </cell>
          <cell r="AL236">
            <v>1029</v>
          </cell>
          <cell r="AM236">
            <v>1327</v>
          </cell>
          <cell r="AN236">
            <v>907</v>
          </cell>
          <cell r="AO236">
            <v>995</v>
          </cell>
        </row>
        <row r="237">
          <cell r="B237" t="str">
            <v xml:space="preserve"> เชียรใหญ่</v>
          </cell>
          <cell r="K237">
            <v>20</v>
          </cell>
          <cell r="L237">
            <v>24</v>
          </cell>
          <cell r="AE237">
            <v>24</v>
          </cell>
          <cell r="AF237">
            <v>24</v>
          </cell>
          <cell r="AG237">
            <v>0</v>
          </cell>
          <cell r="AH237">
            <v>0</v>
          </cell>
          <cell r="AI237">
            <v>0</v>
          </cell>
          <cell r="AJ237">
            <v>4</v>
          </cell>
          <cell r="AK237">
            <v>4</v>
          </cell>
          <cell r="AL237">
            <v>0</v>
          </cell>
          <cell r="AM237">
            <v>3</v>
          </cell>
          <cell r="AO237">
            <v>794</v>
          </cell>
        </row>
        <row r="238">
          <cell r="B238" t="str">
            <v>03  ปากพนัง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</row>
        <row r="239">
          <cell r="B239" t="str">
            <v xml:space="preserve">  ชะอวด</v>
          </cell>
          <cell r="C239">
            <v>226</v>
          </cell>
          <cell r="D239">
            <v>176</v>
          </cell>
          <cell r="E239">
            <v>123</v>
          </cell>
          <cell r="F239">
            <v>123</v>
          </cell>
          <cell r="G239">
            <v>150</v>
          </cell>
          <cell r="H239">
            <v>0</v>
          </cell>
          <cell r="I239">
            <v>1220</v>
          </cell>
          <cell r="J239">
            <v>0</v>
          </cell>
          <cell r="K239">
            <v>763</v>
          </cell>
          <cell r="L239">
            <v>693</v>
          </cell>
          <cell r="M239">
            <v>366</v>
          </cell>
          <cell r="N239">
            <v>366</v>
          </cell>
          <cell r="O239">
            <v>366</v>
          </cell>
          <cell r="P239">
            <v>1897</v>
          </cell>
          <cell r="Q239">
            <v>2157</v>
          </cell>
          <cell r="R239">
            <v>0</v>
          </cell>
          <cell r="S239">
            <v>4487</v>
          </cell>
          <cell r="T239">
            <v>55.12</v>
          </cell>
          <cell r="U239">
            <v>348</v>
          </cell>
          <cell r="V239">
            <v>5</v>
          </cell>
          <cell r="W239">
            <v>88</v>
          </cell>
          <cell r="X239">
            <v>5</v>
          </cell>
          <cell r="Y239">
            <v>856</v>
          </cell>
          <cell r="Z239">
            <v>929</v>
          </cell>
          <cell r="AA239">
            <v>543</v>
          </cell>
          <cell r="AB239">
            <v>846</v>
          </cell>
          <cell r="AC239">
            <v>634</v>
          </cell>
          <cell r="AD239">
            <v>911</v>
          </cell>
          <cell r="AE239">
            <v>639</v>
          </cell>
          <cell r="AF239">
            <v>699</v>
          </cell>
          <cell r="AG239">
            <v>60</v>
          </cell>
          <cell r="AH239">
            <v>0</v>
          </cell>
          <cell r="AI239">
            <v>496</v>
          </cell>
          <cell r="AJ239">
            <v>112</v>
          </cell>
          <cell r="AK239">
            <v>608</v>
          </cell>
          <cell r="AL239">
            <v>259</v>
          </cell>
          <cell r="AM239">
            <v>390</v>
          </cell>
          <cell r="AN239">
            <v>522</v>
          </cell>
          <cell r="AO239">
            <v>641</v>
          </cell>
        </row>
        <row r="240">
          <cell r="B240" t="str">
            <v xml:space="preserve">  ทุ่งสง</v>
          </cell>
          <cell r="C240">
            <v>4321</v>
          </cell>
          <cell r="D240">
            <v>3492</v>
          </cell>
          <cell r="E240">
            <v>3037</v>
          </cell>
          <cell r="F240">
            <v>3027</v>
          </cell>
          <cell r="G240">
            <v>1923</v>
          </cell>
          <cell r="H240">
            <v>237</v>
          </cell>
          <cell r="I240">
            <v>633</v>
          </cell>
          <cell r="J240">
            <v>78</v>
          </cell>
          <cell r="K240">
            <v>2543</v>
          </cell>
          <cell r="L240">
            <v>3036</v>
          </cell>
          <cell r="M240">
            <v>1554</v>
          </cell>
          <cell r="N240">
            <v>1554</v>
          </cell>
          <cell r="O240">
            <v>1554</v>
          </cell>
          <cell r="P240">
            <v>3127</v>
          </cell>
          <cell r="Q240">
            <v>3082</v>
          </cell>
          <cell r="R240">
            <v>616.78216799999973</v>
          </cell>
          <cell r="S240">
            <v>5547</v>
          </cell>
          <cell r="T240">
            <v>40.81</v>
          </cell>
          <cell r="U240">
            <v>89</v>
          </cell>
          <cell r="V240">
            <v>36</v>
          </cell>
          <cell r="W240">
            <v>134</v>
          </cell>
          <cell r="X240">
            <v>0</v>
          </cell>
          <cell r="Y240">
            <v>939</v>
          </cell>
          <cell r="Z240">
            <v>977</v>
          </cell>
          <cell r="AA240">
            <v>1525</v>
          </cell>
          <cell r="AB240">
            <v>1635</v>
          </cell>
          <cell r="AC240">
            <v>1624</v>
          </cell>
          <cell r="AD240">
            <v>1673</v>
          </cell>
          <cell r="AE240">
            <v>2881</v>
          </cell>
          <cell r="AF240">
            <v>3036</v>
          </cell>
          <cell r="AG240">
            <v>389</v>
          </cell>
          <cell r="AH240">
            <v>234</v>
          </cell>
          <cell r="AI240">
            <v>2572</v>
          </cell>
          <cell r="AJ240">
            <v>37</v>
          </cell>
          <cell r="AK240">
            <v>2375</v>
          </cell>
          <cell r="AL240">
            <v>1924</v>
          </cell>
          <cell r="AM240">
            <v>1810</v>
          </cell>
          <cell r="AN240">
            <v>748</v>
          </cell>
          <cell r="AO240">
            <v>762</v>
          </cell>
        </row>
        <row r="241">
          <cell r="B241" t="str">
            <v xml:space="preserve">  ท่าศาลา</v>
          </cell>
          <cell r="C241">
            <v>15677</v>
          </cell>
          <cell r="D241">
            <v>15677</v>
          </cell>
          <cell r="E241">
            <v>11212</v>
          </cell>
          <cell r="F241">
            <v>11212</v>
          </cell>
          <cell r="G241">
            <v>1726</v>
          </cell>
          <cell r="H241">
            <v>223</v>
          </cell>
          <cell r="I241">
            <v>154</v>
          </cell>
          <cell r="J241">
            <v>20</v>
          </cell>
          <cell r="K241">
            <v>13467</v>
          </cell>
          <cell r="L241">
            <v>10823</v>
          </cell>
          <cell r="M241">
            <v>29792</v>
          </cell>
          <cell r="N241">
            <v>29792</v>
          </cell>
          <cell r="O241">
            <v>29792</v>
          </cell>
          <cell r="P241">
            <v>19091</v>
          </cell>
          <cell r="Q241">
            <v>20024</v>
          </cell>
          <cell r="R241">
            <v>7755.3752960000002</v>
          </cell>
          <cell r="S241">
            <v>32293</v>
          </cell>
          <cell r="T241">
            <v>31.26</v>
          </cell>
          <cell r="U241">
            <v>933</v>
          </cell>
          <cell r="V241">
            <v>1964</v>
          </cell>
          <cell r="W241">
            <v>0</v>
          </cell>
          <cell r="X241">
            <v>128</v>
          </cell>
          <cell r="Y241">
            <v>6494</v>
          </cell>
          <cell r="Z241">
            <v>7292</v>
          </cell>
          <cell r="AA241">
            <v>12659</v>
          </cell>
          <cell r="AB241">
            <v>16657</v>
          </cell>
          <cell r="AC241">
            <v>1949</v>
          </cell>
          <cell r="AD241">
            <v>2284</v>
          </cell>
          <cell r="AE241">
            <v>9890</v>
          </cell>
          <cell r="AF241">
            <v>10823</v>
          </cell>
          <cell r="AG241">
            <v>933</v>
          </cell>
          <cell r="AH241">
            <v>0</v>
          </cell>
          <cell r="AI241">
            <v>6998</v>
          </cell>
          <cell r="AJ241">
            <v>2405</v>
          </cell>
          <cell r="AK241">
            <v>9403</v>
          </cell>
          <cell r="AL241">
            <v>6508</v>
          </cell>
          <cell r="AM241">
            <v>11011</v>
          </cell>
          <cell r="AN241">
            <v>930</v>
          </cell>
          <cell r="AO241">
            <v>1171</v>
          </cell>
        </row>
        <row r="242">
          <cell r="B242" t="str">
            <v xml:space="preserve">  ร่อนพิบูลย์</v>
          </cell>
          <cell r="C242">
            <v>1276</v>
          </cell>
          <cell r="D242">
            <v>1276</v>
          </cell>
          <cell r="E242">
            <v>1119</v>
          </cell>
          <cell r="F242">
            <v>1119</v>
          </cell>
          <cell r="G242">
            <v>0</v>
          </cell>
          <cell r="H242">
            <v>18</v>
          </cell>
          <cell r="I242">
            <v>0</v>
          </cell>
          <cell r="J242">
            <v>16</v>
          </cell>
          <cell r="K242">
            <v>976</v>
          </cell>
          <cell r="L242">
            <v>2224</v>
          </cell>
          <cell r="M242">
            <v>6573</v>
          </cell>
          <cell r="N242">
            <v>6573</v>
          </cell>
          <cell r="O242">
            <v>6573</v>
          </cell>
          <cell r="P242">
            <v>2558</v>
          </cell>
          <cell r="Q242">
            <v>2665</v>
          </cell>
          <cell r="R242">
            <v>0</v>
          </cell>
          <cell r="S242">
            <v>6671</v>
          </cell>
          <cell r="T242">
            <v>76.7</v>
          </cell>
          <cell r="U242">
            <v>260</v>
          </cell>
          <cell r="V242">
            <v>144</v>
          </cell>
          <cell r="W242">
            <v>153</v>
          </cell>
          <cell r="X242">
            <v>116</v>
          </cell>
          <cell r="Y242">
            <v>309</v>
          </cell>
          <cell r="Z242">
            <v>281</v>
          </cell>
          <cell r="AA242">
            <v>200</v>
          </cell>
          <cell r="AB242">
            <v>104</v>
          </cell>
          <cell r="AC242">
            <v>647</v>
          </cell>
          <cell r="AD242">
            <v>370</v>
          </cell>
          <cell r="AE242">
            <v>2117</v>
          </cell>
          <cell r="AF242">
            <v>2224</v>
          </cell>
          <cell r="AG242">
            <v>107</v>
          </cell>
          <cell r="AH242">
            <v>0</v>
          </cell>
          <cell r="AI242">
            <v>1342</v>
          </cell>
          <cell r="AJ242">
            <v>747</v>
          </cell>
          <cell r="AK242">
            <v>2089</v>
          </cell>
          <cell r="AL242">
            <v>1019</v>
          </cell>
          <cell r="AM242">
            <v>1949</v>
          </cell>
          <cell r="AN242">
            <v>759</v>
          </cell>
          <cell r="AO242">
            <v>933</v>
          </cell>
        </row>
        <row r="243">
          <cell r="B243" t="str">
            <v xml:space="preserve">  สิชล</v>
          </cell>
          <cell r="C243">
            <v>8970</v>
          </cell>
          <cell r="D243">
            <v>8610</v>
          </cell>
          <cell r="E243">
            <v>4932</v>
          </cell>
          <cell r="F243">
            <v>4572</v>
          </cell>
          <cell r="G243">
            <v>1226</v>
          </cell>
          <cell r="H243">
            <v>0</v>
          </cell>
          <cell r="I243">
            <v>249</v>
          </cell>
          <cell r="J243">
            <v>0</v>
          </cell>
          <cell r="K243">
            <v>7243</v>
          </cell>
          <cell r="L243">
            <v>8793</v>
          </cell>
          <cell r="M243">
            <v>8820</v>
          </cell>
          <cell r="N243">
            <v>8820</v>
          </cell>
          <cell r="O243">
            <v>8820</v>
          </cell>
          <cell r="P243">
            <v>38927</v>
          </cell>
          <cell r="Q243">
            <v>41459</v>
          </cell>
          <cell r="R243">
            <v>3876.4165000000066</v>
          </cell>
          <cell r="S243">
            <v>79042</v>
          </cell>
          <cell r="T243">
            <v>46.25</v>
          </cell>
          <cell r="U243">
            <v>2532</v>
          </cell>
          <cell r="V243">
            <v>4503</v>
          </cell>
          <cell r="W243">
            <v>0</v>
          </cell>
          <cell r="X243">
            <v>0</v>
          </cell>
          <cell r="Y243">
            <v>3015</v>
          </cell>
          <cell r="Z243">
            <v>4909</v>
          </cell>
          <cell r="AA243">
            <v>2199</v>
          </cell>
          <cell r="AB243">
            <v>7996</v>
          </cell>
          <cell r="AC243">
            <v>729</v>
          </cell>
          <cell r="AD243">
            <v>1629</v>
          </cell>
          <cell r="AE243">
            <v>7286</v>
          </cell>
          <cell r="AF243">
            <v>8763</v>
          </cell>
          <cell r="AG243">
            <v>1563</v>
          </cell>
          <cell r="AH243">
            <v>86</v>
          </cell>
          <cell r="AI243">
            <v>6554</v>
          </cell>
          <cell r="AJ243">
            <v>0</v>
          </cell>
          <cell r="AK243">
            <v>6468</v>
          </cell>
          <cell r="AL243">
            <v>4876</v>
          </cell>
          <cell r="AM243">
            <v>6973</v>
          </cell>
          <cell r="AN243">
            <v>744</v>
          </cell>
          <cell r="AO243">
            <v>1078</v>
          </cell>
        </row>
        <row r="244">
          <cell r="B244" t="str">
            <v xml:space="preserve">  ลานสกา</v>
          </cell>
          <cell r="C244">
            <v>4238</v>
          </cell>
          <cell r="D244">
            <v>4263</v>
          </cell>
          <cell r="E244">
            <v>3650</v>
          </cell>
          <cell r="F244">
            <v>3625</v>
          </cell>
          <cell r="G244">
            <v>965</v>
          </cell>
          <cell r="H244">
            <v>266</v>
          </cell>
          <cell r="I244">
            <v>264</v>
          </cell>
          <cell r="J244">
            <v>73</v>
          </cell>
          <cell r="K244">
            <v>5258</v>
          </cell>
          <cell r="L244">
            <v>5180</v>
          </cell>
          <cell r="M244">
            <v>8219</v>
          </cell>
          <cell r="N244">
            <v>8219</v>
          </cell>
          <cell r="O244">
            <v>8219</v>
          </cell>
          <cell r="P244">
            <v>7211</v>
          </cell>
          <cell r="Q244">
            <v>7659</v>
          </cell>
          <cell r="R244">
            <v>2175.2479079999994</v>
          </cell>
          <cell r="S244">
            <v>13143</v>
          </cell>
          <cell r="T244">
            <v>36.53</v>
          </cell>
          <cell r="U244">
            <v>576</v>
          </cell>
          <cell r="V244">
            <v>67</v>
          </cell>
          <cell r="W244">
            <v>128</v>
          </cell>
          <cell r="X244">
            <v>0</v>
          </cell>
          <cell r="Y244">
            <v>1337</v>
          </cell>
          <cell r="Z244">
            <v>1209</v>
          </cell>
          <cell r="AA244">
            <v>1252</v>
          </cell>
          <cell r="AB244">
            <v>1231</v>
          </cell>
          <cell r="AC244">
            <v>936</v>
          </cell>
          <cell r="AD244">
            <v>1018</v>
          </cell>
          <cell r="AE244">
            <v>4802</v>
          </cell>
          <cell r="AF244">
            <v>5180</v>
          </cell>
          <cell r="AG244">
            <v>378</v>
          </cell>
          <cell r="AH244">
            <v>0</v>
          </cell>
          <cell r="AI244">
            <v>4252</v>
          </cell>
          <cell r="AJ244">
            <v>6</v>
          </cell>
          <cell r="AK244">
            <v>4258</v>
          </cell>
          <cell r="AL244">
            <v>2794</v>
          </cell>
          <cell r="AM244">
            <v>3398</v>
          </cell>
          <cell r="AN244">
            <v>657</v>
          </cell>
          <cell r="AO244">
            <v>798</v>
          </cell>
        </row>
        <row r="245">
          <cell r="B245" t="str">
            <v xml:space="preserve">  พิปูน</v>
          </cell>
          <cell r="C245">
            <v>3160</v>
          </cell>
          <cell r="D245">
            <v>1960</v>
          </cell>
          <cell r="E245">
            <v>2196</v>
          </cell>
          <cell r="F245">
            <v>996</v>
          </cell>
          <cell r="G245">
            <v>1075</v>
          </cell>
          <cell r="H245">
            <v>0</v>
          </cell>
          <cell r="I245">
            <v>490</v>
          </cell>
          <cell r="J245">
            <v>0</v>
          </cell>
          <cell r="K245">
            <v>2971</v>
          </cell>
          <cell r="L245">
            <v>6168</v>
          </cell>
          <cell r="M245">
            <v>5335</v>
          </cell>
          <cell r="N245">
            <v>5335</v>
          </cell>
          <cell r="O245">
            <v>5335</v>
          </cell>
          <cell r="P245">
            <v>9751</v>
          </cell>
          <cell r="Q245">
            <v>10040</v>
          </cell>
          <cell r="R245">
            <v>1826.2358400000012</v>
          </cell>
          <cell r="S245">
            <v>18254</v>
          </cell>
          <cell r="T245">
            <v>41.74</v>
          </cell>
          <cell r="U245">
            <v>289</v>
          </cell>
          <cell r="V245">
            <v>791</v>
          </cell>
          <cell r="W245">
            <v>0</v>
          </cell>
          <cell r="X245">
            <v>0</v>
          </cell>
          <cell r="Y245">
            <v>4459</v>
          </cell>
          <cell r="Z245">
            <v>5588</v>
          </cell>
          <cell r="AA245">
            <v>6756</v>
          </cell>
          <cell r="AB245">
            <v>7014</v>
          </cell>
          <cell r="AC245">
            <v>1515</v>
          </cell>
          <cell r="AD245">
            <v>1255</v>
          </cell>
          <cell r="AE245">
            <v>5879</v>
          </cell>
          <cell r="AF245">
            <v>6168</v>
          </cell>
          <cell r="AG245">
            <v>289</v>
          </cell>
          <cell r="AH245">
            <v>0</v>
          </cell>
          <cell r="AI245">
            <v>2062</v>
          </cell>
          <cell r="AJ245">
            <v>1464</v>
          </cell>
          <cell r="AK245">
            <v>3526</v>
          </cell>
          <cell r="AL245">
            <v>1536</v>
          </cell>
          <cell r="AM245">
            <v>3198</v>
          </cell>
          <cell r="AN245">
            <v>745</v>
          </cell>
          <cell r="AO245">
            <v>907</v>
          </cell>
        </row>
        <row r="246">
          <cell r="B246" t="str">
            <v xml:space="preserve"> หัวไทร</v>
          </cell>
          <cell r="K246">
            <v>12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O246">
            <v>0</v>
          </cell>
        </row>
        <row r="247">
          <cell r="B247" t="str">
            <v xml:space="preserve">  ทุ่งใหญ่</v>
          </cell>
          <cell r="D247">
            <v>251</v>
          </cell>
          <cell r="F247">
            <v>171</v>
          </cell>
          <cell r="H247">
            <v>0</v>
          </cell>
          <cell r="J247">
            <v>0</v>
          </cell>
          <cell r="K247">
            <v>156</v>
          </cell>
          <cell r="L247">
            <v>698</v>
          </cell>
          <cell r="P247">
            <v>353</v>
          </cell>
          <cell r="Q247">
            <v>723</v>
          </cell>
          <cell r="R247">
            <v>16.160495999999853</v>
          </cell>
          <cell r="S247">
            <v>1430</v>
          </cell>
          <cell r="T247">
            <v>49.88</v>
          </cell>
          <cell r="U247">
            <v>370</v>
          </cell>
          <cell r="V247">
            <v>82</v>
          </cell>
          <cell r="W247">
            <v>0</v>
          </cell>
          <cell r="X247">
            <v>0</v>
          </cell>
          <cell r="Y247">
            <v>311</v>
          </cell>
          <cell r="Z247">
            <v>311</v>
          </cell>
          <cell r="AA247">
            <v>374</v>
          </cell>
          <cell r="AB247">
            <v>266</v>
          </cell>
          <cell r="AC247">
            <v>1203</v>
          </cell>
          <cell r="AD247">
            <v>855</v>
          </cell>
          <cell r="AE247">
            <v>631</v>
          </cell>
          <cell r="AF247">
            <v>701</v>
          </cell>
          <cell r="AG247">
            <v>70</v>
          </cell>
          <cell r="AH247">
            <v>0</v>
          </cell>
          <cell r="AI247">
            <v>563</v>
          </cell>
          <cell r="AJ247">
            <v>50</v>
          </cell>
          <cell r="AK247">
            <v>613</v>
          </cell>
          <cell r="AL247">
            <v>343</v>
          </cell>
          <cell r="AM247">
            <v>420</v>
          </cell>
          <cell r="AN247">
            <v>610</v>
          </cell>
          <cell r="AO247">
            <v>685</v>
          </cell>
        </row>
        <row r="248">
          <cell r="B248" t="str">
            <v xml:space="preserve">  ฉวาง</v>
          </cell>
          <cell r="C248">
            <v>2305</v>
          </cell>
          <cell r="D248">
            <v>4109</v>
          </cell>
          <cell r="E248">
            <v>1674</v>
          </cell>
          <cell r="F248">
            <v>2097</v>
          </cell>
          <cell r="G248">
            <v>1711</v>
          </cell>
          <cell r="H248">
            <v>107</v>
          </cell>
          <cell r="I248">
            <v>1022</v>
          </cell>
          <cell r="J248">
            <v>51</v>
          </cell>
          <cell r="K248">
            <v>930</v>
          </cell>
          <cell r="L248">
            <v>5611</v>
          </cell>
          <cell r="M248">
            <v>11140</v>
          </cell>
          <cell r="N248">
            <v>11140</v>
          </cell>
          <cell r="O248">
            <v>11140</v>
          </cell>
          <cell r="P248">
            <v>2342</v>
          </cell>
          <cell r="Q248">
            <v>2502</v>
          </cell>
          <cell r="R248">
            <v>406.06459199999972</v>
          </cell>
          <cell r="S248">
            <v>4598</v>
          </cell>
          <cell r="T248">
            <v>42.74</v>
          </cell>
          <cell r="U248">
            <v>160</v>
          </cell>
          <cell r="V248">
            <v>347</v>
          </cell>
          <cell r="W248">
            <v>0</v>
          </cell>
          <cell r="X248">
            <v>0</v>
          </cell>
          <cell r="Y248">
            <v>686</v>
          </cell>
          <cell r="Z248">
            <v>729</v>
          </cell>
          <cell r="AA248">
            <v>697</v>
          </cell>
          <cell r="AB248">
            <v>828</v>
          </cell>
          <cell r="AC248">
            <v>1016</v>
          </cell>
          <cell r="AD248">
            <v>1136</v>
          </cell>
          <cell r="AE248">
            <v>4061</v>
          </cell>
          <cell r="AF248">
            <v>5621</v>
          </cell>
          <cell r="AG248">
            <v>1560</v>
          </cell>
          <cell r="AH248">
            <v>0</v>
          </cell>
          <cell r="AI248">
            <v>1601</v>
          </cell>
          <cell r="AJ248">
            <v>254</v>
          </cell>
          <cell r="AK248">
            <v>1855</v>
          </cell>
          <cell r="AL248">
            <v>1105</v>
          </cell>
          <cell r="AM248">
            <v>1551</v>
          </cell>
          <cell r="AN248">
            <v>690</v>
          </cell>
          <cell r="AO248">
            <v>836</v>
          </cell>
        </row>
        <row r="249">
          <cell r="B249" t="str">
            <v xml:space="preserve">  ขนอม</v>
          </cell>
          <cell r="C249">
            <v>973</v>
          </cell>
          <cell r="D249">
            <v>973</v>
          </cell>
          <cell r="E249">
            <v>545</v>
          </cell>
          <cell r="F249">
            <v>545</v>
          </cell>
          <cell r="G249">
            <v>654</v>
          </cell>
          <cell r="H249">
            <v>0</v>
          </cell>
          <cell r="I249">
            <v>1200</v>
          </cell>
          <cell r="J249">
            <v>0</v>
          </cell>
          <cell r="K249">
            <v>720</v>
          </cell>
          <cell r="L249">
            <v>1189</v>
          </cell>
          <cell r="M249">
            <v>6195</v>
          </cell>
          <cell r="N249">
            <v>6195</v>
          </cell>
          <cell r="O249">
            <v>6195</v>
          </cell>
          <cell r="P249">
            <v>2387</v>
          </cell>
          <cell r="Q249">
            <v>2756</v>
          </cell>
          <cell r="R249">
            <v>1875.5131200000001</v>
          </cell>
          <cell r="S249">
            <v>3636</v>
          </cell>
          <cell r="T249">
            <v>16.3</v>
          </cell>
          <cell r="U249">
            <v>369</v>
          </cell>
          <cell r="V249">
            <v>126</v>
          </cell>
          <cell r="W249">
            <v>0</v>
          </cell>
          <cell r="X249">
            <v>0</v>
          </cell>
          <cell r="Y249">
            <v>630</v>
          </cell>
          <cell r="Z249">
            <v>715</v>
          </cell>
          <cell r="AA249">
            <v>754</v>
          </cell>
          <cell r="AB249">
            <v>530</v>
          </cell>
          <cell r="AC249">
            <v>1197</v>
          </cell>
          <cell r="AD249">
            <v>741</v>
          </cell>
          <cell r="AE249">
            <v>921</v>
          </cell>
          <cell r="AF249">
            <v>1190</v>
          </cell>
          <cell r="AG249">
            <v>269</v>
          </cell>
          <cell r="AH249">
            <v>0</v>
          </cell>
          <cell r="AI249">
            <v>526</v>
          </cell>
          <cell r="AJ249">
            <v>63</v>
          </cell>
          <cell r="AK249">
            <v>589</v>
          </cell>
          <cell r="AL249">
            <v>361</v>
          </cell>
          <cell r="AM249">
            <v>425</v>
          </cell>
          <cell r="AN249">
            <v>686</v>
          </cell>
          <cell r="AO249">
            <v>722</v>
          </cell>
        </row>
        <row r="250">
          <cell r="B250" t="str">
            <v xml:space="preserve">  นาบอน</v>
          </cell>
          <cell r="C250">
            <v>208</v>
          </cell>
          <cell r="D250">
            <v>218</v>
          </cell>
          <cell r="E250">
            <v>161</v>
          </cell>
          <cell r="F250">
            <v>161</v>
          </cell>
          <cell r="G250">
            <v>0</v>
          </cell>
          <cell r="H250">
            <v>394</v>
          </cell>
          <cell r="I250">
            <v>0</v>
          </cell>
          <cell r="J250">
            <v>2447</v>
          </cell>
          <cell r="K250">
            <v>210</v>
          </cell>
          <cell r="L250">
            <v>370</v>
          </cell>
          <cell r="P250">
            <v>218</v>
          </cell>
          <cell r="Q250">
            <v>226</v>
          </cell>
          <cell r="R250">
            <v>167.52928</v>
          </cell>
          <cell r="S250">
            <v>284</v>
          </cell>
          <cell r="T250">
            <v>13.2</v>
          </cell>
          <cell r="U250">
            <v>11</v>
          </cell>
          <cell r="V250">
            <v>291</v>
          </cell>
          <cell r="W250">
            <v>3</v>
          </cell>
          <cell r="X250">
            <v>0</v>
          </cell>
          <cell r="Y250">
            <v>70</v>
          </cell>
          <cell r="Z250">
            <v>74</v>
          </cell>
          <cell r="AA250">
            <v>151</v>
          </cell>
          <cell r="AB250">
            <v>92</v>
          </cell>
          <cell r="AC250">
            <v>2157</v>
          </cell>
          <cell r="AD250">
            <v>1243</v>
          </cell>
          <cell r="AE250">
            <v>262</v>
          </cell>
          <cell r="AF250">
            <v>370</v>
          </cell>
          <cell r="AG250">
            <v>108</v>
          </cell>
          <cell r="AH250">
            <v>0</v>
          </cell>
          <cell r="AI250">
            <v>200</v>
          </cell>
          <cell r="AJ250">
            <v>52</v>
          </cell>
          <cell r="AK250">
            <v>252</v>
          </cell>
          <cell r="AL250">
            <v>140</v>
          </cell>
          <cell r="AM250">
            <v>159</v>
          </cell>
          <cell r="AN250">
            <v>700</v>
          </cell>
          <cell r="AO250">
            <v>629</v>
          </cell>
        </row>
        <row r="251">
          <cell r="B251" t="str">
            <v xml:space="preserve">  พรหมคีรี</v>
          </cell>
          <cell r="C251">
            <v>4054</v>
          </cell>
          <cell r="D251">
            <v>4054</v>
          </cell>
          <cell r="E251">
            <v>4018</v>
          </cell>
          <cell r="F251">
            <v>4018</v>
          </cell>
          <cell r="G251">
            <v>106</v>
          </cell>
          <cell r="H251">
            <v>0</v>
          </cell>
          <cell r="I251">
            <v>26</v>
          </cell>
          <cell r="J251">
            <v>0</v>
          </cell>
          <cell r="K251">
            <v>1622</v>
          </cell>
          <cell r="L251">
            <v>2986</v>
          </cell>
          <cell r="M251">
            <v>3954</v>
          </cell>
          <cell r="N251">
            <v>3954</v>
          </cell>
          <cell r="O251">
            <v>3954</v>
          </cell>
          <cell r="P251">
            <v>7783</v>
          </cell>
          <cell r="Q251">
            <v>12211</v>
          </cell>
          <cell r="R251">
            <v>0</v>
          </cell>
          <cell r="S251">
            <v>32741</v>
          </cell>
          <cell r="T251">
            <v>85.78</v>
          </cell>
          <cell r="U251">
            <v>4648</v>
          </cell>
          <cell r="V251">
            <v>0</v>
          </cell>
          <cell r="W251">
            <v>220</v>
          </cell>
          <cell r="X251">
            <v>0</v>
          </cell>
          <cell r="Y251">
            <v>4243</v>
          </cell>
          <cell r="Z251">
            <v>4243</v>
          </cell>
          <cell r="AA251">
            <v>6683</v>
          </cell>
          <cell r="AB251">
            <v>5247</v>
          </cell>
          <cell r="AC251">
            <v>1575</v>
          </cell>
          <cell r="AD251">
            <v>1237</v>
          </cell>
          <cell r="AE251">
            <v>2901</v>
          </cell>
          <cell r="AF251">
            <v>2986</v>
          </cell>
          <cell r="AG251">
            <v>85</v>
          </cell>
          <cell r="AH251">
            <v>0</v>
          </cell>
          <cell r="AI251">
            <v>1128</v>
          </cell>
          <cell r="AJ251">
            <v>1756</v>
          </cell>
          <cell r="AK251">
            <v>2884</v>
          </cell>
          <cell r="AL251">
            <v>723</v>
          </cell>
          <cell r="AM251">
            <v>2506</v>
          </cell>
          <cell r="AN251">
            <v>641</v>
          </cell>
          <cell r="AO251">
            <v>869</v>
          </cell>
        </row>
        <row r="252">
          <cell r="B252" t="str">
            <v xml:space="preserve">  บางขัน</v>
          </cell>
          <cell r="C252">
            <v>446</v>
          </cell>
          <cell r="D252">
            <v>184</v>
          </cell>
          <cell r="E252">
            <v>348</v>
          </cell>
          <cell r="F252">
            <v>175</v>
          </cell>
          <cell r="G252">
            <v>142</v>
          </cell>
          <cell r="H252">
            <v>41</v>
          </cell>
          <cell r="I252">
            <v>408</v>
          </cell>
          <cell r="J252">
            <v>234</v>
          </cell>
          <cell r="K252">
            <v>245</v>
          </cell>
          <cell r="L252">
            <v>184</v>
          </cell>
          <cell r="AE252">
            <v>184</v>
          </cell>
          <cell r="AF252">
            <v>184</v>
          </cell>
          <cell r="AG252">
            <v>0</v>
          </cell>
          <cell r="AH252">
            <v>0</v>
          </cell>
          <cell r="AI252">
            <v>175</v>
          </cell>
          <cell r="AJ252">
            <v>0</v>
          </cell>
          <cell r="AK252">
            <v>175</v>
          </cell>
          <cell r="AL252">
            <v>83</v>
          </cell>
          <cell r="AM252">
            <v>102</v>
          </cell>
          <cell r="AN252">
            <v>474</v>
          </cell>
          <cell r="AO252">
            <v>583</v>
          </cell>
        </row>
        <row r="253">
          <cell r="B253" t="str">
            <v xml:space="preserve">  ถ้ำพรรณรา</v>
          </cell>
          <cell r="C253">
            <v>918</v>
          </cell>
          <cell r="D253">
            <v>918</v>
          </cell>
          <cell r="E253">
            <v>816</v>
          </cell>
          <cell r="F253">
            <v>816</v>
          </cell>
          <cell r="G253">
            <v>162</v>
          </cell>
          <cell r="H253">
            <v>78</v>
          </cell>
          <cell r="I253">
            <v>199</v>
          </cell>
          <cell r="J253">
            <v>96</v>
          </cell>
          <cell r="K253">
            <v>355</v>
          </cell>
          <cell r="L253">
            <v>416</v>
          </cell>
          <cell r="P253">
            <v>398</v>
          </cell>
          <cell r="Q253">
            <v>710</v>
          </cell>
          <cell r="R253">
            <v>290.71091999999999</v>
          </cell>
          <cell r="S253">
            <v>1129</v>
          </cell>
          <cell r="T253">
            <v>30.13</v>
          </cell>
          <cell r="U253">
            <v>312</v>
          </cell>
          <cell r="V253">
            <v>378</v>
          </cell>
          <cell r="W253">
            <v>0</v>
          </cell>
          <cell r="X253">
            <v>0</v>
          </cell>
          <cell r="Y253">
            <v>206</v>
          </cell>
          <cell r="Z253">
            <v>206</v>
          </cell>
          <cell r="AA253">
            <v>138</v>
          </cell>
          <cell r="AB253">
            <v>145</v>
          </cell>
          <cell r="AC253">
            <v>670</v>
          </cell>
          <cell r="AD253">
            <v>704</v>
          </cell>
          <cell r="AE253">
            <v>436</v>
          </cell>
          <cell r="AF253">
            <v>436</v>
          </cell>
          <cell r="AG253">
            <v>0</v>
          </cell>
          <cell r="AH253">
            <v>0</v>
          </cell>
          <cell r="AI253">
            <v>436</v>
          </cell>
          <cell r="AJ253">
            <v>0</v>
          </cell>
          <cell r="AK253">
            <v>436</v>
          </cell>
          <cell r="AL253">
            <v>290</v>
          </cell>
          <cell r="AM253">
            <v>351</v>
          </cell>
          <cell r="AN253">
            <v>664</v>
          </cell>
          <cell r="AO253">
            <v>806</v>
          </cell>
        </row>
        <row r="254">
          <cell r="B254" t="str">
            <v xml:space="preserve">  พระพรหม</v>
          </cell>
          <cell r="K254">
            <v>32</v>
          </cell>
          <cell r="L254">
            <v>55</v>
          </cell>
          <cell r="AE254">
            <v>55</v>
          </cell>
          <cell r="AF254">
            <v>55</v>
          </cell>
          <cell r="AG254">
            <v>0</v>
          </cell>
          <cell r="AH254">
            <v>0</v>
          </cell>
          <cell r="AI254">
            <v>20</v>
          </cell>
          <cell r="AJ254">
            <v>35</v>
          </cell>
          <cell r="AK254">
            <v>55</v>
          </cell>
          <cell r="AL254">
            <v>11</v>
          </cell>
          <cell r="AM254">
            <v>42</v>
          </cell>
          <cell r="AN254">
            <v>550</v>
          </cell>
          <cell r="AO254">
            <v>757</v>
          </cell>
        </row>
        <row r="255">
          <cell r="B255" t="str">
            <v xml:space="preserve">  จุฬาภรณ์</v>
          </cell>
          <cell r="K255">
            <v>159</v>
          </cell>
          <cell r="L255">
            <v>852</v>
          </cell>
          <cell r="P255">
            <v>2674</v>
          </cell>
          <cell r="Q255">
            <v>2961</v>
          </cell>
          <cell r="R255">
            <v>0</v>
          </cell>
          <cell r="S255">
            <v>7187</v>
          </cell>
          <cell r="T255">
            <v>72.81</v>
          </cell>
          <cell r="U255">
            <v>295</v>
          </cell>
          <cell r="V255">
            <v>41</v>
          </cell>
          <cell r="W255">
            <v>8</v>
          </cell>
          <cell r="X255">
            <v>57</v>
          </cell>
          <cell r="Y255">
            <v>1125</v>
          </cell>
          <cell r="Z255">
            <v>1209</v>
          </cell>
          <cell r="AA255">
            <v>973</v>
          </cell>
          <cell r="AB255">
            <v>1336</v>
          </cell>
          <cell r="AC255">
            <v>865</v>
          </cell>
          <cell r="AD255">
            <v>1105</v>
          </cell>
          <cell r="AE255">
            <v>565</v>
          </cell>
          <cell r="AF255">
            <v>852</v>
          </cell>
          <cell r="AG255">
            <v>287</v>
          </cell>
          <cell r="AH255">
            <v>0</v>
          </cell>
          <cell r="AI255">
            <v>78</v>
          </cell>
          <cell r="AJ255">
            <v>116</v>
          </cell>
          <cell r="AK255">
            <v>194</v>
          </cell>
          <cell r="AL255">
            <v>48</v>
          </cell>
          <cell r="AM255">
            <v>131</v>
          </cell>
          <cell r="AN255">
            <v>616</v>
          </cell>
          <cell r="AO255">
            <v>674</v>
          </cell>
        </row>
        <row r="256">
          <cell r="B256" t="str">
            <v xml:space="preserve">  นบพิตำ</v>
          </cell>
          <cell r="C256">
            <v>3752</v>
          </cell>
          <cell r="D256">
            <v>13769</v>
          </cell>
          <cell r="E256">
            <v>2899</v>
          </cell>
          <cell r="F256">
            <v>12916</v>
          </cell>
          <cell r="G256">
            <v>110</v>
          </cell>
          <cell r="H256">
            <v>4270</v>
          </cell>
          <cell r="I256">
            <v>38</v>
          </cell>
          <cell r="J256">
            <v>331</v>
          </cell>
          <cell r="K256">
            <v>10167</v>
          </cell>
          <cell r="L256">
            <v>11869</v>
          </cell>
          <cell r="M256">
            <v>18263</v>
          </cell>
          <cell r="N256">
            <v>18263</v>
          </cell>
          <cell r="O256">
            <v>18263</v>
          </cell>
          <cell r="P256">
            <v>13014</v>
          </cell>
          <cell r="Q256">
            <v>15128</v>
          </cell>
          <cell r="R256">
            <v>3362.5308159999986</v>
          </cell>
          <cell r="S256">
            <v>26893</v>
          </cell>
          <cell r="T256">
            <v>39.68</v>
          </cell>
          <cell r="U256">
            <v>2114</v>
          </cell>
          <cell r="V256">
            <v>0</v>
          </cell>
          <cell r="W256">
            <v>0</v>
          </cell>
          <cell r="X256">
            <v>0</v>
          </cell>
          <cell r="Y256">
            <v>2536</v>
          </cell>
          <cell r="Z256">
            <v>4407</v>
          </cell>
          <cell r="AA256">
            <v>4707</v>
          </cell>
          <cell r="AB256">
            <v>7913</v>
          </cell>
          <cell r="AC256">
            <v>1856</v>
          </cell>
          <cell r="AD256">
            <v>1796</v>
          </cell>
          <cell r="AE256">
            <v>10355</v>
          </cell>
          <cell r="AF256">
            <v>11869</v>
          </cell>
          <cell r="AG256">
            <v>1514</v>
          </cell>
          <cell r="AH256">
            <v>0</v>
          </cell>
          <cell r="AI256">
            <v>7678</v>
          </cell>
          <cell r="AJ256">
            <v>1004</v>
          </cell>
          <cell r="AK256">
            <v>8682</v>
          </cell>
          <cell r="AL256">
            <v>8430</v>
          </cell>
          <cell r="AM256">
            <v>10592</v>
          </cell>
          <cell r="AN256">
            <v>1098</v>
          </cell>
          <cell r="AO256">
            <v>1220</v>
          </cell>
        </row>
        <row r="257">
          <cell r="B257" t="str">
            <v xml:space="preserve">  ช้างกลาง</v>
          </cell>
          <cell r="C257">
            <v>4655</v>
          </cell>
          <cell r="D257">
            <v>4655</v>
          </cell>
          <cell r="E257">
            <v>3890</v>
          </cell>
          <cell r="F257">
            <v>3890</v>
          </cell>
          <cell r="G257">
            <v>1273</v>
          </cell>
          <cell r="H257">
            <v>156</v>
          </cell>
          <cell r="I257">
            <v>327</v>
          </cell>
          <cell r="J257">
            <v>40</v>
          </cell>
          <cell r="K257">
            <v>5020</v>
          </cell>
          <cell r="L257">
            <v>2615</v>
          </cell>
          <cell r="M257">
            <v>11487</v>
          </cell>
          <cell r="N257">
            <v>11487</v>
          </cell>
          <cell r="O257">
            <v>11487</v>
          </cell>
          <cell r="P257">
            <v>7569</v>
          </cell>
          <cell r="Q257">
            <v>9904</v>
          </cell>
          <cell r="R257">
            <v>522.25772799999868</v>
          </cell>
          <cell r="S257">
            <v>19286</v>
          </cell>
          <cell r="T257">
            <v>48.33</v>
          </cell>
          <cell r="U257">
            <v>2335</v>
          </cell>
          <cell r="V257">
            <v>2401</v>
          </cell>
          <cell r="W257">
            <v>0</v>
          </cell>
          <cell r="X257">
            <v>66</v>
          </cell>
          <cell r="Y257">
            <v>3270</v>
          </cell>
          <cell r="Z257">
            <v>3336</v>
          </cell>
          <cell r="AA257">
            <v>4157</v>
          </cell>
          <cell r="AB257">
            <v>5490</v>
          </cell>
          <cell r="AC257">
            <v>1271</v>
          </cell>
          <cell r="AD257">
            <v>1646</v>
          </cell>
          <cell r="AE257">
            <v>2226</v>
          </cell>
          <cell r="AF257">
            <v>2615</v>
          </cell>
          <cell r="AG257">
            <v>389</v>
          </cell>
          <cell r="AH257">
            <v>0</v>
          </cell>
          <cell r="AI257">
            <v>1744</v>
          </cell>
          <cell r="AJ257">
            <v>0</v>
          </cell>
          <cell r="AK257">
            <v>1744</v>
          </cell>
          <cell r="AL257">
            <v>1235</v>
          </cell>
          <cell r="AM257">
            <v>1517</v>
          </cell>
          <cell r="AN257">
            <v>708</v>
          </cell>
          <cell r="AO257">
            <v>870</v>
          </cell>
        </row>
        <row r="258">
          <cell r="B258" t="str">
            <v xml:space="preserve">  เฉลิมพระเกียรติ</v>
          </cell>
          <cell r="AG258">
            <v>0</v>
          </cell>
          <cell r="AH258">
            <v>0</v>
          </cell>
          <cell r="AJ258">
            <v>0</v>
          </cell>
          <cell r="AM258">
            <v>0</v>
          </cell>
          <cell r="AO258">
            <v>0</v>
          </cell>
        </row>
        <row r="259">
          <cell r="B259" t="str">
            <v>พัทลุง</v>
          </cell>
          <cell r="C259">
            <v>3147</v>
          </cell>
          <cell r="D259">
            <v>3130</v>
          </cell>
          <cell r="E259">
            <v>2653</v>
          </cell>
          <cell r="F259">
            <v>2347</v>
          </cell>
          <cell r="G259">
            <v>922</v>
          </cell>
          <cell r="H259">
            <v>463</v>
          </cell>
          <cell r="I259">
            <v>348</v>
          </cell>
          <cell r="J259">
            <v>197</v>
          </cell>
          <cell r="K259">
            <v>3526</v>
          </cell>
          <cell r="L259">
            <v>4437</v>
          </cell>
          <cell r="M259">
            <v>6189</v>
          </cell>
          <cell r="N259">
            <v>6189</v>
          </cell>
          <cell r="O259">
            <v>6189</v>
          </cell>
          <cell r="P259">
            <v>5588</v>
          </cell>
          <cell r="Q259">
            <v>6186</v>
          </cell>
          <cell r="R259">
            <v>2738.9875919999999</v>
          </cell>
          <cell r="S259">
            <v>9633</v>
          </cell>
          <cell r="T259">
            <v>28.43</v>
          </cell>
          <cell r="U259">
            <v>731</v>
          </cell>
          <cell r="V259">
            <v>598</v>
          </cell>
          <cell r="W259">
            <v>133</v>
          </cell>
          <cell r="X259">
            <v>48</v>
          </cell>
          <cell r="Y259">
            <v>777</v>
          </cell>
          <cell r="Z259">
            <v>780</v>
          </cell>
          <cell r="AA259">
            <v>1114</v>
          </cell>
          <cell r="AB259">
            <v>1418</v>
          </cell>
          <cell r="AC259">
            <v>1434</v>
          </cell>
          <cell r="AD259">
            <v>1818</v>
          </cell>
          <cell r="AE259">
            <v>4777</v>
          </cell>
          <cell r="AF259">
            <v>4993</v>
          </cell>
          <cell r="AG259">
            <v>249</v>
          </cell>
          <cell r="AH259">
            <v>33</v>
          </cell>
          <cell r="AI259">
            <v>3076</v>
          </cell>
          <cell r="AJ259">
            <v>303</v>
          </cell>
          <cell r="AK259">
            <v>3346</v>
          </cell>
          <cell r="AL259">
            <v>1022</v>
          </cell>
          <cell r="AM259">
            <v>1490</v>
          </cell>
          <cell r="AN259">
            <v>332</v>
          </cell>
          <cell r="AO259">
            <v>445</v>
          </cell>
        </row>
        <row r="260">
          <cell r="B260" t="str">
            <v xml:space="preserve">  เมืองพัทลุง</v>
          </cell>
          <cell r="C260">
            <v>53</v>
          </cell>
          <cell r="D260">
            <v>100</v>
          </cell>
          <cell r="E260">
            <v>44</v>
          </cell>
          <cell r="F260">
            <v>71</v>
          </cell>
          <cell r="G260">
            <v>0</v>
          </cell>
          <cell r="H260">
            <v>29</v>
          </cell>
          <cell r="I260">
            <v>0</v>
          </cell>
          <cell r="J260">
            <v>0</v>
          </cell>
          <cell r="K260">
            <v>63</v>
          </cell>
          <cell r="L260">
            <v>65</v>
          </cell>
          <cell r="P260">
            <v>29</v>
          </cell>
          <cell r="Q260">
            <v>72</v>
          </cell>
          <cell r="R260">
            <v>8.6371200000000101</v>
          </cell>
          <cell r="S260">
            <v>135</v>
          </cell>
          <cell r="T260">
            <v>44.9</v>
          </cell>
          <cell r="U260">
            <v>43</v>
          </cell>
          <cell r="V260">
            <v>34</v>
          </cell>
          <cell r="W260">
            <v>0</v>
          </cell>
          <cell r="X260">
            <v>0</v>
          </cell>
          <cell r="Y260">
            <v>9</v>
          </cell>
          <cell r="Z260">
            <v>12</v>
          </cell>
          <cell r="AA260">
            <v>13</v>
          </cell>
          <cell r="AB260">
            <v>12</v>
          </cell>
          <cell r="AC260">
            <v>1444</v>
          </cell>
          <cell r="AD260">
            <v>1000</v>
          </cell>
          <cell r="AE260">
            <v>130</v>
          </cell>
          <cell r="AF260">
            <v>141</v>
          </cell>
          <cell r="AG260">
            <v>11</v>
          </cell>
          <cell r="AH260">
            <v>0</v>
          </cell>
          <cell r="AI260">
            <v>91</v>
          </cell>
          <cell r="AJ260">
            <v>18</v>
          </cell>
          <cell r="AK260">
            <v>109</v>
          </cell>
          <cell r="AL260">
            <v>22</v>
          </cell>
          <cell r="AM260">
            <v>39</v>
          </cell>
          <cell r="AN260">
            <v>242</v>
          </cell>
          <cell r="AO260">
            <v>360</v>
          </cell>
        </row>
        <row r="261">
          <cell r="B261" t="str">
            <v xml:space="preserve">  เขาชัยสน</v>
          </cell>
          <cell r="C261">
            <v>200</v>
          </cell>
          <cell r="D261">
            <v>281</v>
          </cell>
          <cell r="E261">
            <v>175</v>
          </cell>
          <cell r="F261">
            <v>195</v>
          </cell>
          <cell r="G261">
            <v>34</v>
          </cell>
          <cell r="H261">
            <v>2</v>
          </cell>
          <cell r="I261">
            <v>194</v>
          </cell>
          <cell r="J261">
            <v>0</v>
          </cell>
          <cell r="K261">
            <v>235</v>
          </cell>
          <cell r="L261">
            <v>212</v>
          </cell>
          <cell r="M261">
            <v>52</v>
          </cell>
          <cell r="N261">
            <v>52</v>
          </cell>
          <cell r="O261">
            <v>52</v>
          </cell>
          <cell r="P261">
            <v>159</v>
          </cell>
          <cell r="Q261">
            <v>480</v>
          </cell>
          <cell r="R261">
            <v>0</v>
          </cell>
          <cell r="S261">
            <v>988</v>
          </cell>
          <cell r="T261">
            <v>54.02</v>
          </cell>
          <cell r="U261">
            <v>321</v>
          </cell>
          <cell r="V261">
            <v>18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249</v>
          </cell>
          <cell r="AF261">
            <v>266</v>
          </cell>
          <cell r="AG261">
            <v>17</v>
          </cell>
          <cell r="AH261">
            <v>0</v>
          </cell>
          <cell r="AI261">
            <v>194</v>
          </cell>
          <cell r="AJ261">
            <v>15</v>
          </cell>
          <cell r="AK261">
            <v>209</v>
          </cell>
          <cell r="AL261">
            <v>58</v>
          </cell>
          <cell r="AM261">
            <v>86</v>
          </cell>
          <cell r="AN261">
            <v>298</v>
          </cell>
          <cell r="AO261">
            <v>410</v>
          </cell>
        </row>
        <row r="262">
          <cell r="B262" t="str">
            <v xml:space="preserve">  ควนขนุน</v>
          </cell>
          <cell r="C262">
            <v>342</v>
          </cell>
          <cell r="D262">
            <v>179</v>
          </cell>
          <cell r="E262">
            <v>223</v>
          </cell>
          <cell r="F262">
            <v>139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60</v>
          </cell>
          <cell r="L262">
            <v>206</v>
          </cell>
          <cell r="P262">
            <v>53</v>
          </cell>
          <cell r="Q262">
            <v>90</v>
          </cell>
          <cell r="R262">
            <v>64.192679999999996</v>
          </cell>
          <cell r="S262">
            <v>116</v>
          </cell>
          <cell r="T262">
            <v>14.63</v>
          </cell>
          <cell r="U262">
            <v>37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245</v>
          </cell>
          <cell r="AF262">
            <v>295</v>
          </cell>
          <cell r="AG262">
            <v>50</v>
          </cell>
          <cell r="AH262">
            <v>0</v>
          </cell>
          <cell r="AI262">
            <v>137</v>
          </cell>
          <cell r="AJ262">
            <v>0</v>
          </cell>
          <cell r="AK262">
            <v>137</v>
          </cell>
          <cell r="AL262">
            <v>58</v>
          </cell>
          <cell r="AM262">
            <v>63</v>
          </cell>
          <cell r="AN262">
            <v>424</v>
          </cell>
          <cell r="AO262">
            <v>460</v>
          </cell>
        </row>
        <row r="263">
          <cell r="B263" t="str">
            <v xml:space="preserve">  ปากพะยูน</v>
          </cell>
          <cell r="C263">
            <v>168</v>
          </cell>
          <cell r="D263">
            <v>133</v>
          </cell>
          <cell r="E263">
            <v>108</v>
          </cell>
          <cell r="F263">
            <v>108</v>
          </cell>
          <cell r="G263">
            <v>108</v>
          </cell>
          <cell r="H263">
            <v>0</v>
          </cell>
          <cell r="I263">
            <v>1000</v>
          </cell>
          <cell r="J263">
            <v>0</v>
          </cell>
          <cell r="K263">
            <v>122</v>
          </cell>
          <cell r="L263">
            <v>110</v>
          </cell>
          <cell r="P263">
            <v>51</v>
          </cell>
          <cell r="Q263">
            <v>101</v>
          </cell>
          <cell r="R263">
            <v>67.623944000000009</v>
          </cell>
          <cell r="S263">
            <v>134</v>
          </cell>
          <cell r="T263">
            <v>16.86</v>
          </cell>
          <cell r="U263">
            <v>50</v>
          </cell>
          <cell r="V263">
            <v>23</v>
          </cell>
          <cell r="W263">
            <v>0</v>
          </cell>
          <cell r="X263">
            <v>7</v>
          </cell>
          <cell r="Y263">
            <v>4</v>
          </cell>
          <cell r="Z263">
            <v>4</v>
          </cell>
          <cell r="AA263">
            <v>2</v>
          </cell>
          <cell r="AB263">
            <v>4</v>
          </cell>
          <cell r="AC263">
            <v>500</v>
          </cell>
          <cell r="AD263">
            <v>1000</v>
          </cell>
          <cell r="AE263">
            <v>123</v>
          </cell>
          <cell r="AF263">
            <v>141</v>
          </cell>
          <cell r="AG263">
            <v>18</v>
          </cell>
          <cell r="AH263">
            <v>0</v>
          </cell>
          <cell r="AI263">
            <v>95</v>
          </cell>
          <cell r="AJ263">
            <v>17</v>
          </cell>
          <cell r="AK263">
            <v>112</v>
          </cell>
          <cell r="AL263">
            <v>12</v>
          </cell>
          <cell r="AM263">
            <v>36</v>
          </cell>
          <cell r="AN263">
            <v>123</v>
          </cell>
          <cell r="AO263">
            <v>320</v>
          </cell>
        </row>
        <row r="264">
          <cell r="B264" t="str">
            <v xml:space="preserve">  กงหรา</v>
          </cell>
          <cell r="C264">
            <v>1093</v>
          </cell>
          <cell r="D264">
            <v>1178</v>
          </cell>
          <cell r="E264">
            <v>926</v>
          </cell>
          <cell r="F264">
            <v>935</v>
          </cell>
          <cell r="G264">
            <v>337</v>
          </cell>
          <cell r="H264">
            <v>0</v>
          </cell>
          <cell r="I264">
            <v>364</v>
          </cell>
          <cell r="J264">
            <v>0</v>
          </cell>
          <cell r="K264">
            <v>504</v>
          </cell>
          <cell r="L264">
            <v>880</v>
          </cell>
          <cell r="M264">
            <v>655</v>
          </cell>
          <cell r="N264">
            <v>655</v>
          </cell>
          <cell r="O264">
            <v>655</v>
          </cell>
          <cell r="P264">
            <v>2503</v>
          </cell>
          <cell r="Q264">
            <v>2603</v>
          </cell>
          <cell r="R264">
            <v>0</v>
          </cell>
          <cell r="S264">
            <v>5314</v>
          </cell>
          <cell r="T264">
            <v>53.13</v>
          </cell>
          <cell r="U264">
            <v>233</v>
          </cell>
          <cell r="V264">
            <v>433</v>
          </cell>
          <cell r="W264">
            <v>133</v>
          </cell>
          <cell r="X264">
            <v>33</v>
          </cell>
          <cell r="Y264">
            <v>207</v>
          </cell>
          <cell r="Z264">
            <v>207</v>
          </cell>
          <cell r="AA264">
            <v>167</v>
          </cell>
          <cell r="AB264">
            <v>213</v>
          </cell>
          <cell r="AC264">
            <v>807</v>
          </cell>
          <cell r="AD264">
            <v>1029</v>
          </cell>
          <cell r="AE264">
            <v>900</v>
          </cell>
          <cell r="AF264">
            <v>912</v>
          </cell>
          <cell r="AG264">
            <v>45</v>
          </cell>
          <cell r="AH264">
            <v>33</v>
          </cell>
          <cell r="AI264">
            <v>749</v>
          </cell>
          <cell r="AJ264">
            <v>76</v>
          </cell>
          <cell r="AK264">
            <v>792</v>
          </cell>
          <cell r="AL264">
            <v>298</v>
          </cell>
          <cell r="AM264">
            <v>402</v>
          </cell>
          <cell r="AN264">
            <v>398</v>
          </cell>
          <cell r="AO264">
            <v>507</v>
          </cell>
        </row>
        <row r="265">
          <cell r="B265" t="str">
            <v xml:space="preserve">  ตะโหมด</v>
          </cell>
          <cell r="K265">
            <v>655</v>
          </cell>
          <cell r="L265">
            <v>682</v>
          </cell>
          <cell r="M265">
            <v>2171</v>
          </cell>
          <cell r="N265">
            <v>2171</v>
          </cell>
          <cell r="O265">
            <v>2171</v>
          </cell>
          <cell r="P265">
            <v>173</v>
          </cell>
          <cell r="Q265">
            <v>173</v>
          </cell>
          <cell r="R265">
            <v>18.989864000000011</v>
          </cell>
          <cell r="S265">
            <v>327</v>
          </cell>
          <cell r="T265">
            <v>45.42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154</v>
          </cell>
          <cell r="Z265">
            <v>154</v>
          </cell>
          <cell r="AA265">
            <v>335</v>
          </cell>
          <cell r="AB265">
            <v>462</v>
          </cell>
          <cell r="AC265">
            <v>2175</v>
          </cell>
          <cell r="AD265">
            <v>3000</v>
          </cell>
          <cell r="AE265">
            <v>842</v>
          </cell>
          <cell r="AF265">
            <v>842</v>
          </cell>
          <cell r="AG265">
            <v>0</v>
          </cell>
          <cell r="AH265">
            <v>0</v>
          </cell>
          <cell r="AI265">
            <v>326</v>
          </cell>
          <cell r="AJ265">
            <v>0</v>
          </cell>
          <cell r="AK265">
            <v>326</v>
          </cell>
          <cell r="AL265">
            <v>120</v>
          </cell>
          <cell r="AM265">
            <v>117</v>
          </cell>
          <cell r="AN265">
            <v>367</v>
          </cell>
          <cell r="AO265">
            <v>360</v>
          </cell>
        </row>
        <row r="266">
          <cell r="B266" t="str">
            <v xml:space="preserve">  ศรีบรรพต</v>
          </cell>
          <cell r="D266">
            <v>677</v>
          </cell>
          <cell r="F266">
            <v>405</v>
          </cell>
          <cell r="H266">
            <v>46</v>
          </cell>
          <cell r="J266">
            <v>114</v>
          </cell>
          <cell r="K266">
            <v>557</v>
          </cell>
          <cell r="L266">
            <v>656</v>
          </cell>
          <cell r="M266">
            <v>1110</v>
          </cell>
          <cell r="N266">
            <v>1110</v>
          </cell>
          <cell r="O266">
            <v>1110</v>
          </cell>
          <cell r="P266">
            <v>1481</v>
          </cell>
          <cell r="Q266">
            <v>1528</v>
          </cell>
          <cell r="R266">
            <v>0</v>
          </cell>
          <cell r="S266">
            <v>3512</v>
          </cell>
          <cell r="T266">
            <v>66.239999999999995</v>
          </cell>
          <cell r="U266">
            <v>47</v>
          </cell>
          <cell r="V266">
            <v>0</v>
          </cell>
          <cell r="W266">
            <v>0</v>
          </cell>
          <cell r="X266">
            <v>0</v>
          </cell>
          <cell r="Y266">
            <v>156</v>
          </cell>
          <cell r="Z266">
            <v>156</v>
          </cell>
          <cell r="AA266">
            <v>239</v>
          </cell>
          <cell r="AB266">
            <v>369</v>
          </cell>
          <cell r="AC266">
            <v>1532</v>
          </cell>
          <cell r="AD266">
            <v>2365</v>
          </cell>
          <cell r="AE266">
            <v>569</v>
          </cell>
          <cell r="AF266">
            <v>677</v>
          </cell>
          <cell r="AG266">
            <v>108</v>
          </cell>
          <cell r="AH266">
            <v>0</v>
          </cell>
          <cell r="AI266">
            <v>361</v>
          </cell>
          <cell r="AJ266">
            <v>40</v>
          </cell>
          <cell r="AK266">
            <v>401</v>
          </cell>
          <cell r="AL266">
            <v>110</v>
          </cell>
          <cell r="AM266">
            <v>201</v>
          </cell>
          <cell r="AN266">
            <v>305</v>
          </cell>
          <cell r="AO266">
            <v>500</v>
          </cell>
        </row>
        <row r="267">
          <cell r="B267" t="str">
            <v xml:space="preserve">  ป่าบอน</v>
          </cell>
          <cell r="K267">
            <v>260</v>
          </cell>
          <cell r="L267">
            <v>162</v>
          </cell>
          <cell r="M267">
            <v>252</v>
          </cell>
          <cell r="N267">
            <v>252</v>
          </cell>
          <cell r="O267">
            <v>252</v>
          </cell>
          <cell r="P267">
            <v>230</v>
          </cell>
          <cell r="Q267">
            <v>230</v>
          </cell>
          <cell r="R267">
            <v>0</v>
          </cell>
          <cell r="S267">
            <v>478</v>
          </cell>
          <cell r="T267">
            <v>55.07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144</v>
          </cell>
          <cell r="Z267">
            <v>144</v>
          </cell>
          <cell r="AA267">
            <v>212</v>
          </cell>
          <cell r="AB267">
            <v>244</v>
          </cell>
          <cell r="AC267">
            <v>1472</v>
          </cell>
          <cell r="AD267">
            <v>1694</v>
          </cell>
          <cell r="AE267">
            <v>174</v>
          </cell>
          <cell r="AF267">
            <v>174</v>
          </cell>
          <cell r="AG267">
            <v>0</v>
          </cell>
          <cell r="AH267">
            <v>0</v>
          </cell>
          <cell r="AI267">
            <v>137</v>
          </cell>
          <cell r="AJ267">
            <v>0</v>
          </cell>
          <cell r="AK267">
            <v>137</v>
          </cell>
          <cell r="AL267">
            <v>54</v>
          </cell>
          <cell r="AM267">
            <v>74</v>
          </cell>
          <cell r="AN267">
            <v>391</v>
          </cell>
          <cell r="AO267">
            <v>540</v>
          </cell>
        </row>
        <row r="268">
          <cell r="B268" t="str">
            <v xml:space="preserve">  ป่าพะยอม</v>
          </cell>
          <cell r="C268">
            <v>532</v>
          </cell>
          <cell r="D268">
            <v>530</v>
          </cell>
          <cell r="E268">
            <v>450</v>
          </cell>
          <cell r="F268">
            <v>450</v>
          </cell>
          <cell r="G268">
            <v>441</v>
          </cell>
          <cell r="H268">
            <v>377</v>
          </cell>
          <cell r="I268">
            <v>980</v>
          </cell>
          <cell r="J268">
            <v>0</v>
          </cell>
          <cell r="K268">
            <v>415</v>
          </cell>
          <cell r="L268">
            <v>503</v>
          </cell>
          <cell r="M268">
            <v>45</v>
          </cell>
          <cell r="N268">
            <v>45</v>
          </cell>
          <cell r="O268">
            <v>45</v>
          </cell>
          <cell r="P268">
            <v>279</v>
          </cell>
          <cell r="Q268">
            <v>279</v>
          </cell>
          <cell r="R268">
            <v>0</v>
          </cell>
          <cell r="S268">
            <v>578</v>
          </cell>
          <cell r="T268">
            <v>54.76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13</v>
          </cell>
          <cell r="Z268">
            <v>13</v>
          </cell>
          <cell r="AA268">
            <v>18</v>
          </cell>
          <cell r="AB268">
            <v>14</v>
          </cell>
          <cell r="AC268">
            <v>1385</v>
          </cell>
          <cell r="AD268">
            <v>1077</v>
          </cell>
          <cell r="AE268">
            <v>526</v>
          </cell>
          <cell r="AF268">
            <v>526</v>
          </cell>
          <cell r="AG268">
            <v>0</v>
          </cell>
          <cell r="AH268">
            <v>0</v>
          </cell>
          <cell r="AI268">
            <v>221</v>
          </cell>
          <cell r="AJ268">
            <v>77</v>
          </cell>
          <cell r="AK268">
            <v>298</v>
          </cell>
          <cell r="AL268">
            <v>85</v>
          </cell>
          <cell r="AM268">
            <v>197</v>
          </cell>
          <cell r="AN268">
            <v>386</v>
          </cell>
          <cell r="AO268">
            <v>660</v>
          </cell>
        </row>
        <row r="269">
          <cell r="B269" t="str">
            <v xml:space="preserve">  บางแก้ว</v>
          </cell>
          <cell r="C269">
            <v>47</v>
          </cell>
          <cell r="D269">
            <v>52</v>
          </cell>
          <cell r="E269">
            <v>44</v>
          </cell>
          <cell r="F269">
            <v>44</v>
          </cell>
          <cell r="G269">
            <v>2</v>
          </cell>
          <cell r="H269">
            <v>9</v>
          </cell>
          <cell r="I269">
            <v>45</v>
          </cell>
          <cell r="J269">
            <v>205</v>
          </cell>
          <cell r="K269">
            <v>35</v>
          </cell>
          <cell r="L269">
            <v>175</v>
          </cell>
          <cell r="P269">
            <v>49</v>
          </cell>
          <cell r="Q269">
            <v>49</v>
          </cell>
          <cell r="R269">
            <v>39.914615999999995</v>
          </cell>
          <cell r="S269">
            <v>58</v>
          </cell>
          <cell r="T269">
            <v>9.4600000000000009</v>
          </cell>
          <cell r="U269">
            <v>0</v>
          </cell>
          <cell r="V269">
            <v>90</v>
          </cell>
          <cell r="W269">
            <v>0</v>
          </cell>
          <cell r="X269">
            <v>0</v>
          </cell>
          <cell r="Y269">
            <v>9</v>
          </cell>
          <cell r="Z269">
            <v>9</v>
          </cell>
          <cell r="AA269">
            <v>60</v>
          </cell>
          <cell r="AB269">
            <v>44</v>
          </cell>
          <cell r="AC269">
            <v>6667</v>
          </cell>
          <cell r="AD269">
            <v>4889</v>
          </cell>
          <cell r="AE269">
            <v>198</v>
          </cell>
          <cell r="AF269">
            <v>198</v>
          </cell>
          <cell r="AG269">
            <v>0</v>
          </cell>
          <cell r="AH269">
            <v>0</v>
          </cell>
          <cell r="AI269">
            <v>130</v>
          </cell>
          <cell r="AJ269">
            <v>0</v>
          </cell>
          <cell r="AK269">
            <v>130</v>
          </cell>
          <cell r="AL269">
            <v>33</v>
          </cell>
          <cell r="AM269">
            <v>39</v>
          </cell>
          <cell r="AN269">
            <v>255</v>
          </cell>
          <cell r="AO269">
            <v>300</v>
          </cell>
        </row>
        <row r="270">
          <cell r="B270" t="str">
            <v xml:space="preserve">  ศรีนครินทร์ </v>
          </cell>
          <cell r="C270">
            <v>712</v>
          </cell>
          <cell r="E270">
            <v>683</v>
          </cell>
          <cell r="G270">
            <v>0</v>
          </cell>
          <cell r="I270">
            <v>0</v>
          </cell>
          <cell r="K270">
            <v>620</v>
          </cell>
          <cell r="L270">
            <v>786</v>
          </cell>
          <cell r="M270">
            <v>1904</v>
          </cell>
          <cell r="N270">
            <v>1904</v>
          </cell>
          <cell r="O270">
            <v>1904</v>
          </cell>
          <cell r="P270">
            <v>581</v>
          </cell>
          <cell r="Q270">
            <v>581</v>
          </cell>
          <cell r="R270">
            <v>10.025736000000052</v>
          </cell>
          <cell r="S270">
            <v>1152</v>
          </cell>
          <cell r="T270">
            <v>50.14</v>
          </cell>
          <cell r="U270">
            <v>0</v>
          </cell>
          <cell r="V270">
            <v>0</v>
          </cell>
          <cell r="W270">
            <v>0</v>
          </cell>
          <cell r="X270">
            <v>8</v>
          </cell>
          <cell r="Y270">
            <v>81</v>
          </cell>
          <cell r="Z270">
            <v>81</v>
          </cell>
          <cell r="AA270">
            <v>68</v>
          </cell>
          <cell r="AB270">
            <v>56</v>
          </cell>
          <cell r="AC270">
            <v>840</v>
          </cell>
          <cell r="AD270">
            <v>691</v>
          </cell>
          <cell r="AE270">
            <v>821</v>
          </cell>
          <cell r="AF270">
            <v>821</v>
          </cell>
          <cell r="AG270">
            <v>0</v>
          </cell>
          <cell r="AH270">
            <v>0</v>
          </cell>
          <cell r="AI270">
            <v>635</v>
          </cell>
          <cell r="AJ270">
            <v>60</v>
          </cell>
          <cell r="AK270">
            <v>695</v>
          </cell>
          <cell r="AL270">
            <v>172</v>
          </cell>
          <cell r="AM270">
            <v>236</v>
          </cell>
          <cell r="AN270">
            <v>271</v>
          </cell>
          <cell r="AO270">
            <v>340</v>
          </cell>
        </row>
        <row r="271">
          <cell r="B271" t="str">
            <v>สงขลา</v>
          </cell>
          <cell r="C271">
            <v>10438</v>
          </cell>
          <cell r="D271">
            <v>6470</v>
          </cell>
          <cell r="E271">
            <v>9179</v>
          </cell>
          <cell r="F271">
            <v>5599</v>
          </cell>
          <cell r="G271">
            <v>6112</v>
          </cell>
          <cell r="H271">
            <v>1327</v>
          </cell>
          <cell r="I271">
            <v>666</v>
          </cell>
          <cell r="J271">
            <v>237</v>
          </cell>
          <cell r="K271">
            <v>9147</v>
          </cell>
          <cell r="L271">
            <v>9414</v>
          </cell>
          <cell r="M271">
            <v>6054</v>
          </cell>
          <cell r="N271">
            <v>6054</v>
          </cell>
          <cell r="O271">
            <v>6054</v>
          </cell>
          <cell r="P271">
            <v>6157</v>
          </cell>
          <cell r="Q271">
            <v>6753</v>
          </cell>
          <cell r="R271">
            <v>2792.8247039999997</v>
          </cell>
          <cell r="S271">
            <v>10713</v>
          </cell>
          <cell r="T271">
            <v>29.92</v>
          </cell>
          <cell r="U271">
            <v>647</v>
          </cell>
          <cell r="V271">
            <v>840</v>
          </cell>
          <cell r="W271">
            <v>51</v>
          </cell>
          <cell r="X271">
            <v>0</v>
          </cell>
          <cell r="Y271">
            <v>2532</v>
          </cell>
          <cell r="Z271">
            <v>2573</v>
          </cell>
          <cell r="AA271">
            <v>2753</v>
          </cell>
          <cell r="AB271">
            <v>3710</v>
          </cell>
          <cell r="AC271">
            <v>1087</v>
          </cell>
          <cell r="AD271">
            <v>1442</v>
          </cell>
          <cell r="AE271">
            <v>14860.316770186335</v>
          </cell>
          <cell r="AF271">
            <v>15456.316770186335</v>
          </cell>
          <cell r="AG271">
            <v>616</v>
          </cell>
          <cell r="AH271">
            <v>20</v>
          </cell>
          <cell r="AI271">
            <v>14325.683229813665</v>
          </cell>
          <cell r="AJ271">
            <v>76.316770186335361</v>
          </cell>
          <cell r="AK271">
            <v>14382</v>
          </cell>
          <cell r="AL271">
            <v>10586</v>
          </cell>
          <cell r="AM271">
            <v>12209</v>
          </cell>
          <cell r="AN271">
            <v>739</v>
          </cell>
          <cell r="AO271">
            <v>849</v>
          </cell>
        </row>
        <row r="272">
          <cell r="B272" t="str">
            <v xml:space="preserve">  เมือง</v>
          </cell>
          <cell r="C272">
            <v>361</v>
          </cell>
          <cell r="E272">
            <v>168</v>
          </cell>
          <cell r="G272">
            <v>57</v>
          </cell>
          <cell r="I272">
            <v>339</v>
          </cell>
          <cell r="K272">
            <v>174</v>
          </cell>
          <cell r="L272">
            <v>174</v>
          </cell>
          <cell r="P272">
            <v>62</v>
          </cell>
          <cell r="Q272">
            <v>65</v>
          </cell>
          <cell r="R272">
            <v>0</v>
          </cell>
          <cell r="S272">
            <v>154</v>
          </cell>
          <cell r="T272">
            <v>69.7</v>
          </cell>
          <cell r="U272">
            <v>3</v>
          </cell>
          <cell r="V272">
            <v>0</v>
          </cell>
          <cell r="W272">
            <v>0</v>
          </cell>
          <cell r="X272">
            <v>0</v>
          </cell>
          <cell r="Y272">
            <v>50</v>
          </cell>
          <cell r="Z272">
            <v>50</v>
          </cell>
          <cell r="AA272">
            <v>74</v>
          </cell>
          <cell r="AB272">
            <v>119</v>
          </cell>
          <cell r="AC272">
            <v>1480</v>
          </cell>
          <cell r="AD272">
            <v>2380</v>
          </cell>
          <cell r="AE272">
            <v>198</v>
          </cell>
          <cell r="AF272">
            <v>201</v>
          </cell>
          <cell r="AG272">
            <v>3</v>
          </cell>
          <cell r="AH272">
            <v>0</v>
          </cell>
          <cell r="AI272">
            <v>194</v>
          </cell>
          <cell r="AJ272">
            <v>4</v>
          </cell>
          <cell r="AK272">
            <v>198</v>
          </cell>
          <cell r="AL272">
            <v>146</v>
          </cell>
          <cell r="AM272">
            <v>153</v>
          </cell>
          <cell r="AN272">
            <v>750</v>
          </cell>
          <cell r="AO272">
            <v>773</v>
          </cell>
        </row>
        <row r="273">
          <cell r="B273" t="str">
            <v xml:space="preserve">  จะนะ</v>
          </cell>
          <cell r="K273">
            <v>1113</v>
          </cell>
          <cell r="L273">
            <v>1161</v>
          </cell>
          <cell r="M273">
            <v>1003</v>
          </cell>
          <cell r="N273">
            <v>1003</v>
          </cell>
          <cell r="O273">
            <v>1003</v>
          </cell>
          <cell r="P273">
            <v>176</v>
          </cell>
          <cell r="Q273">
            <v>396</v>
          </cell>
          <cell r="R273">
            <v>0</v>
          </cell>
          <cell r="S273">
            <v>797</v>
          </cell>
          <cell r="T273">
            <v>51.62</v>
          </cell>
          <cell r="U273">
            <v>220</v>
          </cell>
          <cell r="V273">
            <v>0</v>
          </cell>
          <cell r="W273">
            <v>0</v>
          </cell>
          <cell r="X273">
            <v>0</v>
          </cell>
          <cell r="Y273">
            <v>136</v>
          </cell>
          <cell r="Z273">
            <v>136</v>
          </cell>
          <cell r="AA273">
            <v>224</v>
          </cell>
          <cell r="AB273">
            <v>186</v>
          </cell>
          <cell r="AC273">
            <v>1647</v>
          </cell>
          <cell r="AD273">
            <v>1368</v>
          </cell>
          <cell r="AE273">
            <v>708</v>
          </cell>
          <cell r="AF273">
            <v>928</v>
          </cell>
          <cell r="AG273">
            <v>220</v>
          </cell>
          <cell r="AH273">
            <v>0</v>
          </cell>
          <cell r="AI273">
            <v>674</v>
          </cell>
          <cell r="AJ273">
            <v>4</v>
          </cell>
          <cell r="AK273">
            <v>678</v>
          </cell>
          <cell r="AL273">
            <v>506</v>
          </cell>
          <cell r="AM273">
            <v>636</v>
          </cell>
          <cell r="AN273">
            <v>750</v>
          </cell>
          <cell r="AO273">
            <v>938</v>
          </cell>
        </row>
        <row r="274">
          <cell r="B274" t="str">
            <v xml:space="preserve">  เทพา</v>
          </cell>
          <cell r="C274">
            <v>434</v>
          </cell>
          <cell r="D274">
            <v>537</v>
          </cell>
          <cell r="E274">
            <v>385</v>
          </cell>
          <cell r="F274">
            <v>394</v>
          </cell>
          <cell r="G274">
            <v>154</v>
          </cell>
          <cell r="H274">
            <v>82</v>
          </cell>
          <cell r="I274">
            <v>400</v>
          </cell>
          <cell r="J274">
            <v>208</v>
          </cell>
          <cell r="K274">
            <v>490</v>
          </cell>
          <cell r="L274">
            <v>490</v>
          </cell>
          <cell r="M274">
            <v>38</v>
          </cell>
          <cell r="N274">
            <v>38</v>
          </cell>
          <cell r="O274">
            <v>38</v>
          </cell>
          <cell r="P274">
            <v>842</v>
          </cell>
          <cell r="Q274">
            <v>868</v>
          </cell>
          <cell r="R274">
            <v>0</v>
          </cell>
          <cell r="S274">
            <v>2263</v>
          </cell>
          <cell r="T274">
            <v>81.98</v>
          </cell>
          <cell r="U274">
            <v>26</v>
          </cell>
          <cell r="V274">
            <v>475</v>
          </cell>
          <cell r="W274">
            <v>0</v>
          </cell>
          <cell r="X274">
            <v>0</v>
          </cell>
          <cell r="Y274">
            <v>323</v>
          </cell>
          <cell r="Z274">
            <v>325</v>
          </cell>
          <cell r="AA274">
            <v>381</v>
          </cell>
          <cell r="AB274">
            <v>617</v>
          </cell>
          <cell r="AC274">
            <v>1180</v>
          </cell>
          <cell r="AD274">
            <v>1898</v>
          </cell>
          <cell r="AE274">
            <v>676</v>
          </cell>
          <cell r="AF274">
            <v>702</v>
          </cell>
          <cell r="AG274">
            <v>26</v>
          </cell>
          <cell r="AH274">
            <v>0</v>
          </cell>
          <cell r="AI274">
            <v>639</v>
          </cell>
          <cell r="AJ274">
            <v>7</v>
          </cell>
          <cell r="AK274">
            <v>646</v>
          </cell>
          <cell r="AL274">
            <v>435</v>
          </cell>
          <cell r="AM274">
            <v>483</v>
          </cell>
          <cell r="AN274">
            <v>680</v>
          </cell>
          <cell r="AO274">
            <v>748</v>
          </cell>
        </row>
        <row r="275">
          <cell r="B275" t="str">
            <v xml:space="preserve">  นาทวี</v>
          </cell>
          <cell r="C275">
            <v>2895</v>
          </cell>
          <cell r="E275">
            <v>2560</v>
          </cell>
          <cell r="G275">
            <v>0</v>
          </cell>
          <cell r="I275">
            <v>0</v>
          </cell>
          <cell r="K275">
            <v>1465</v>
          </cell>
          <cell r="L275">
            <v>1573</v>
          </cell>
          <cell r="M275">
            <v>1555</v>
          </cell>
          <cell r="N275">
            <v>1555</v>
          </cell>
          <cell r="O275">
            <v>1555</v>
          </cell>
          <cell r="P275">
            <v>738</v>
          </cell>
          <cell r="Q275">
            <v>976</v>
          </cell>
          <cell r="R275">
            <v>230.32819200000006</v>
          </cell>
          <cell r="S275">
            <v>1722</v>
          </cell>
          <cell r="T275">
            <v>38.979999999999997</v>
          </cell>
          <cell r="U275">
            <v>238</v>
          </cell>
          <cell r="V275">
            <v>250</v>
          </cell>
          <cell r="W275">
            <v>0</v>
          </cell>
          <cell r="X275">
            <v>0</v>
          </cell>
          <cell r="Y275">
            <v>638</v>
          </cell>
          <cell r="Z275">
            <v>638</v>
          </cell>
          <cell r="AA275">
            <v>297</v>
          </cell>
          <cell r="AB275">
            <v>373</v>
          </cell>
          <cell r="AC275">
            <v>466</v>
          </cell>
          <cell r="AD275">
            <v>585</v>
          </cell>
          <cell r="AE275">
            <v>3539</v>
          </cell>
          <cell r="AF275">
            <v>3777</v>
          </cell>
          <cell r="AG275">
            <v>238</v>
          </cell>
          <cell r="AH275">
            <v>0</v>
          </cell>
          <cell r="AI275">
            <v>3492</v>
          </cell>
          <cell r="AJ275">
            <v>3</v>
          </cell>
          <cell r="AK275">
            <v>3495</v>
          </cell>
          <cell r="AL275">
            <v>3045</v>
          </cell>
          <cell r="AM275">
            <v>2845</v>
          </cell>
          <cell r="AN275">
            <v>872</v>
          </cell>
          <cell r="AO275">
            <v>814</v>
          </cell>
        </row>
        <row r="276">
          <cell r="B276" t="str">
            <v xml:space="preserve">  ระโนด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</row>
        <row r="277">
          <cell r="B277" t="str">
            <v xml:space="preserve">  รัตภูมิ</v>
          </cell>
          <cell r="K277">
            <v>1241</v>
          </cell>
          <cell r="L277">
            <v>1291</v>
          </cell>
          <cell r="M277">
            <v>968</v>
          </cell>
          <cell r="N277">
            <v>968</v>
          </cell>
          <cell r="O277">
            <v>968</v>
          </cell>
          <cell r="P277">
            <v>1823</v>
          </cell>
          <cell r="Q277">
            <v>1823</v>
          </cell>
          <cell r="R277">
            <v>0</v>
          </cell>
          <cell r="S277">
            <v>4740</v>
          </cell>
          <cell r="T277">
            <v>81.650000000000006</v>
          </cell>
          <cell r="U277">
            <v>51</v>
          </cell>
          <cell r="V277">
            <v>0</v>
          </cell>
          <cell r="W277">
            <v>51</v>
          </cell>
          <cell r="X277">
            <v>0</v>
          </cell>
          <cell r="Y277">
            <v>371</v>
          </cell>
          <cell r="Z277">
            <v>371</v>
          </cell>
          <cell r="AA277">
            <v>397</v>
          </cell>
          <cell r="AB277">
            <v>445</v>
          </cell>
          <cell r="AC277">
            <v>1070</v>
          </cell>
          <cell r="AD277">
            <v>1199</v>
          </cell>
          <cell r="AE277">
            <v>2150</v>
          </cell>
          <cell r="AF277">
            <v>2150</v>
          </cell>
          <cell r="AG277">
            <v>20</v>
          </cell>
          <cell r="AH277">
            <v>20</v>
          </cell>
          <cell r="AI277">
            <v>1913</v>
          </cell>
          <cell r="AJ277">
            <v>0</v>
          </cell>
          <cell r="AK277">
            <v>1893</v>
          </cell>
          <cell r="AL277">
            <v>807</v>
          </cell>
          <cell r="AM277">
            <v>1511</v>
          </cell>
          <cell r="AN277">
            <v>422</v>
          </cell>
          <cell r="AO277">
            <v>798</v>
          </cell>
        </row>
        <row r="278">
          <cell r="B278" t="str">
            <v xml:space="preserve">  สะเดา</v>
          </cell>
          <cell r="C278">
            <v>1590</v>
          </cell>
          <cell r="E278">
            <v>1374</v>
          </cell>
          <cell r="G278">
            <v>644</v>
          </cell>
          <cell r="I278">
            <v>469</v>
          </cell>
          <cell r="K278">
            <v>909</v>
          </cell>
          <cell r="L278">
            <v>934</v>
          </cell>
          <cell r="M278">
            <v>923</v>
          </cell>
          <cell r="N278">
            <v>923</v>
          </cell>
          <cell r="O278">
            <v>923</v>
          </cell>
          <cell r="P278">
            <v>465</v>
          </cell>
          <cell r="Q278">
            <v>465</v>
          </cell>
          <cell r="R278">
            <v>164.42027999999999</v>
          </cell>
          <cell r="S278">
            <v>766</v>
          </cell>
          <cell r="T278">
            <v>32.979999999999997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91</v>
          </cell>
          <cell r="Z278">
            <v>332</v>
          </cell>
          <cell r="AA278">
            <v>118</v>
          </cell>
          <cell r="AB278">
            <v>100</v>
          </cell>
          <cell r="AC278">
            <v>1297</v>
          </cell>
          <cell r="AD278">
            <v>301</v>
          </cell>
          <cell r="AE278">
            <v>1483.3167701863354</v>
          </cell>
          <cell r="AF278">
            <v>1483.3167701863354</v>
          </cell>
          <cell r="AG278">
            <v>0</v>
          </cell>
          <cell r="AH278">
            <v>0</v>
          </cell>
          <cell r="AI278">
            <v>1428.6832298136646</v>
          </cell>
          <cell r="AJ278">
            <v>4.3167701863353614</v>
          </cell>
          <cell r="AK278">
            <v>1433</v>
          </cell>
          <cell r="AL278">
            <v>603</v>
          </cell>
          <cell r="AM278">
            <v>1334</v>
          </cell>
          <cell r="AN278">
            <v>422</v>
          </cell>
          <cell r="AO278">
            <v>931</v>
          </cell>
        </row>
        <row r="279">
          <cell r="B279" t="str">
            <v xml:space="preserve">  สะบ้าย้อย</v>
          </cell>
          <cell r="C279">
            <v>3772</v>
          </cell>
          <cell r="D279">
            <v>4634</v>
          </cell>
          <cell r="E279">
            <v>3449</v>
          </cell>
          <cell r="F279">
            <v>4093</v>
          </cell>
          <cell r="G279">
            <v>4138</v>
          </cell>
          <cell r="H279">
            <v>850</v>
          </cell>
          <cell r="I279">
            <v>1200</v>
          </cell>
          <cell r="J279">
            <v>208</v>
          </cell>
          <cell r="K279">
            <v>1569</v>
          </cell>
          <cell r="L279">
            <v>1569</v>
          </cell>
          <cell r="M279">
            <v>1036</v>
          </cell>
          <cell r="N279">
            <v>1036</v>
          </cell>
          <cell r="O279">
            <v>1036</v>
          </cell>
          <cell r="P279">
            <v>1602</v>
          </cell>
          <cell r="Q279">
            <v>1711</v>
          </cell>
          <cell r="R279">
            <v>0</v>
          </cell>
          <cell r="S279">
            <v>3910</v>
          </cell>
          <cell r="T279">
            <v>65.58</v>
          </cell>
          <cell r="U279">
            <v>109</v>
          </cell>
          <cell r="V279">
            <v>0</v>
          </cell>
          <cell r="W279">
            <v>0</v>
          </cell>
          <cell r="X279">
            <v>0</v>
          </cell>
          <cell r="Y279">
            <v>641</v>
          </cell>
          <cell r="Z279">
            <v>439</v>
          </cell>
          <cell r="AA279">
            <v>695</v>
          </cell>
          <cell r="AB279">
            <v>1235</v>
          </cell>
          <cell r="AC279">
            <v>1084</v>
          </cell>
          <cell r="AD279">
            <v>2813</v>
          </cell>
          <cell r="AE279">
            <v>4634</v>
          </cell>
          <cell r="AF279">
            <v>4743</v>
          </cell>
          <cell r="AG279">
            <v>109</v>
          </cell>
          <cell r="AH279">
            <v>0</v>
          </cell>
          <cell r="AI279">
            <v>4556</v>
          </cell>
          <cell r="AJ279">
            <v>47</v>
          </cell>
          <cell r="AK279">
            <v>4603</v>
          </cell>
          <cell r="AL279">
            <v>4164</v>
          </cell>
          <cell r="AM279">
            <v>4249</v>
          </cell>
          <cell r="AN279">
            <v>914</v>
          </cell>
          <cell r="AO279">
            <v>923</v>
          </cell>
        </row>
        <row r="280">
          <cell r="B280" t="str">
            <v xml:space="preserve">  สทิงพระ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O280">
            <v>0</v>
          </cell>
        </row>
        <row r="281">
          <cell r="B281" t="str">
            <v xml:space="preserve">  หาดใหญ่</v>
          </cell>
          <cell r="C281">
            <v>718</v>
          </cell>
          <cell r="E281">
            <v>706</v>
          </cell>
          <cell r="G281">
            <v>789</v>
          </cell>
          <cell r="I281">
            <v>1118</v>
          </cell>
          <cell r="K281">
            <v>900</v>
          </cell>
          <cell r="L281">
            <v>929</v>
          </cell>
          <cell r="M281">
            <v>117</v>
          </cell>
          <cell r="N281">
            <v>117</v>
          </cell>
          <cell r="O281">
            <v>117</v>
          </cell>
          <cell r="P281">
            <v>217</v>
          </cell>
          <cell r="Q281">
            <v>217</v>
          </cell>
          <cell r="R281">
            <v>57.334872000000018</v>
          </cell>
          <cell r="S281">
            <v>377</v>
          </cell>
          <cell r="T281">
            <v>37.54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204</v>
          </cell>
          <cell r="Z281">
            <v>204</v>
          </cell>
          <cell r="AA281">
            <v>491</v>
          </cell>
          <cell r="AB281">
            <v>554</v>
          </cell>
          <cell r="AC281">
            <v>2407</v>
          </cell>
          <cell r="AD281">
            <v>2716</v>
          </cell>
          <cell r="AE281">
            <v>401</v>
          </cell>
          <cell r="AF281">
            <v>401</v>
          </cell>
          <cell r="AG281">
            <v>0</v>
          </cell>
          <cell r="AH281">
            <v>0</v>
          </cell>
          <cell r="AI281">
            <v>397</v>
          </cell>
          <cell r="AJ281">
            <v>4</v>
          </cell>
          <cell r="AK281">
            <v>401</v>
          </cell>
          <cell r="AL281">
            <v>298</v>
          </cell>
          <cell r="AM281">
            <v>337</v>
          </cell>
          <cell r="AN281">
            <v>750</v>
          </cell>
          <cell r="AO281">
            <v>840</v>
          </cell>
        </row>
        <row r="282">
          <cell r="B282" t="str">
            <v xml:space="preserve">  กระแสสินธุ์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</row>
        <row r="283">
          <cell r="B283" t="str">
            <v xml:space="preserve">  นาหม่อม</v>
          </cell>
          <cell r="D283">
            <v>556</v>
          </cell>
          <cell r="F283">
            <v>519</v>
          </cell>
          <cell r="H283">
            <v>169</v>
          </cell>
          <cell r="J283">
            <v>326</v>
          </cell>
          <cell r="K283">
            <v>765</v>
          </cell>
          <cell r="L283">
            <v>765</v>
          </cell>
          <cell r="M283">
            <v>356</v>
          </cell>
          <cell r="N283">
            <v>356</v>
          </cell>
          <cell r="O283">
            <v>356</v>
          </cell>
          <cell r="P283">
            <v>182</v>
          </cell>
          <cell r="Q283">
            <v>182</v>
          </cell>
          <cell r="R283">
            <v>54.757975999999985</v>
          </cell>
          <cell r="S283">
            <v>309</v>
          </cell>
          <cell r="T283">
            <v>35.67</v>
          </cell>
          <cell r="U283">
            <v>0</v>
          </cell>
          <cell r="V283">
            <v>98</v>
          </cell>
          <cell r="W283">
            <v>0</v>
          </cell>
          <cell r="X283">
            <v>0</v>
          </cell>
          <cell r="Y283">
            <v>57</v>
          </cell>
          <cell r="Z283">
            <v>57</v>
          </cell>
          <cell r="AA283">
            <v>60</v>
          </cell>
          <cell r="AB283">
            <v>67</v>
          </cell>
          <cell r="AC283">
            <v>1053</v>
          </cell>
          <cell r="AD283">
            <v>1175</v>
          </cell>
          <cell r="AE283">
            <v>590</v>
          </cell>
          <cell r="AF283">
            <v>590</v>
          </cell>
          <cell r="AG283">
            <v>0</v>
          </cell>
          <cell r="AH283">
            <v>0</v>
          </cell>
          <cell r="AI283">
            <v>556</v>
          </cell>
          <cell r="AJ283">
            <v>0</v>
          </cell>
          <cell r="AK283">
            <v>556</v>
          </cell>
          <cell r="AL283">
            <v>328</v>
          </cell>
          <cell r="AM283">
            <v>346</v>
          </cell>
          <cell r="AN283">
            <v>590</v>
          </cell>
          <cell r="AO283">
            <v>623</v>
          </cell>
        </row>
        <row r="284">
          <cell r="B284" t="str">
            <v xml:space="preserve">  ควนเนียง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</row>
        <row r="285">
          <cell r="B285" t="str">
            <v xml:space="preserve">  บางกล่ำ</v>
          </cell>
          <cell r="C285">
            <v>424</v>
          </cell>
          <cell r="D285">
            <v>426</v>
          </cell>
          <cell r="E285">
            <v>293</v>
          </cell>
          <cell r="F285">
            <v>293</v>
          </cell>
          <cell r="G285">
            <v>120</v>
          </cell>
          <cell r="H285">
            <v>0</v>
          </cell>
          <cell r="I285">
            <v>410</v>
          </cell>
          <cell r="J285">
            <v>0</v>
          </cell>
          <cell r="K285">
            <v>255</v>
          </cell>
          <cell r="L285">
            <v>255</v>
          </cell>
          <cell r="M285">
            <v>20</v>
          </cell>
          <cell r="N285">
            <v>20</v>
          </cell>
          <cell r="O285">
            <v>20</v>
          </cell>
          <cell r="P285">
            <v>32</v>
          </cell>
          <cell r="Q285">
            <v>32</v>
          </cell>
          <cell r="R285">
            <v>1.806592000000002</v>
          </cell>
          <cell r="S285">
            <v>62</v>
          </cell>
          <cell r="T285">
            <v>48.14</v>
          </cell>
          <cell r="U285">
            <v>0</v>
          </cell>
          <cell r="V285">
            <v>7</v>
          </cell>
          <cell r="W285">
            <v>0</v>
          </cell>
          <cell r="X285">
            <v>0</v>
          </cell>
          <cell r="Y285">
            <v>4</v>
          </cell>
          <cell r="Z285">
            <v>4</v>
          </cell>
          <cell r="AA285">
            <v>3</v>
          </cell>
          <cell r="AB285">
            <v>4</v>
          </cell>
          <cell r="AC285">
            <v>750</v>
          </cell>
          <cell r="AD285">
            <v>1000</v>
          </cell>
          <cell r="AE285">
            <v>254</v>
          </cell>
          <cell r="AF285">
            <v>254</v>
          </cell>
          <cell r="AG285">
            <v>0</v>
          </cell>
          <cell r="AH285">
            <v>0</v>
          </cell>
          <cell r="AI285">
            <v>251</v>
          </cell>
          <cell r="AJ285">
            <v>3</v>
          </cell>
          <cell r="AK285">
            <v>254</v>
          </cell>
          <cell r="AL285">
            <v>175</v>
          </cell>
          <cell r="AM285">
            <v>183</v>
          </cell>
          <cell r="AN285">
            <v>697</v>
          </cell>
          <cell r="AO285">
            <v>720</v>
          </cell>
        </row>
        <row r="286">
          <cell r="B286" t="str">
            <v xml:space="preserve">  สิงหนคร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O286">
            <v>0</v>
          </cell>
        </row>
        <row r="287">
          <cell r="B287" t="str">
            <v xml:space="preserve">  คลองหอยโข่ง</v>
          </cell>
          <cell r="C287">
            <v>244</v>
          </cell>
          <cell r="D287">
            <v>317</v>
          </cell>
          <cell r="E287">
            <v>244</v>
          </cell>
          <cell r="F287">
            <v>300</v>
          </cell>
          <cell r="G287">
            <v>210</v>
          </cell>
          <cell r="H287">
            <v>226</v>
          </cell>
          <cell r="I287">
            <v>861</v>
          </cell>
          <cell r="K287">
            <v>266</v>
          </cell>
          <cell r="L287">
            <v>273</v>
          </cell>
          <cell r="M287">
            <v>38</v>
          </cell>
          <cell r="N287">
            <v>38</v>
          </cell>
          <cell r="O287">
            <v>38</v>
          </cell>
          <cell r="P287">
            <v>18</v>
          </cell>
          <cell r="Q287">
            <v>18</v>
          </cell>
          <cell r="R287">
            <v>4.0926239999999989</v>
          </cell>
          <cell r="S287">
            <v>32</v>
          </cell>
          <cell r="T287">
            <v>39.42</v>
          </cell>
          <cell r="U287">
            <v>0</v>
          </cell>
          <cell r="V287">
            <v>10</v>
          </cell>
          <cell r="W287">
            <v>0</v>
          </cell>
          <cell r="X287">
            <v>0</v>
          </cell>
          <cell r="Y287">
            <v>17</v>
          </cell>
          <cell r="Z287">
            <v>17</v>
          </cell>
          <cell r="AA287">
            <v>13</v>
          </cell>
          <cell r="AB287">
            <v>10</v>
          </cell>
          <cell r="AC287">
            <v>765</v>
          </cell>
          <cell r="AD287">
            <v>588</v>
          </cell>
          <cell r="AE287">
            <v>227</v>
          </cell>
          <cell r="AF287">
            <v>227</v>
          </cell>
          <cell r="AG287">
            <v>0</v>
          </cell>
          <cell r="AH287">
            <v>0</v>
          </cell>
          <cell r="AI287">
            <v>225</v>
          </cell>
          <cell r="AJ287">
            <v>0</v>
          </cell>
          <cell r="AK287">
            <v>225</v>
          </cell>
          <cell r="AL287">
            <v>79</v>
          </cell>
          <cell r="AM287">
            <v>132</v>
          </cell>
          <cell r="AN287">
            <v>350</v>
          </cell>
          <cell r="AO287">
            <v>588</v>
          </cell>
        </row>
        <row r="288">
          <cell r="B288" t="str">
            <v>สตูล</v>
          </cell>
          <cell r="C288">
            <v>2828</v>
          </cell>
          <cell r="D288">
            <v>3808</v>
          </cell>
          <cell r="E288">
            <v>2232</v>
          </cell>
          <cell r="F288">
            <v>2784</v>
          </cell>
          <cell r="G288">
            <v>446</v>
          </cell>
          <cell r="H288">
            <v>424</v>
          </cell>
          <cell r="I288">
            <v>200</v>
          </cell>
          <cell r="J288">
            <v>152</v>
          </cell>
          <cell r="K288">
            <v>2135</v>
          </cell>
          <cell r="L288">
            <v>2223</v>
          </cell>
          <cell r="M288">
            <v>778</v>
          </cell>
          <cell r="N288">
            <v>778</v>
          </cell>
          <cell r="O288">
            <v>778</v>
          </cell>
          <cell r="P288">
            <v>1351</v>
          </cell>
          <cell r="Q288">
            <v>1520</v>
          </cell>
          <cell r="R288">
            <v>680.46144000000004</v>
          </cell>
          <cell r="S288">
            <v>2360</v>
          </cell>
          <cell r="T288">
            <v>28.18</v>
          </cell>
          <cell r="U288">
            <v>206</v>
          </cell>
          <cell r="V288">
            <v>20</v>
          </cell>
          <cell r="W288">
            <v>37</v>
          </cell>
          <cell r="X288">
            <v>0</v>
          </cell>
          <cell r="Y288">
            <v>949</v>
          </cell>
          <cell r="Z288">
            <v>1033</v>
          </cell>
          <cell r="AA288">
            <v>1402</v>
          </cell>
          <cell r="AB288">
            <v>1626</v>
          </cell>
          <cell r="AC288">
            <v>1477</v>
          </cell>
          <cell r="AD288">
            <v>1574</v>
          </cell>
          <cell r="AE288">
            <v>2182</v>
          </cell>
          <cell r="AF288">
            <v>2355</v>
          </cell>
          <cell r="AG288">
            <v>224</v>
          </cell>
          <cell r="AH288">
            <v>51</v>
          </cell>
          <cell r="AI288">
            <v>1124</v>
          </cell>
          <cell r="AJ288">
            <v>176</v>
          </cell>
          <cell r="AK288">
            <v>1249</v>
          </cell>
          <cell r="AL288">
            <v>576</v>
          </cell>
          <cell r="AM288">
            <v>691</v>
          </cell>
          <cell r="AN288">
            <v>512</v>
          </cell>
          <cell r="AO288">
            <v>553</v>
          </cell>
        </row>
        <row r="289">
          <cell r="B289" t="str">
            <v xml:space="preserve">  เมืองสตูล</v>
          </cell>
          <cell r="C289">
            <v>234</v>
          </cell>
          <cell r="D289">
            <v>260</v>
          </cell>
          <cell r="E289">
            <v>120</v>
          </cell>
          <cell r="F289">
            <v>140</v>
          </cell>
          <cell r="G289">
            <v>34</v>
          </cell>
          <cell r="H289">
            <v>72</v>
          </cell>
          <cell r="I289">
            <v>283</v>
          </cell>
          <cell r="J289">
            <v>514</v>
          </cell>
          <cell r="K289">
            <v>167</v>
          </cell>
          <cell r="L289">
            <v>161</v>
          </cell>
          <cell r="M289">
            <v>15</v>
          </cell>
          <cell r="N289">
            <v>15</v>
          </cell>
          <cell r="O289">
            <v>15</v>
          </cell>
          <cell r="P289">
            <v>56</v>
          </cell>
          <cell r="Q289">
            <v>59</v>
          </cell>
          <cell r="R289">
            <v>0</v>
          </cell>
          <cell r="S289">
            <v>151</v>
          </cell>
          <cell r="T289">
            <v>79.69</v>
          </cell>
          <cell r="U289">
            <v>3</v>
          </cell>
          <cell r="V289">
            <v>0</v>
          </cell>
          <cell r="W289">
            <v>0</v>
          </cell>
          <cell r="X289">
            <v>0</v>
          </cell>
          <cell r="Y289">
            <v>12</v>
          </cell>
          <cell r="Z289">
            <v>12</v>
          </cell>
          <cell r="AA289">
            <v>9</v>
          </cell>
          <cell r="AB289">
            <v>6</v>
          </cell>
          <cell r="AC289">
            <v>750</v>
          </cell>
          <cell r="AD289">
            <v>500</v>
          </cell>
          <cell r="AE289">
            <v>202</v>
          </cell>
          <cell r="AF289">
            <v>205</v>
          </cell>
          <cell r="AG289">
            <v>3</v>
          </cell>
          <cell r="AH289">
            <v>0</v>
          </cell>
          <cell r="AI289">
            <v>65</v>
          </cell>
          <cell r="AJ289">
            <v>0</v>
          </cell>
          <cell r="AK289">
            <v>65</v>
          </cell>
          <cell r="AL289">
            <v>36</v>
          </cell>
          <cell r="AM289">
            <v>33</v>
          </cell>
          <cell r="AN289">
            <v>550</v>
          </cell>
          <cell r="AO289">
            <v>508</v>
          </cell>
        </row>
        <row r="290">
          <cell r="B290" t="str">
            <v xml:space="preserve">  ทุ่งหว้า</v>
          </cell>
          <cell r="C290">
            <v>35</v>
          </cell>
          <cell r="D290">
            <v>37</v>
          </cell>
          <cell r="E290">
            <v>15</v>
          </cell>
          <cell r="F290">
            <v>15</v>
          </cell>
          <cell r="G290">
            <v>53</v>
          </cell>
          <cell r="H290">
            <v>4</v>
          </cell>
          <cell r="I290">
            <v>3533</v>
          </cell>
          <cell r="J290">
            <v>267</v>
          </cell>
          <cell r="K290">
            <v>18</v>
          </cell>
          <cell r="L290">
            <v>19</v>
          </cell>
          <cell r="AE290">
            <v>28</v>
          </cell>
          <cell r="AF290">
            <v>32</v>
          </cell>
          <cell r="AG290">
            <v>4</v>
          </cell>
          <cell r="AH290">
            <v>0</v>
          </cell>
          <cell r="AI290">
            <v>15</v>
          </cell>
          <cell r="AJ290">
            <v>10</v>
          </cell>
          <cell r="AK290">
            <v>25</v>
          </cell>
          <cell r="AL290">
            <v>9</v>
          </cell>
          <cell r="AM290">
            <v>15</v>
          </cell>
          <cell r="AN290">
            <v>600</v>
          </cell>
          <cell r="AO290">
            <v>600</v>
          </cell>
        </row>
        <row r="291">
          <cell r="B291" t="str">
            <v xml:space="preserve">  ละงู</v>
          </cell>
          <cell r="C291">
            <v>106</v>
          </cell>
          <cell r="D291">
            <v>255</v>
          </cell>
          <cell r="E291">
            <v>87</v>
          </cell>
          <cell r="F291">
            <v>90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147</v>
          </cell>
          <cell r="L291">
            <v>177</v>
          </cell>
          <cell r="M291">
            <v>131</v>
          </cell>
          <cell r="N291">
            <v>131</v>
          </cell>
          <cell r="O291">
            <v>131</v>
          </cell>
          <cell r="P291">
            <v>26</v>
          </cell>
          <cell r="Q291">
            <v>31</v>
          </cell>
          <cell r="R291">
            <v>26.139199999999999</v>
          </cell>
          <cell r="S291">
            <v>36</v>
          </cell>
          <cell r="T291">
            <v>8</v>
          </cell>
          <cell r="U291">
            <v>5</v>
          </cell>
          <cell r="V291">
            <v>0</v>
          </cell>
          <cell r="W291">
            <v>0</v>
          </cell>
          <cell r="X291">
            <v>0</v>
          </cell>
          <cell r="Y291">
            <v>12</v>
          </cell>
          <cell r="Z291">
            <v>12</v>
          </cell>
          <cell r="AA291">
            <v>25</v>
          </cell>
          <cell r="AB291">
            <v>27</v>
          </cell>
          <cell r="AC291">
            <v>2083</v>
          </cell>
          <cell r="AD291">
            <v>2250</v>
          </cell>
          <cell r="AE291">
            <v>197</v>
          </cell>
          <cell r="AF291">
            <v>202</v>
          </cell>
          <cell r="AG291">
            <v>5</v>
          </cell>
          <cell r="AH291">
            <v>0</v>
          </cell>
          <cell r="AI291">
            <v>76</v>
          </cell>
          <cell r="AJ291">
            <v>0</v>
          </cell>
          <cell r="AK291">
            <v>76</v>
          </cell>
          <cell r="AL291">
            <v>42</v>
          </cell>
          <cell r="AM291">
            <v>43</v>
          </cell>
          <cell r="AN291">
            <v>550</v>
          </cell>
          <cell r="AO291">
            <v>566</v>
          </cell>
        </row>
        <row r="292">
          <cell r="B292" t="str">
            <v xml:space="preserve">  ควนกาหลง</v>
          </cell>
          <cell r="C292">
            <v>1137</v>
          </cell>
          <cell r="D292">
            <v>1197</v>
          </cell>
          <cell r="E292">
            <v>917</v>
          </cell>
          <cell r="F292">
            <v>917</v>
          </cell>
          <cell r="G292">
            <v>24</v>
          </cell>
          <cell r="H292">
            <v>148</v>
          </cell>
          <cell r="I292">
            <v>26</v>
          </cell>
          <cell r="J292">
            <v>161</v>
          </cell>
          <cell r="K292">
            <v>830</v>
          </cell>
          <cell r="L292">
            <v>810</v>
          </cell>
          <cell r="M292">
            <v>500</v>
          </cell>
          <cell r="N292">
            <v>500</v>
          </cell>
          <cell r="O292">
            <v>500</v>
          </cell>
          <cell r="P292">
            <v>655</v>
          </cell>
          <cell r="Q292">
            <v>817</v>
          </cell>
          <cell r="R292">
            <v>84.235968000000071</v>
          </cell>
          <cell r="S292">
            <v>1550</v>
          </cell>
          <cell r="T292">
            <v>45.76</v>
          </cell>
          <cell r="U292">
            <v>198</v>
          </cell>
          <cell r="V292">
            <v>0</v>
          </cell>
          <cell r="W292">
            <v>36</v>
          </cell>
          <cell r="X292">
            <v>0</v>
          </cell>
          <cell r="Y292">
            <v>495</v>
          </cell>
          <cell r="Z292">
            <v>580</v>
          </cell>
          <cell r="AA292">
            <v>561</v>
          </cell>
          <cell r="AB292">
            <v>695</v>
          </cell>
          <cell r="AC292">
            <v>1133</v>
          </cell>
          <cell r="AD292">
            <v>1198</v>
          </cell>
          <cell r="AE292">
            <v>657</v>
          </cell>
          <cell r="AF292">
            <v>819</v>
          </cell>
          <cell r="AG292">
            <v>198</v>
          </cell>
          <cell r="AH292">
            <v>36</v>
          </cell>
          <cell r="AI292">
            <v>282</v>
          </cell>
          <cell r="AJ292">
            <v>111</v>
          </cell>
          <cell r="AK292">
            <v>357</v>
          </cell>
          <cell r="AL292">
            <v>169</v>
          </cell>
          <cell r="AM292">
            <v>217</v>
          </cell>
          <cell r="AN292">
            <v>598</v>
          </cell>
          <cell r="AO292">
            <v>608</v>
          </cell>
        </row>
        <row r="293">
          <cell r="B293" t="str">
            <v xml:space="preserve">  ควนโดน</v>
          </cell>
          <cell r="C293">
            <v>914</v>
          </cell>
          <cell r="D293">
            <v>1632</v>
          </cell>
          <cell r="E293">
            <v>820</v>
          </cell>
          <cell r="F293">
            <v>1359</v>
          </cell>
          <cell r="G293">
            <v>307</v>
          </cell>
          <cell r="H293">
            <v>194</v>
          </cell>
          <cell r="I293">
            <v>374</v>
          </cell>
          <cell r="J293">
            <v>143</v>
          </cell>
          <cell r="K293">
            <v>827</v>
          </cell>
          <cell r="L293">
            <v>721</v>
          </cell>
          <cell r="M293">
            <v>121</v>
          </cell>
          <cell r="N293">
            <v>121</v>
          </cell>
          <cell r="O293">
            <v>121</v>
          </cell>
          <cell r="P293">
            <v>461</v>
          </cell>
          <cell r="Q293">
            <v>461</v>
          </cell>
          <cell r="R293">
            <v>29.369387999999958</v>
          </cell>
          <cell r="S293">
            <v>893</v>
          </cell>
          <cell r="T293">
            <v>47.77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350</v>
          </cell>
          <cell r="Z293">
            <v>350</v>
          </cell>
          <cell r="AA293">
            <v>773</v>
          </cell>
          <cell r="AB293">
            <v>857</v>
          </cell>
          <cell r="AC293">
            <v>2209</v>
          </cell>
          <cell r="AD293">
            <v>2449</v>
          </cell>
          <cell r="AE293">
            <v>728</v>
          </cell>
          <cell r="AF293">
            <v>728</v>
          </cell>
          <cell r="AG293">
            <v>14</v>
          </cell>
          <cell r="AH293">
            <v>14</v>
          </cell>
          <cell r="AI293">
            <v>539</v>
          </cell>
          <cell r="AJ293">
            <v>14</v>
          </cell>
          <cell r="AK293">
            <v>539</v>
          </cell>
          <cell r="AL293">
            <v>243</v>
          </cell>
          <cell r="AM293">
            <v>277</v>
          </cell>
          <cell r="AN293">
            <v>450</v>
          </cell>
          <cell r="AO293">
            <v>514</v>
          </cell>
        </row>
        <row r="294">
          <cell r="B294" t="str">
            <v xml:space="preserve">  ท่าแพ</v>
          </cell>
          <cell r="C294">
            <v>159</v>
          </cell>
          <cell r="D294">
            <v>131</v>
          </cell>
          <cell r="E294">
            <v>95</v>
          </cell>
          <cell r="F294">
            <v>85</v>
          </cell>
          <cell r="G294">
            <v>0</v>
          </cell>
          <cell r="H294">
            <v>2</v>
          </cell>
          <cell r="I294">
            <v>0</v>
          </cell>
          <cell r="J294">
            <v>24</v>
          </cell>
          <cell r="K294">
            <v>116</v>
          </cell>
          <cell r="L294">
            <v>207</v>
          </cell>
          <cell r="M294">
            <v>11</v>
          </cell>
          <cell r="N294">
            <v>11</v>
          </cell>
          <cell r="O294">
            <v>11</v>
          </cell>
          <cell r="P294">
            <v>78</v>
          </cell>
          <cell r="Q294">
            <v>78</v>
          </cell>
          <cell r="R294">
            <v>0</v>
          </cell>
          <cell r="S294">
            <v>197</v>
          </cell>
          <cell r="T294">
            <v>77.540000000000006</v>
          </cell>
          <cell r="U294">
            <v>0</v>
          </cell>
          <cell r="V294">
            <v>10</v>
          </cell>
          <cell r="W294">
            <v>0</v>
          </cell>
          <cell r="X294">
            <v>0</v>
          </cell>
          <cell r="Y294">
            <v>8</v>
          </cell>
          <cell r="Z294">
            <v>8</v>
          </cell>
          <cell r="AA294">
            <v>14</v>
          </cell>
          <cell r="AB294">
            <v>16</v>
          </cell>
          <cell r="AC294">
            <v>1750</v>
          </cell>
          <cell r="AD294">
            <v>2000</v>
          </cell>
          <cell r="AE294">
            <v>230</v>
          </cell>
          <cell r="AF294">
            <v>230</v>
          </cell>
          <cell r="AG294">
            <v>0</v>
          </cell>
          <cell r="AH294">
            <v>0</v>
          </cell>
          <cell r="AI294">
            <v>66</v>
          </cell>
          <cell r="AJ294">
            <v>0</v>
          </cell>
          <cell r="AK294">
            <v>66</v>
          </cell>
          <cell r="AL294">
            <v>34</v>
          </cell>
          <cell r="AM294">
            <v>38</v>
          </cell>
          <cell r="AN294">
            <v>520</v>
          </cell>
          <cell r="AO294">
            <v>576</v>
          </cell>
        </row>
        <row r="295">
          <cell r="B295" t="str">
            <v xml:space="preserve">  มะนัง</v>
          </cell>
          <cell r="C295">
            <v>243</v>
          </cell>
          <cell r="D295">
            <v>296</v>
          </cell>
          <cell r="E295">
            <v>178</v>
          </cell>
          <cell r="F295">
            <v>178</v>
          </cell>
          <cell r="G295">
            <v>28</v>
          </cell>
          <cell r="H295">
            <v>4</v>
          </cell>
          <cell r="I295">
            <v>157</v>
          </cell>
          <cell r="J295">
            <v>22</v>
          </cell>
          <cell r="K295">
            <v>30</v>
          </cell>
          <cell r="L295">
            <v>128</v>
          </cell>
          <cell r="P295">
            <v>75</v>
          </cell>
          <cell r="Q295">
            <v>74</v>
          </cell>
          <cell r="R295">
            <v>0</v>
          </cell>
          <cell r="S295">
            <v>181</v>
          </cell>
          <cell r="T295">
            <v>74</v>
          </cell>
          <cell r="U295">
            <v>0</v>
          </cell>
          <cell r="V295">
            <v>10</v>
          </cell>
          <cell r="W295">
            <v>1</v>
          </cell>
          <cell r="X295">
            <v>0</v>
          </cell>
          <cell r="Y295">
            <v>72</v>
          </cell>
          <cell r="Z295">
            <v>71</v>
          </cell>
          <cell r="AA295">
            <v>20</v>
          </cell>
          <cell r="AB295">
            <v>25</v>
          </cell>
          <cell r="AC295">
            <v>278</v>
          </cell>
          <cell r="AD295">
            <v>352</v>
          </cell>
          <cell r="AE295">
            <v>140</v>
          </cell>
          <cell r="AF295">
            <v>139</v>
          </cell>
          <cell r="AG295">
            <v>0</v>
          </cell>
          <cell r="AH295">
            <v>1</v>
          </cell>
          <cell r="AI295">
            <v>81</v>
          </cell>
          <cell r="AJ295">
            <v>41</v>
          </cell>
          <cell r="AK295">
            <v>121</v>
          </cell>
          <cell r="AL295">
            <v>43</v>
          </cell>
          <cell r="AM295">
            <v>68</v>
          </cell>
          <cell r="AN295">
            <v>530</v>
          </cell>
          <cell r="AO295">
            <v>562</v>
          </cell>
        </row>
        <row r="296">
          <cell r="B296" t="str">
            <v>ปัตตานี</v>
          </cell>
          <cell r="C296">
            <v>446</v>
          </cell>
          <cell r="E296">
            <v>426</v>
          </cell>
          <cell r="G296">
            <v>121</v>
          </cell>
          <cell r="I296">
            <v>284</v>
          </cell>
          <cell r="K296">
            <v>8021</v>
          </cell>
          <cell r="L296">
            <v>8021</v>
          </cell>
          <cell r="M296">
            <v>8951</v>
          </cell>
          <cell r="N296">
            <v>8951</v>
          </cell>
          <cell r="O296">
            <v>8951</v>
          </cell>
          <cell r="P296">
            <v>11605</v>
          </cell>
          <cell r="Q296">
            <v>11913</v>
          </cell>
          <cell r="R296">
            <v>4494.8702039999998</v>
          </cell>
          <cell r="S296">
            <v>19331</v>
          </cell>
          <cell r="T296">
            <v>31.77</v>
          </cell>
          <cell r="U296">
            <v>308</v>
          </cell>
          <cell r="V296">
            <v>13</v>
          </cell>
          <cell r="W296">
            <v>1</v>
          </cell>
          <cell r="X296">
            <v>0</v>
          </cell>
          <cell r="Y296">
            <v>11278</v>
          </cell>
          <cell r="Z296">
            <v>11277</v>
          </cell>
          <cell r="AA296">
            <v>11066</v>
          </cell>
          <cell r="AB296">
            <v>11132</v>
          </cell>
          <cell r="AC296">
            <v>981</v>
          </cell>
          <cell r="AD296">
            <v>987</v>
          </cell>
          <cell r="AE296">
            <v>9652</v>
          </cell>
          <cell r="AF296">
            <v>9998</v>
          </cell>
          <cell r="AG296">
            <v>355</v>
          </cell>
          <cell r="AH296">
            <v>9</v>
          </cell>
          <cell r="AI296">
            <v>7035</v>
          </cell>
          <cell r="AJ296">
            <v>101</v>
          </cell>
          <cell r="AK296">
            <v>7127</v>
          </cell>
          <cell r="AL296">
            <v>3807</v>
          </cell>
          <cell r="AM296">
            <v>4642</v>
          </cell>
          <cell r="AN296">
            <v>541</v>
          </cell>
          <cell r="AO296">
            <v>651</v>
          </cell>
        </row>
        <row r="297">
          <cell r="B297" t="str">
            <v xml:space="preserve">  เมืองปัตตานี</v>
          </cell>
          <cell r="AE297">
            <v>87</v>
          </cell>
          <cell r="AF297">
            <v>87</v>
          </cell>
          <cell r="AG297">
            <v>0</v>
          </cell>
          <cell r="AH297">
            <v>0</v>
          </cell>
          <cell r="AI297">
            <v>87</v>
          </cell>
          <cell r="AJ297">
            <v>0</v>
          </cell>
          <cell r="AK297">
            <v>87</v>
          </cell>
          <cell r="AL297">
            <v>31</v>
          </cell>
          <cell r="AM297">
            <v>31</v>
          </cell>
          <cell r="AN297">
            <v>360</v>
          </cell>
          <cell r="AO297">
            <v>356</v>
          </cell>
        </row>
        <row r="298">
          <cell r="B298" t="str">
            <v xml:space="preserve">  โคกโพธิ์</v>
          </cell>
          <cell r="C298">
            <v>219</v>
          </cell>
          <cell r="E298">
            <v>217</v>
          </cell>
          <cell r="G298">
            <v>0</v>
          </cell>
          <cell r="I298">
            <v>0</v>
          </cell>
          <cell r="K298">
            <v>1230</v>
          </cell>
          <cell r="L298">
            <v>1230</v>
          </cell>
          <cell r="M298">
            <v>4213</v>
          </cell>
          <cell r="N298">
            <v>4213</v>
          </cell>
          <cell r="O298">
            <v>4213</v>
          </cell>
          <cell r="P298">
            <v>4608</v>
          </cell>
          <cell r="Q298">
            <v>4608</v>
          </cell>
          <cell r="R298">
            <v>0</v>
          </cell>
          <cell r="S298">
            <v>9462</v>
          </cell>
          <cell r="T298">
            <v>53.74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4608</v>
          </cell>
          <cell r="Z298">
            <v>4608</v>
          </cell>
          <cell r="AA298">
            <v>3641</v>
          </cell>
          <cell r="AB298">
            <v>4020</v>
          </cell>
          <cell r="AC298">
            <v>790</v>
          </cell>
          <cell r="AD298">
            <v>872</v>
          </cell>
          <cell r="AE298">
            <v>1487</v>
          </cell>
          <cell r="AF298">
            <v>1487</v>
          </cell>
          <cell r="AG298">
            <v>9</v>
          </cell>
          <cell r="AH298">
            <v>9</v>
          </cell>
          <cell r="AI298">
            <v>1246</v>
          </cell>
          <cell r="AJ298">
            <v>80</v>
          </cell>
          <cell r="AK298">
            <v>1317</v>
          </cell>
          <cell r="AL298">
            <v>1149</v>
          </cell>
          <cell r="AM298">
            <v>1330</v>
          </cell>
          <cell r="AN298">
            <v>922</v>
          </cell>
          <cell r="AO298">
            <v>1010</v>
          </cell>
        </row>
        <row r="299">
          <cell r="B299" t="str">
            <v xml:space="preserve">  ปะนาเระ</v>
          </cell>
          <cell r="AE299">
            <v>54</v>
          </cell>
          <cell r="AF299">
            <v>93</v>
          </cell>
          <cell r="AG299">
            <v>39</v>
          </cell>
          <cell r="AH299">
            <v>0</v>
          </cell>
          <cell r="AI299">
            <v>39</v>
          </cell>
          <cell r="AJ299">
            <v>0</v>
          </cell>
          <cell r="AK299">
            <v>39</v>
          </cell>
          <cell r="AL299">
            <v>16</v>
          </cell>
          <cell r="AM299">
            <v>15</v>
          </cell>
          <cell r="AN299">
            <v>410</v>
          </cell>
          <cell r="AO299">
            <v>397</v>
          </cell>
        </row>
        <row r="300">
          <cell r="B300" t="str">
            <v xml:space="preserve">  มายอ</v>
          </cell>
          <cell r="K300">
            <v>351</v>
          </cell>
          <cell r="L300">
            <v>351</v>
          </cell>
          <cell r="P300">
            <v>408</v>
          </cell>
          <cell r="Q300">
            <v>408</v>
          </cell>
          <cell r="R300">
            <v>0</v>
          </cell>
          <cell r="S300">
            <v>936</v>
          </cell>
          <cell r="T300">
            <v>66.03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171</v>
          </cell>
          <cell r="Z300">
            <v>171</v>
          </cell>
          <cell r="AA300">
            <v>150</v>
          </cell>
          <cell r="AB300">
            <v>106</v>
          </cell>
          <cell r="AC300">
            <v>877</v>
          </cell>
          <cell r="AD300">
            <v>620</v>
          </cell>
          <cell r="AE300">
            <v>610</v>
          </cell>
          <cell r="AF300">
            <v>610</v>
          </cell>
          <cell r="AG300">
            <v>0</v>
          </cell>
          <cell r="AH300">
            <v>0</v>
          </cell>
          <cell r="AI300">
            <v>556</v>
          </cell>
          <cell r="AJ300">
            <v>0</v>
          </cell>
          <cell r="AK300">
            <v>556</v>
          </cell>
          <cell r="AL300">
            <v>250</v>
          </cell>
          <cell r="AM300">
            <v>250</v>
          </cell>
          <cell r="AN300">
            <v>450</v>
          </cell>
          <cell r="AO300">
            <v>450</v>
          </cell>
        </row>
        <row r="301">
          <cell r="B301" t="str">
            <v xml:space="preserve">  ยะรัง</v>
          </cell>
          <cell r="K301">
            <v>4348</v>
          </cell>
          <cell r="L301">
            <v>4348</v>
          </cell>
          <cell r="M301">
            <v>1288</v>
          </cell>
          <cell r="N301">
            <v>1288</v>
          </cell>
          <cell r="O301">
            <v>1288</v>
          </cell>
          <cell r="P301">
            <v>3754</v>
          </cell>
          <cell r="Q301">
            <v>3754</v>
          </cell>
          <cell r="R301">
            <v>0</v>
          </cell>
          <cell r="S301">
            <v>8370</v>
          </cell>
          <cell r="T301">
            <v>62.73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3754</v>
          </cell>
          <cell r="Z301">
            <v>3754</v>
          </cell>
          <cell r="AA301">
            <v>4260</v>
          </cell>
          <cell r="AB301">
            <v>3529</v>
          </cell>
          <cell r="AC301">
            <v>1135</v>
          </cell>
          <cell r="AD301">
            <v>940</v>
          </cell>
          <cell r="AE301">
            <v>4780</v>
          </cell>
          <cell r="AF301">
            <v>4780</v>
          </cell>
          <cell r="AG301">
            <v>0</v>
          </cell>
          <cell r="AH301">
            <v>0</v>
          </cell>
          <cell r="AI301">
            <v>2750</v>
          </cell>
          <cell r="AJ301">
            <v>4</v>
          </cell>
          <cell r="AK301">
            <v>2754</v>
          </cell>
          <cell r="AL301">
            <v>1430</v>
          </cell>
          <cell r="AM301">
            <v>1983</v>
          </cell>
          <cell r="AN301">
            <v>520</v>
          </cell>
          <cell r="AO301">
            <v>720</v>
          </cell>
        </row>
        <row r="302">
          <cell r="B302" t="str">
            <v xml:space="preserve">  ยะหริ่ง</v>
          </cell>
          <cell r="AE302">
            <v>10</v>
          </cell>
          <cell r="AF302">
            <v>10</v>
          </cell>
          <cell r="AG302">
            <v>0</v>
          </cell>
          <cell r="AH302">
            <v>0</v>
          </cell>
          <cell r="AI302">
            <v>9</v>
          </cell>
          <cell r="AJ302">
            <v>0</v>
          </cell>
          <cell r="AK302">
            <v>9</v>
          </cell>
          <cell r="AL302">
            <v>3</v>
          </cell>
          <cell r="AM302">
            <v>4</v>
          </cell>
          <cell r="AN302">
            <v>360</v>
          </cell>
          <cell r="AO302">
            <v>444</v>
          </cell>
        </row>
        <row r="303">
          <cell r="B303" t="str">
            <v xml:space="preserve">  สายบุรี</v>
          </cell>
          <cell r="K303">
            <v>951</v>
          </cell>
          <cell r="L303">
            <v>951</v>
          </cell>
          <cell r="M303">
            <v>2903</v>
          </cell>
          <cell r="N303">
            <v>2903</v>
          </cell>
          <cell r="O303">
            <v>2903</v>
          </cell>
          <cell r="P303">
            <v>2153</v>
          </cell>
          <cell r="Q303">
            <v>2408</v>
          </cell>
          <cell r="R303">
            <v>0</v>
          </cell>
          <cell r="S303">
            <v>5589</v>
          </cell>
          <cell r="T303">
            <v>67.400000000000006</v>
          </cell>
          <cell r="U303">
            <v>255</v>
          </cell>
          <cell r="V303">
            <v>0</v>
          </cell>
          <cell r="W303">
            <v>0</v>
          </cell>
          <cell r="X303">
            <v>0</v>
          </cell>
          <cell r="Y303">
            <v>2136</v>
          </cell>
          <cell r="Z303">
            <v>2136</v>
          </cell>
          <cell r="AA303">
            <v>2173</v>
          </cell>
          <cell r="AB303">
            <v>2711</v>
          </cell>
          <cell r="AC303">
            <v>1017</v>
          </cell>
          <cell r="AD303">
            <v>1269</v>
          </cell>
          <cell r="AE303">
            <v>693</v>
          </cell>
          <cell r="AF303">
            <v>948</v>
          </cell>
          <cell r="AG303">
            <v>255</v>
          </cell>
          <cell r="AH303">
            <v>0</v>
          </cell>
          <cell r="AI303">
            <v>560</v>
          </cell>
          <cell r="AJ303">
            <v>0</v>
          </cell>
          <cell r="AK303">
            <v>560</v>
          </cell>
          <cell r="AL303">
            <v>235</v>
          </cell>
          <cell r="AM303">
            <v>319</v>
          </cell>
          <cell r="AN303">
            <v>420</v>
          </cell>
          <cell r="AO303">
            <v>570</v>
          </cell>
        </row>
        <row r="304">
          <cell r="B304" t="str">
            <v xml:space="preserve">  หนองจิก</v>
          </cell>
          <cell r="K304">
            <v>15</v>
          </cell>
          <cell r="L304">
            <v>15</v>
          </cell>
          <cell r="M304">
            <v>6</v>
          </cell>
          <cell r="N304">
            <v>6</v>
          </cell>
          <cell r="O304">
            <v>6</v>
          </cell>
          <cell r="AE304">
            <v>270</v>
          </cell>
          <cell r="AF304">
            <v>270</v>
          </cell>
          <cell r="AG304">
            <v>0</v>
          </cell>
          <cell r="AH304">
            <v>0</v>
          </cell>
          <cell r="AI304">
            <v>230</v>
          </cell>
          <cell r="AJ304">
            <v>0</v>
          </cell>
          <cell r="AK304">
            <v>230</v>
          </cell>
          <cell r="AL304">
            <v>110</v>
          </cell>
          <cell r="AM304">
            <v>104</v>
          </cell>
          <cell r="AN304">
            <v>478</v>
          </cell>
          <cell r="AO304">
            <v>452</v>
          </cell>
        </row>
        <row r="305">
          <cell r="B305" t="str">
            <v xml:space="preserve">  ไม้แก่น</v>
          </cell>
          <cell r="K305">
            <v>13</v>
          </cell>
          <cell r="L305">
            <v>13</v>
          </cell>
          <cell r="M305">
            <v>3</v>
          </cell>
          <cell r="N305">
            <v>3</v>
          </cell>
          <cell r="O305">
            <v>3</v>
          </cell>
          <cell r="P305">
            <v>12</v>
          </cell>
          <cell r="Q305">
            <v>12</v>
          </cell>
          <cell r="R305">
            <v>11.052144</v>
          </cell>
          <cell r="S305">
            <v>13</v>
          </cell>
          <cell r="T305">
            <v>4.03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12</v>
          </cell>
          <cell r="Z305">
            <v>12</v>
          </cell>
          <cell r="AA305">
            <v>17</v>
          </cell>
          <cell r="AB305">
            <v>13</v>
          </cell>
          <cell r="AC305">
            <v>1417</v>
          </cell>
          <cell r="AD305">
            <v>1083</v>
          </cell>
          <cell r="AE305">
            <v>69</v>
          </cell>
          <cell r="AF305">
            <v>69</v>
          </cell>
          <cell r="AG305">
            <v>0</v>
          </cell>
          <cell r="AH305">
            <v>0</v>
          </cell>
          <cell r="AI305">
            <v>69</v>
          </cell>
          <cell r="AJ305">
            <v>0</v>
          </cell>
          <cell r="AK305">
            <v>69</v>
          </cell>
          <cell r="AL305">
            <v>18</v>
          </cell>
          <cell r="AM305">
            <v>21</v>
          </cell>
          <cell r="AN305">
            <v>261</v>
          </cell>
          <cell r="AO305">
            <v>304</v>
          </cell>
        </row>
        <row r="306">
          <cell r="B306" t="str">
            <v xml:space="preserve">  ทุ่งยางแดง</v>
          </cell>
          <cell r="C306">
            <v>39</v>
          </cell>
          <cell r="E306">
            <v>31</v>
          </cell>
          <cell r="G306">
            <v>30</v>
          </cell>
          <cell r="I306">
            <v>968</v>
          </cell>
          <cell r="K306">
            <v>21</v>
          </cell>
          <cell r="L306">
            <v>21</v>
          </cell>
          <cell r="M306">
            <v>26</v>
          </cell>
          <cell r="N306">
            <v>26</v>
          </cell>
          <cell r="O306">
            <v>26</v>
          </cell>
          <cell r="P306">
            <v>52</v>
          </cell>
          <cell r="Q306">
            <v>72</v>
          </cell>
          <cell r="R306">
            <v>47.205216</v>
          </cell>
          <cell r="S306">
            <v>97</v>
          </cell>
          <cell r="T306">
            <v>17.57</v>
          </cell>
          <cell r="U306">
            <v>20</v>
          </cell>
          <cell r="V306">
            <v>9</v>
          </cell>
          <cell r="W306">
            <v>0</v>
          </cell>
          <cell r="X306">
            <v>0</v>
          </cell>
          <cell r="Y306">
            <v>30</v>
          </cell>
          <cell r="Z306">
            <v>30</v>
          </cell>
          <cell r="AA306">
            <v>25</v>
          </cell>
          <cell r="AB306">
            <v>52</v>
          </cell>
          <cell r="AC306">
            <v>833</v>
          </cell>
          <cell r="AD306">
            <v>1733</v>
          </cell>
          <cell r="AE306">
            <v>310</v>
          </cell>
          <cell r="AF306">
            <v>330</v>
          </cell>
          <cell r="AG306">
            <v>20</v>
          </cell>
          <cell r="AH306">
            <v>0</v>
          </cell>
          <cell r="AI306">
            <v>278</v>
          </cell>
          <cell r="AJ306">
            <v>0</v>
          </cell>
          <cell r="AK306">
            <v>278</v>
          </cell>
          <cell r="AL306">
            <v>76</v>
          </cell>
          <cell r="AM306">
            <v>86</v>
          </cell>
          <cell r="AN306">
            <v>273</v>
          </cell>
          <cell r="AO306">
            <v>309</v>
          </cell>
        </row>
        <row r="307">
          <cell r="B307" t="str">
            <v xml:space="preserve">  กะพ้อ</v>
          </cell>
          <cell r="C307">
            <v>166</v>
          </cell>
          <cell r="E307">
            <v>159</v>
          </cell>
          <cell r="G307">
            <v>77</v>
          </cell>
          <cell r="I307">
            <v>484</v>
          </cell>
          <cell r="K307">
            <v>491</v>
          </cell>
          <cell r="L307">
            <v>491</v>
          </cell>
          <cell r="M307">
            <v>190</v>
          </cell>
          <cell r="N307">
            <v>190</v>
          </cell>
          <cell r="O307">
            <v>190</v>
          </cell>
          <cell r="P307">
            <v>579</v>
          </cell>
          <cell r="Q307">
            <v>593</v>
          </cell>
          <cell r="R307">
            <v>283.25238000000002</v>
          </cell>
          <cell r="S307">
            <v>903</v>
          </cell>
          <cell r="T307">
            <v>26.65</v>
          </cell>
          <cell r="U307">
            <v>14</v>
          </cell>
          <cell r="V307">
            <v>0</v>
          </cell>
          <cell r="W307">
            <v>0</v>
          </cell>
          <cell r="X307">
            <v>0</v>
          </cell>
          <cell r="Y307">
            <v>537</v>
          </cell>
          <cell r="Z307">
            <v>537</v>
          </cell>
          <cell r="AA307">
            <v>764</v>
          </cell>
          <cell r="AB307">
            <v>674</v>
          </cell>
          <cell r="AC307">
            <v>1423</v>
          </cell>
          <cell r="AD307">
            <v>1255</v>
          </cell>
          <cell r="AE307">
            <v>772</v>
          </cell>
          <cell r="AF307">
            <v>786</v>
          </cell>
          <cell r="AG307">
            <v>14</v>
          </cell>
          <cell r="AH307">
            <v>0</v>
          </cell>
          <cell r="AI307">
            <v>712</v>
          </cell>
          <cell r="AJ307">
            <v>17</v>
          </cell>
          <cell r="AK307">
            <v>729</v>
          </cell>
          <cell r="AL307">
            <v>279</v>
          </cell>
          <cell r="AM307">
            <v>294</v>
          </cell>
          <cell r="AN307">
            <v>392</v>
          </cell>
          <cell r="AO307">
            <v>403</v>
          </cell>
        </row>
        <row r="308">
          <cell r="B308" t="str">
            <v xml:space="preserve">  แม่ลาน</v>
          </cell>
          <cell r="C308">
            <v>22</v>
          </cell>
          <cell r="E308">
            <v>19</v>
          </cell>
          <cell r="G308">
            <v>14</v>
          </cell>
          <cell r="I308">
            <v>737</v>
          </cell>
          <cell r="K308">
            <v>601</v>
          </cell>
          <cell r="L308">
            <v>601</v>
          </cell>
          <cell r="M308">
            <v>322</v>
          </cell>
          <cell r="N308">
            <v>322</v>
          </cell>
          <cell r="O308">
            <v>322</v>
          </cell>
          <cell r="P308">
            <v>39</v>
          </cell>
          <cell r="Q308">
            <v>58</v>
          </cell>
          <cell r="R308">
            <v>51.668024000000003</v>
          </cell>
          <cell r="S308">
            <v>64</v>
          </cell>
          <cell r="T308">
            <v>5.57</v>
          </cell>
          <cell r="U308">
            <v>19</v>
          </cell>
          <cell r="V308">
            <v>4</v>
          </cell>
          <cell r="W308">
            <v>1</v>
          </cell>
          <cell r="X308">
            <v>0</v>
          </cell>
          <cell r="Y308">
            <v>30</v>
          </cell>
          <cell r="Z308">
            <v>29</v>
          </cell>
          <cell r="AA308">
            <v>36</v>
          </cell>
          <cell r="AB308">
            <v>27</v>
          </cell>
          <cell r="AC308">
            <v>1200</v>
          </cell>
          <cell r="AD308">
            <v>931</v>
          </cell>
          <cell r="AE308">
            <v>510</v>
          </cell>
          <cell r="AF308">
            <v>528</v>
          </cell>
          <cell r="AG308">
            <v>18</v>
          </cell>
          <cell r="AH308">
            <v>0</v>
          </cell>
          <cell r="AI308">
            <v>499</v>
          </cell>
          <cell r="AJ308">
            <v>0</v>
          </cell>
          <cell r="AK308">
            <v>499</v>
          </cell>
          <cell r="AL308">
            <v>210</v>
          </cell>
          <cell r="AM308">
            <v>205</v>
          </cell>
          <cell r="AN308">
            <v>421</v>
          </cell>
          <cell r="AO308">
            <v>411</v>
          </cell>
        </row>
        <row r="309">
          <cell r="B309" t="str">
            <v>ยะลา</v>
          </cell>
          <cell r="C309">
            <v>34707</v>
          </cell>
          <cell r="D309">
            <v>3290</v>
          </cell>
          <cell r="E309">
            <v>31751</v>
          </cell>
          <cell r="F309">
            <v>2932</v>
          </cell>
          <cell r="G309">
            <v>7239</v>
          </cell>
          <cell r="H309">
            <v>0</v>
          </cell>
          <cell r="I309">
            <v>228</v>
          </cell>
          <cell r="J309">
            <v>0</v>
          </cell>
          <cell r="K309">
            <v>48308</v>
          </cell>
          <cell r="L309">
            <v>66839</v>
          </cell>
          <cell r="M309">
            <v>26042</v>
          </cell>
          <cell r="N309">
            <v>26042</v>
          </cell>
          <cell r="O309">
            <v>26042</v>
          </cell>
          <cell r="P309">
            <v>45237</v>
          </cell>
          <cell r="Q309">
            <v>45250</v>
          </cell>
          <cell r="R309">
            <v>36957.485000000001</v>
          </cell>
          <cell r="S309">
            <v>53543</v>
          </cell>
          <cell r="T309">
            <v>9.35</v>
          </cell>
          <cell r="U309">
            <v>13</v>
          </cell>
          <cell r="V309">
            <v>20</v>
          </cell>
          <cell r="W309">
            <v>0</v>
          </cell>
          <cell r="X309">
            <v>0</v>
          </cell>
          <cell r="Y309">
            <v>44220</v>
          </cell>
          <cell r="Z309">
            <v>45237</v>
          </cell>
          <cell r="AA309">
            <v>132923</v>
          </cell>
          <cell r="AB309">
            <v>148845</v>
          </cell>
          <cell r="AC309">
            <v>3006</v>
          </cell>
          <cell r="AD309">
            <v>3290</v>
          </cell>
          <cell r="AE309">
            <v>66104</v>
          </cell>
          <cell r="AF309">
            <v>67164</v>
          </cell>
          <cell r="AG309">
            <v>3225</v>
          </cell>
          <cell r="AH309">
            <v>2165</v>
          </cell>
          <cell r="AI309">
            <v>48406.943661971833</v>
          </cell>
          <cell r="AJ309">
            <v>1776</v>
          </cell>
          <cell r="AK309">
            <v>48017.943661971833</v>
          </cell>
          <cell r="AL309">
            <v>37653</v>
          </cell>
          <cell r="AM309">
            <v>42053</v>
          </cell>
          <cell r="AN309">
            <v>778</v>
          </cell>
          <cell r="AO309">
            <v>876</v>
          </cell>
        </row>
        <row r="310">
          <cell r="B310" t="str">
            <v xml:space="preserve">  เมืองยะลา</v>
          </cell>
          <cell r="C310">
            <v>3835</v>
          </cell>
          <cell r="E310">
            <v>3506</v>
          </cell>
          <cell r="G310">
            <v>1089</v>
          </cell>
          <cell r="I310">
            <v>311</v>
          </cell>
          <cell r="K310">
            <v>3622</v>
          </cell>
          <cell r="L310">
            <v>1823</v>
          </cell>
          <cell r="M310">
            <v>1618</v>
          </cell>
          <cell r="N310">
            <v>1618</v>
          </cell>
          <cell r="O310">
            <v>1618</v>
          </cell>
          <cell r="P310">
            <v>1553</v>
          </cell>
          <cell r="Q310">
            <v>1553</v>
          </cell>
          <cell r="R310">
            <v>875.73669999999993</v>
          </cell>
          <cell r="S310">
            <v>2230</v>
          </cell>
          <cell r="T310">
            <v>22.25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1553</v>
          </cell>
          <cell r="Z310">
            <v>1553</v>
          </cell>
          <cell r="AA310">
            <v>2327</v>
          </cell>
          <cell r="AB310">
            <v>2498</v>
          </cell>
          <cell r="AC310">
            <v>1498</v>
          </cell>
          <cell r="AD310">
            <v>1608</v>
          </cell>
          <cell r="AE310">
            <v>1853</v>
          </cell>
          <cell r="AF310">
            <v>1853</v>
          </cell>
          <cell r="AG310">
            <v>0</v>
          </cell>
          <cell r="AH310">
            <v>0</v>
          </cell>
          <cell r="AI310">
            <v>1208</v>
          </cell>
          <cell r="AJ310">
            <v>104</v>
          </cell>
          <cell r="AK310">
            <v>1312</v>
          </cell>
          <cell r="AL310">
            <v>580</v>
          </cell>
          <cell r="AM310">
            <v>853</v>
          </cell>
          <cell r="AN310">
            <v>480</v>
          </cell>
          <cell r="AO310">
            <v>650</v>
          </cell>
        </row>
        <row r="311">
          <cell r="B311" t="str">
            <v xml:space="preserve">  รามัน</v>
          </cell>
          <cell r="C311">
            <v>3290</v>
          </cell>
          <cell r="D311">
            <v>3290</v>
          </cell>
          <cell r="E311">
            <v>2932</v>
          </cell>
          <cell r="F311">
            <v>2932</v>
          </cell>
          <cell r="G311">
            <v>2244</v>
          </cell>
          <cell r="H311">
            <v>0</v>
          </cell>
          <cell r="I311">
            <v>765</v>
          </cell>
          <cell r="J311">
            <v>0</v>
          </cell>
          <cell r="K311">
            <v>2837</v>
          </cell>
          <cell r="L311">
            <v>3454</v>
          </cell>
          <cell r="M311">
            <v>7283</v>
          </cell>
          <cell r="N311">
            <v>7283</v>
          </cell>
          <cell r="O311">
            <v>7283</v>
          </cell>
          <cell r="P311">
            <v>4530</v>
          </cell>
          <cell r="Q311">
            <v>4530</v>
          </cell>
          <cell r="R311">
            <v>0</v>
          </cell>
          <cell r="S311">
            <v>9737</v>
          </cell>
          <cell r="T311">
            <v>58.65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4530</v>
          </cell>
          <cell r="Z311">
            <v>4530</v>
          </cell>
          <cell r="AA311">
            <v>3728</v>
          </cell>
          <cell r="AB311">
            <v>2386</v>
          </cell>
          <cell r="AC311">
            <v>823</v>
          </cell>
          <cell r="AD311">
            <v>527</v>
          </cell>
          <cell r="AE311">
            <v>3371</v>
          </cell>
          <cell r="AF311">
            <v>3371</v>
          </cell>
          <cell r="AG311">
            <v>0</v>
          </cell>
          <cell r="AH311">
            <v>0</v>
          </cell>
          <cell r="AI311">
            <v>2882</v>
          </cell>
          <cell r="AJ311">
            <v>61</v>
          </cell>
          <cell r="AK311">
            <v>2943</v>
          </cell>
          <cell r="AL311">
            <v>1527</v>
          </cell>
          <cell r="AM311">
            <v>1825</v>
          </cell>
          <cell r="AN311">
            <v>530</v>
          </cell>
          <cell r="AO311">
            <v>620</v>
          </cell>
        </row>
        <row r="312">
          <cell r="B312" t="str">
            <v xml:space="preserve">  เบตง</v>
          </cell>
          <cell r="C312">
            <v>4199</v>
          </cell>
          <cell r="E312">
            <v>3084</v>
          </cell>
          <cell r="G312">
            <v>0</v>
          </cell>
          <cell r="I312">
            <v>0</v>
          </cell>
          <cell r="K312">
            <v>3366</v>
          </cell>
          <cell r="L312">
            <v>16698</v>
          </cell>
          <cell r="M312">
            <v>7425</v>
          </cell>
          <cell r="N312">
            <v>7425</v>
          </cell>
          <cell r="O312">
            <v>7425</v>
          </cell>
          <cell r="P312">
            <v>9530</v>
          </cell>
          <cell r="Q312">
            <v>9530</v>
          </cell>
          <cell r="R312">
            <v>9048.0869600000005</v>
          </cell>
          <cell r="S312">
            <v>10012</v>
          </cell>
          <cell r="T312">
            <v>2.58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9530</v>
          </cell>
          <cell r="Z312">
            <v>9530</v>
          </cell>
          <cell r="AA312">
            <v>25684</v>
          </cell>
          <cell r="AB312">
            <v>31532</v>
          </cell>
          <cell r="AC312">
            <v>2695</v>
          </cell>
          <cell r="AD312">
            <v>3309</v>
          </cell>
          <cell r="AE312">
            <v>17029</v>
          </cell>
          <cell r="AF312">
            <v>17029</v>
          </cell>
          <cell r="AG312">
            <v>0</v>
          </cell>
          <cell r="AH312">
            <v>0</v>
          </cell>
          <cell r="AI312">
            <v>8645</v>
          </cell>
          <cell r="AJ312">
            <v>130</v>
          </cell>
          <cell r="AK312">
            <v>8775</v>
          </cell>
          <cell r="AL312">
            <v>10374</v>
          </cell>
          <cell r="AM312">
            <v>11408</v>
          </cell>
          <cell r="AN312">
            <v>1200</v>
          </cell>
          <cell r="AO312">
            <v>1300</v>
          </cell>
        </row>
        <row r="313">
          <cell r="B313" t="str">
            <v xml:space="preserve">  ยะหา</v>
          </cell>
          <cell r="C313">
            <v>2287</v>
          </cell>
          <cell r="E313">
            <v>2076</v>
          </cell>
          <cell r="G313">
            <v>0</v>
          </cell>
          <cell r="I313">
            <v>0</v>
          </cell>
          <cell r="K313">
            <v>2932</v>
          </cell>
          <cell r="L313">
            <v>1851</v>
          </cell>
          <cell r="M313">
            <v>1244</v>
          </cell>
          <cell r="N313">
            <v>1244</v>
          </cell>
          <cell r="O313">
            <v>1244</v>
          </cell>
          <cell r="P313">
            <v>3373</v>
          </cell>
          <cell r="Q313">
            <v>3373</v>
          </cell>
          <cell r="R313">
            <v>0</v>
          </cell>
          <cell r="S313">
            <v>7272</v>
          </cell>
          <cell r="T313">
            <v>58.97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3373</v>
          </cell>
          <cell r="Z313">
            <v>3373</v>
          </cell>
          <cell r="AA313">
            <v>7198</v>
          </cell>
          <cell r="AB313">
            <v>9885</v>
          </cell>
          <cell r="AC313">
            <v>2134</v>
          </cell>
          <cell r="AD313">
            <v>2931</v>
          </cell>
          <cell r="AE313">
            <v>3117</v>
          </cell>
          <cell r="AF313">
            <v>1876</v>
          </cell>
          <cell r="AG313">
            <v>787</v>
          </cell>
          <cell r="AH313">
            <v>2028</v>
          </cell>
          <cell r="AI313">
            <v>2886</v>
          </cell>
          <cell r="AJ313">
            <v>0</v>
          </cell>
          <cell r="AK313">
            <v>858</v>
          </cell>
          <cell r="AL313">
            <v>2101</v>
          </cell>
          <cell r="AM313">
            <v>686</v>
          </cell>
          <cell r="AN313">
            <v>728</v>
          </cell>
          <cell r="AO313">
            <v>800</v>
          </cell>
        </row>
        <row r="314">
          <cell r="B314" t="str">
            <v xml:space="preserve">  บันนังสตา</v>
          </cell>
          <cell r="C314">
            <v>16153</v>
          </cell>
          <cell r="E314">
            <v>15599</v>
          </cell>
          <cell r="G314">
            <v>0</v>
          </cell>
          <cell r="I314">
            <v>0</v>
          </cell>
          <cell r="K314">
            <v>17108</v>
          </cell>
          <cell r="L314">
            <v>20153</v>
          </cell>
          <cell r="M314">
            <v>4266</v>
          </cell>
          <cell r="N314">
            <v>4266</v>
          </cell>
          <cell r="O314">
            <v>4266</v>
          </cell>
          <cell r="P314">
            <v>10860</v>
          </cell>
          <cell r="Q314">
            <v>10860</v>
          </cell>
          <cell r="R314">
            <v>6581.5944</v>
          </cell>
          <cell r="S314">
            <v>15138</v>
          </cell>
          <cell r="T314">
            <v>20.100000000000001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9843</v>
          </cell>
          <cell r="Z314">
            <v>10860</v>
          </cell>
          <cell r="AA314">
            <v>20850</v>
          </cell>
          <cell r="AB314">
            <v>25726</v>
          </cell>
          <cell r="AC314">
            <v>2118</v>
          </cell>
          <cell r="AD314">
            <v>2369</v>
          </cell>
          <cell r="AE314">
            <v>17716</v>
          </cell>
          <cell r="AF314">
            <v>20154</v>
          </cell>
          <cell r="AG314">
            <v>2438</v>
          </cell>
          <cell r="AH314">
            <v>0</v>
          </cell>
          <cell r="AI314">
            <v>16362</v>
          </cell>
          <cell r="AJ314">
            <v>798</v>
          </cell>
          <cell r="AK314">
            <v>17160</v>
          </cell>
          <cell r="AL314">
            <v>11453</v>
          </cell>
          <cell r="AM314">
            <v>14586</v>
          </cell>
          <cell r="AN314">
            <v>700</v>
          </cell>
          <cell r="AO314">
            <v>850</v>
          </cell>
        </row>
        <row r="315">
          <cell r="B315" t="str">
            <v xml:space="preserve">  ธารโต</v>
          </cell>
          <cell r="K315">
            <v>14145</v>
          </cell>
          <cell r="L315">
            <v>18045</v>
          </cell>
          <cell r="M315">
            <v>3870</v>
          </cell>
          <cell r="N315">
            <v>3870</v>
          </cell>
          <cell r="O315">
            <v>3870</v>
          </cell>
          <cell r="P315">
            <v>15093</v>
          </cell>
          <cell r="Q315">
            <v>15093</v>
          </cell>
          <cell r="R315">
            <v>14604.892379999999</v>
          </cell>
          <cell r="S315">
            <v>15581</v>
          </cell>
          <cell r="T315">
            <v>1.65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15093</v>
          </cell>
          <cell r="Z315">
            <v>15093</v>
          </cell>
          <cell r="AA315">
            <v>72378</v>
          </cell>
          <cell r="AB315">
            <v>75949</v>
          </cell>
          <cell r="AC315">
            <v>4795</v>
          </cell>
          <cell r="AD315">
            <v>5032</v>
          </cell>
          <cell r="AE315">
            <v>18045</v>
          </cell>
          <cell r="AF315">
            <v>18045</v>
          </cell>
          <cell r="AG315">
            <v>0</v>
          </cell>
          <cell r="AH315">
            <v>0</v>
          </cell>
          <cell r="AI315">
            <v>12961</v>
          </cell>
          <cell r="AJ315">
            <v>257</v>
          </cell>
          <cell r="AK315">
            <v>13218</v>
          </cell>
          <cell r="AL315">
            <v>9332</v>
          </cell>
          <cell r="AM315">
            <v>9993</v>
          </cell>
          <cell r="AN315">
            <v>720</v>
          </cell>
          <cell r="AO315">
            <v>756</v>
          </cell>
        </row>
        <row r="316">
          <cell r="B316" t="str">
            <v xml:space="preserve">  กาบัง</v>
          </cell>
          <cell r="C316">
            <v>836</v>
          </cell>
          <cell r="E316">
            <v>731</v>
          </cell>
          <cell r="G316">
            <v>0</v>
          </cell>
          <cell r="I316">
            <v>0</v>
          </cell>
          <cell r="K316">
            <v>1209</v>
          </cell>
          <cell r="L316">
            <v>1471</v>
          </cell>
          <cell r="AE316">
            <v>1492</v>
          </cell>
          <cell r="AF316">
            <v>1492</v>
          </cell>
          <cell r="AI316">
            <v>731</v>
          </cell>
          <cell r="AJ316">
            <v>115</v>
          </cell>
          <cell r="AK316">
            <v>846</v>
          </cell>
          <cell r="AL316">
            <v>374</v>
          </cell>
          <cell r="AM316">
            <v>525</v>
          </cell>
          <cell r="AN316">
            <v>511</v>
          </cell>
          <cell r="AO316">
            <v>621</v>
          </cell>
        </row>
        <row r="317">
          <cell r="B317" t="str">
            <v xml:space="preserve">  กรงปินัง</v>
          </cell>
          <cell r="C317">
            <v>4107</v>
          </cell>
          <cell r="E317">
            <v>3823</v>
          </cell>
          <cell r="G317">
            <v>3906</v>
          </cell>
          <cell r="I317">
            <v>1022</v>
          </cell>
          <cell r="K317">
            <v>3089</v>
          </cell>
          <cell r="L317">
            <v>3344</v>
          </cell>
          <cell r="M317">
            <v>336</v>
          </cell>
          <cell r="N317">
            <v>336</v>
          </cell>
          <cell r="O317">
            <v>336</v>
          </cell>
          <cell r="P317">
            <v>298</v>
          </cell>
          <cell r="Q317">
            <v>311</v>
          </cell>
          <cell r="R317">
            <v>25.664963999999998</v>
          </cell>
          <cell r="S317">
            <v>596</v>
          </cell>
          <cell r="T317">
            <v>46.81</v>
          </cell>
          <cell r="U317">
            <v>13</v>
          </cell>
          <cell r="V317">
            <v>20</v>
          </cell>
          <cell r="W317">
            <v>0</v>
          </cell>
          <cell r="X317">
            <v>0</v>
          </cell>
          <cell r="Y317">
            <v>298</v>
          </cell>
          <cell r="Z317">
            <v>298</v>
          </cell>
          <cell r="AA317">
            <v>758</v>
          </cell>
          <cell r="AB317">
            <v>869</v>
          </cell>
          <cell r="AC317">
            <v>2544</v>
          </cell>
          <cell r="AD317">
            <v>2916</v>
          </cell>
          <cell r="AE317">
            <v>3481</v>
          </cell>
          <cell r="AF317">
            <v>3344</v>
          </cell>
          <cell r="AG317">
            <v>0</v>
          </cell>
          <cell r="AH317">
            <v>137</v>
          </cell>
          <cell r="AI317">
            <v>2731.9436619718308</v>
          </cell>
          <cell r="AJ317">
            <v>311</v>
          </cell>
          <cell r="AK317">
            <v>2905.9436619718308</v>
          </cell>
          <cell r="AL317">
            <v>1912</v>
          </cell>
          <cell r="AM317">
            <v>2177</v>
          </cell>
          <cell r="AN317">
            <v>700</v>
          </cell>
          <cell r="AO317">
            <v>749</v>
          </cell>
        </row>
        <row r="318">
          <cell r="B318" t="str">
            <v>นราธิวาส</v>
          </cell>
          <cell r="C318">
            <v>33973</v>
          </cell>
          <cell r="D318">
            <v>37015</v>
          </cell>
          <cell r="E318">
            <v>30597</v>
          </cell>
          <cell r="F318">
            <v>32873</v>
          </cell>
          <cell r="G318">
            <v>17261</v>
          </cell>
          <cell r="H318">
            <v>679</v>
          </cell>
          <cell r="I318">
            <v>564</v>
          </cell>
          <cell r="J318">
            <v>21</v>
          </cell>
          <cell r="K318">
            <v>30475</v>
          </cell>
          <cell r="L318">
            <v>30475</v>
          </cell>
          <cell r="M318">
            <v>27511</v>
          </cell>
          <cell r="N318">
            <v>27511</v>
          </cell>
          <cell r="O318">
            <v>27511</v>
          </cell>
          <cell r="P318">
            <v>48780</v>
          </cell>
          <cell r="Q318">
            <v>50398</v>
          </cell>
          <cell r="R318">
            <v>27174.803192000003</v>
          </cell>
          <cell r="S318">
            <v>73621</v>
          </cell>
          <cell r="T318">
            <v>23.51</v>
          </cell>
          <cell r="U318">
            <v>1618</v>
          </cell>
          <cell r="V318">
            <v>0</v>
          </cell>
          <cell r="W318">
            <v>0</v>
          </cell>
          <cell r="X318">
            <v>0</v>
          </cell>
          <cell r="Y318">
            <v>40490</v>
          </cell>
          <cell r="Z318">
            <v>40490</v>
          </cell>
          <cell r="AA318">
            <v>80146</v>
          </cell>
          <cell r="AB318">
            <v>86048</v>
          </cell>
          <cell r="AC318">
            <v>1979</v>
          </cell>
          <cell r="AD318">
            <v>2125</v>
          </cell>
          <cell r="AE318">
            <v>30542</v>
          </cell>
          <cell r="AF318">
            <v>30803</v>
          </cell>
          <cell r="AG318">
            <v>3160</v>
          </cell>
          <cell r="AH318">
            <v>2899</v>
          </cell>
          <cell r="AI318">
            <v>28380</v>
          </cell>
          <cell r="AJ318">
            <v>228</v>
          </cell>
          <cell r="AK318">
            <v>25709</v>
          </cell>
          <cell r="AL318">
            <v>15947</v>
          </cell>
          <cell r="AM318">
            <v>14023</v>
          </cell>
          <cell r="AN318">
            <v>562</v>
          </cell>
          <cell r="AO318">
            <v>545</v>
          </cell>
        </row>
        <row r="319">
          <cell r="B319" t="str">
            <v xml:space="preserve">  เมืองนราธิวาส</v>
          </cell>
          <cell r="C319">
            <v>1553</v>
          </cell>
          <cell r="D319">
            <v>1553</v>
          </cell>
          <cell r="E319">
            <v>1496</v>
          </cell>
          <cell r="F319">
            <v>1496</v>
          </cell>
          <cell r="G319">
            <v>106</v>
          </cell>
          <cell r="H319">
            <v>0</v>
          </cell>
          <cell r="I319">
            <v>71</v>
          </cell>
          <cell r="J319">
            <v>0</v>
          </cell>
          <cell r="K319">
            <v>1484</v>
          </cell>
          <cell r="L319">
            <v>1484</v>
          </cell>
          <cell r="M319">
            <v>371</v>
          </cell>
          <cell r="N319">
            <v>371</v>
          </cell>
          <cell r="O319">
            <v>371</v>
          </cell>
          <cell r="P319">
            <v>335</v>
          </cell>
          <cell r="Q319">
            <v>335</v>
          </cell>
          <cell r="R319">
            <v>0</v>
          </cell>
          <cell r="S319">
            <v>730</v>
          </cell>
          <cell r="T319">
            <v>60.21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335</v>
          </cell>
          <cell r="Z319">
            <v>335</v>
          </cell>
          <cell r="AA319">
            <v>834</v>
          </cell>
          <cell r="AB319">
            <v>735</v>
          </cell>
          <cell r="AC319">
            <v>2490</v>
          </cell>
          <cell r="AD319">
            <v>2194</v>
          </cell>
          <cell r="AE319">
            <v>805</v>
          </cell>
          <cell r="AF319">
            <v>505</v>
          </cell>
          <cell r="AG319">
            <v>0</v>
          </cell>
          <cell r="AH319">
            <v>300</v>
          </cell>
          <cell r="AI319">
            <v>785</v>
          </cell>
          <cell r="AJ319">
            <v>10</v>
          </cell>
          <cell r="AK319">
            <v>495</v>
          </cell>
          <cell r="AL319">
            <v>236</v>
          </cell>
          <cell r="AM319">
            <v>134</v>
          </cell>
          <cell r="AN319">
            <v>301</v>
          </cell>
          <cell r="AO319">
            <v>271</v>
          </cell>
        </row>
        <row r="320">
          <cell r="B320" t="str">
            <v xml:space="preserve">  ตากใบ</v>
          </cell>
          <cell r="C320">
            <v>258</v>
          </cell>
          <cell r="D320">
            <v>258</v>
          </cell>
          <cell r="E320">
            <v>227</v>
          </cell>
          <cell r="F320">
            <v>227</v>
          </cell>
          <cell r="G320">
            <v>211</v>
          </cell>
          <cell r="H320">
            <v>0</v>
          </cell>
          <cell r="I320">
            <v>930</v>
          </cell>
          <cell r="J320">
            <v>0</v>
          </cell>
          <cell r="K320">
            <v>68</v>
          </cell>
          <cell r="L320">
            <v>68</v>
          </cell>
          <cell r="M320">
            <v>52</v>
          </cell>
          <cell r="N320">
            <v>52</v>
          </cell>
          <cell r="O320">
            <v>52</v>
          </cell>
          <cell r="P320">
            <v>20</v>
          </cell>
          <cell r="Q320">
            <v>20</v>
          </cell>
          <cell r="R320">
            <v>12.36384</v>
          </cell>
          <cell r="S320">
            <v>28</v>
          </cell>
          <cell r="T320">
            <v>19.48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20</v>
          </cell>
          <cell r="Z320">
            <v>20</v>
          </cell>
          <cell r="AA320">
            <v>18</v>
          </cell>
          <cell r="AB320">
            <v>15</v>
          </cell>
          <cell r="AC320">
            <v>900</v>
          </cell>
          <cell r="AD320">
            <v>750</v>
          </cell>
          <cell r="AE320">
            <v>257</v>
          </cell>
          <cell r="AF320">
            <v>84</v>
          </cell>
          <cell r="AG320">
            <v>0</v>
          </cell>
          <cell r="AH320">
            <v>173</v>
          </cell>
          <cell r="AI320">
            <v>246</v>
          </cell>
          <cell r="AJ320">
            <v>3</v>
          </cell>
          <cell r="AK320">
            <v>76</v>
          </cell>
          <cell r="AL320">
            <v>86</v>
          </cell>
          <cell r="AM320">
            <v>46</v>
          </cell>
          <cell r="AN320">
            <v>350</v>
          </cell>
          <cell r="AO320">
            <v>605</v>
          </cell>
        </row>
        <row r="321">
          <cell r="B321" t="str">
            <v xml:space="preserve">  บาเจาะ</v>
          </cell>
          <cell r="C321">
            <v>753</v>
          </cell>
          <cell r="D321">
            <v>753</v>
          </cell>
          <cell r="E321">
            <v>700</v>
          </cell>
          <cell r="F321">
            <v>700</v>
          </cell>
          <cell r="G321">
            <v>385</v>
          </cell>
          <cell r="H321">
            <v>0</v>
          </cell>
          <cell r="I321">
            <v>550</v>
          </cell>
          <cell r="J321">
            <v>0</v>
          </cell>
          <cell r="K321">
            <v>646</v>
          </cell>
          <cell r="L321">
            <v>646</v>
          </cell>
          <cell r="M321">
            <v>812</v>
          </cell>
          <cell r="N321">
            <v>812</v>
          </cell>
          <cell r="O321">
            <v>812</v>
          </cell>
          <cell r="AE321">
            <v>811</v>
          </cell>
          <cell r="AF321">
            <v>811</v>
          </cell>
          <cell r="AG321">
            <v>0</v>
          </cell>
          <cell r="AH321">
            <v>0</v>
          </cell>
          <cell r="AI321">
            <v>731</v>
          </cell>
          <cell r="AJ321">
            <v>16</v>
          </cell>
          <cell r="AK321">
            <v>747</v>
          </cell>
          <cell r="AL321">
            <v>219</v>
          </cell>
          <cell r="AM321">
            <v>261</v>
          </cell>
          <cell r="AN321">
            <v>300</v>
          </cell>
          <cell r="AO321">
            <v>349</v>
          </cell>
        </row>
        <row r="322">
          <cell r="B322" t="str">
            <v xml:space="preserve">  ยี่งอ</v>
          </cell>
          <cell r="C322">
            <v>869</v>
          </cell>
          <cell r="D322">
            <v>869</v>
          </cell>
          <cell r="E322">
            <v>843</v>
          </cell>
          <cell r="F322">
            <v>843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783</v>
          </cell>
          <cell r="L322">
            <v>783</v>
          </cell>
          <cell r="M322">
            <v>616</v>
          </cell>
          <cell r="N322">
            <v>616</v>
          </cell>
          <cell r="O322">
            <v>616</v>
          </cell>
          <cell r="P322">
            <v>605</v>
          </cell>
          <cell r="Q322">
            <v>605</v>
          </cell>
          <cell r="R322">
            <v>49.45270000000005</v>
          </cell>
          <cell r="S322">
            <v>1161</v>
          </cell>
          <cell r="T322">
            <v>46.85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605</v>
          </cell>
          <cell r="Z322">
            <v>605</v>
          </cell>
          <cell r="AA322">
            <v>238</v>
          </cell>
          <cell r="AB322">
            <v>275</v>
          </cell>
          <cell r="AC322">
            <v>393</v>
          </cell>
          <cell r="AD322">
            <v>455</v>
          </cell>
          <cell r="AE322">
            <v>1016</v>
          </cell>
          <cell r="AF322">
            <v>1016</v>
          </cell>
          <cell r="AG322">
            <v>0</v>
          </cell>
          <cell r="AH322">
            <v>0</v>
          </cell>
          <cell r="AI322">
            <v>883</v>
          </cell>
          <cell r="AJ322">
            <v>25</v>
          </cell>
          <cell r="AK322">
            <v>908</v>
          </cell>
          <cell r="AL322">
            <v>353</v>
          </cell>
          <cell r="AM322">
            <v>758</v>
          </cell>
          <cell r="AN322">
            <v>400</v>
          </cell>
          <cell r="AO322">
            <v>835</v>
          </cell>
        </row>
        <row r="323">
          <cell r="B323" t="str">
            <v xml:space="preserve">  ระแงะ</v>
          </cell>
          <cell r="C323">
            <v>5038</v>
          </cell>
          <cell r="D323">
            <v>4884</v>
          </cell>
          <cell r="E323">
            <v>4670</v>
          </cell>
          <cell r="F323">
            <v>4670</v>
          </cell>
          <cell r="G323">
            <v>3625</v>
          </cell>
          <cell r="H323">
            <v>0</v>
          </cell>
          <cell r="I323">
            <v>776</v>
          </cell>
          <cell r="J323">
            <v>0</v>
          </cell>
          <cell r="K323">
            <v>5077</v>
          </cell>
          <cell r="L323">
            <v>5077</v>
          </cell>
          <cell r="M323">
            <v>721</v>
          </cell>
          <cell r="N323">
            <v>721</v>
          </cell>
          <cell r="O323">
            <v>721</v>
          </cell>
          <cell r="P323">
            <v>8160</v>
          </cell>
          <cell r="Q323">
            <v>8160</v>
          </cell>
          <cell r="R323">
            <v>3633.8112000000001</v>
          </cell>
          <cell r="S323">
            <v>12686</v>
          </cell>
          <cell r="T323">
            <v>28.3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8160</v>
          </cell>
          <cell r="Z323">
            <v>8160</v>
          </cell>
          <cell r="AA323">
            <v>16025</v>
          </cell>
          <cell r="AB323">
            <v>18900</v>
          </cell>
          <cell r="AC323">
            <v>1964</v>
          </cell>
          <cell r="AD323">
            <v>2316</v>
          </cell>
          <cell r="AE323">
            <v>4885</v>
          </cell>
          <cell r="AF323">
            <v>4885</v>
          </cell>
          <cell r="AG323">
            <v>0</v>
          </cell>
          <cell r="AH323">
            <v>0</v>
          </cell>
          <cell r="AI323">
            <v>4635</v>
          </cell>
          <cell r="AJ323">
            <v>35</v>
          </cell>
          <cell r="AK323">
            <v>4670</v>
          </cell>
          <cell r="AL323">
            <v>2781</v>
          </cell>
          <cell r="AM323">
            <v>1462</v>
          </cell>
          <cell r="AN323">
            <v>600</v>
          </cell>
          <cell r="AO323">
            <v>313</v>
          </cell>
        </row>
        <row r="324">
          <cell r="B324" t="str">
            <v xml:space="preserve">  รือเสาะ</v>
          </cell>
          <cell r="C324">
            <v>2483</v>
          </cell>
          <cell r="D324">
            <v>2338</v>
          </cell>
          <cell r="E324">
            <v>2127</v>
          </cell>
          <cell r="F324">
            <v>1982</v>
          </cell>
          <cell r="G324">
            <v>1640</v>
          </cell>
          <cell r="H324">
            <v>0</v>
          </cell>
          <cell r="I324">
            <v>771</v>
          </cell>
          <cell r="J324">
            <v>0</v>
          </cell>
          <cell r="K324">
            <v>2455</v>
          </cell>
          <cell r="L324">
            <v>2455</v>
          </cell>
          <cell r="M324">
            <v>5261</v>
          </cell>
          <cell r="N324">
            <v>5261</v>
          </cell>
          <cell r="O324">
            <v>5261</v>
          </cell>
          <cell r="P324">
            <v>7480</v>
          </cell>
          <cell r="Q324">
            <v>7704</v>
          </cell>
          <cell r="R324">
            <v>0</v>
          </cell>
          <cell r="S324">
            <v>15917</v>
          </cell>
          <cell r="T324">
            <v>54.39</v>
          </cell>
          <cell r="U324">
            <v>224</v>
          </cell>
          <cell r="V324">
            <v>0</v>
          </cell>
          <cell r="W324">
            <v>0</v>
          </cell>
          <cell r="X324">
            <v>0</v>
          </cell>
          <cell r="Y324">
            <v>7480</v>
          </cell>
          <cell r="Z324">
            <v>7480</v>
          </cell>
          <cell r="AA324">
            <v>31468</v>
          </cell>
          <cell r="AB324">
            <v>32446</v>
          </cell>
          <cell r="AC324">
            <v>4207</v>
          </cell>
          <cell r="AD324">
            <v>4338</v>
          </cell>
          <cell r="AE324">
            <v>2514</v>
          </cell>
          <cell r="AF324">
            <v>2428</v>
          </cell>
          <cell r="AG324">
            <v>357</v>
          </cell>
          <cell r="AH324">
            <v>443</v>
          </cell>
          <cell r="AI324">
            <v>2194</v>
          </cell>
          <cell r="AJ324">
            <v>0</v>
          </cell>
          <cell r="AK324">
            <v>1751</v>
          </cell>
          <cell r="AL324">
            <v>1558</v>
          </cell>
          <cell r="AM324">
            <v>1488</v>
          </cell>
          <cell r="AN324">
            <v>710</v>
          </cell>
          <cell r="AO324">
            <v>850</v>
          </cell>
        </row>
        <row r="325">
          <cell r="B325" t="str">
            <v xml:space="preserve">  แว้ง</v>
          </cell>
          <cell r="C325">
            <v>1008</v>
          </cell>
          <cell r="D325">
            <v>1008</v>
          </cell>
          <cell r="E325">
            <v>1008</v>
          </cell>
          <cell r="F325">
            <v>1008</v>
          </cell>
          <cell r="G325">
            <v>449</v>
          </cell>
          <cell r="H325">
            <v>0</v>
          </cell>
          <cell r="I325">
            <v>445</v>
          </cell>
          <cell r="J325">
            <v>0</v>
          </cell>
          <cell r="K325">
            <v>1005</v>
          </cell>
          <cell r="L325">
            <v>1005</v>
          </cell>
          <cell r="M325">
            <v>2708</v>
          </cell>
          <cell r="N325">
            <v>2708</v>
          </cell>
          <cell r="O325">
            <v>2708</v>
          </cell>
          <cell r="P325">
            <v>9365</v>
          </cell>
          <cell r="Q325">
            <v>10030</v>
          </cell>
          <cell r="R325">
            <v>123.93067999999948</v>
          </cell>
          <cell r="S325">
            <v>19936</v>
          </cell>
          <cell r="T325">
            <v>50.39</v>
          </cell>
          <cell r="U325">
            <v>665</v>
          </cell>
          <cell r="V325">
            <v>0</v>
          </cell>
          <cell r="W325">
            <v>0</v>
          </cell>
          <cell r="X325">
            <v>0</v>
          </cell>
          <cell r="Y325">
            <v>9365</v>
          </cell>
          <cell r="Z325">
            <v>9365</v>
          </cell>
          <cell r="AA325">
            <v>10703</v>
          </cell>
          <cell r="AB325">
            <v>11433</v>
          </cell>
          <cell r="AC325">
            <v>1143</v>
          </cell>
          <cell r="AD325">
            <v>1221</v>
          </cell>
          <cell r="AE325">
            <v>1049</v>
          </cell>
          <cell r="AF325">
            <v>1184</v>
          </cell>
          <cell r="AG325">
            <v>147</v>
          </cell>
          <cell r="AH325">
            <v>12</v>
          </cell>
          <cell r="AI325">
            <v>982</v>
          </cell>
          <cell r="AJ325">
            <v>0</v>
          </cell>
          <cell r="AK325">
            <v>970</v>
          </cell>
          <cell r="AL325">
            <v>707</v>
          </cell>
          <cell r="AM325">
            <v>432</v>
          </cell>
          <cell r="AN325">
            <v>720</v>
          </cell>
          <cell r="AO325">
            <v>445</v>
          </cell>
        </row>
        <row r="326">
          <cell r="B326" t="str">
            <v xml:space="preserve">  สุไหงโก-ลก</v>
          </cell>
          <cell r="C326">
            <v>270</v>
          </cell>
          <cell r="D326">
            <v>270</v>
          </cell>
          <cell r="E326">
            <v>270</v>
          </cell>
          <cell r="F326">
            <v>270</v>
          </cell>
          <cell r="G326">
            <v>95</v>
          </cell>
          <cell r="H326">
            <v>0</v>
          </cell>
          <cell r="I326">
            <v>352</v>
          </cell>
          <cell r="J326">
            <v>0</v>
          </cell>
          <cell r="K326">
            <v>245</v>
          </cell>
          <cell r="L326">
            <v>245</v>
          </cell>
          <cell r="M326">
            <v>93</v>
          </cell>
          <cell r="N326">
            <v>93</v>
          </cell>
          <cell r="O326">
            <v>93</v>
          </cell>
          <cell r="P326">
            <v>183</v>
          </cell>
          <cell r="Q326">
            <v>183</v>
          </cell>
          <cell r="R326">
            <v>30.847943999999984</v>
          </cell>
          <cell r="S326">
            <v>335</v>
          </cell>
          <cell r="T326">
            <v>42.42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183</v>
          </cell>
          <cell r="Z326">
            <v>183</v>
          </cell>
          <cell r="AA326">
            <v>376</v>
          </cell>
          <cell r="AB326">
            <v>435</v>
          </cell>
          <cell r="AC326">
            <v>2055</v>
          </cell>
          <cell r="AD326">
            <v>2377</v>
          </cell>
          <cell r="AE326">
            <v>219</v>
          </cell>
          <cell r="AF326">
            <v>216</v>
          </cell>
          <cell r="AG326">
            <v>0</v>
          </cell>
          <cell r="AH326">
            <v>3</v>
          </cell>
          <cell r="AI326">
            <v>216</v>
          </cell>
          <cell r="AJ326">
            <v>0</v>
          </cell>
          <cell r="AK326">
            <v>213</v>
          </cell>
          <cell r="AL326">
            <v>112</v>
          </cell>
          <cell r="AM326">
            <v>82</v>
          </cell>
          <cell r="AN326">
            <v>519</v>
          </cell>
          <cell r="AO326">
            <v>385</v>
          </cell>
        </row>
        <row r="327">
          <cell r="B327" t="str">
            <v xml:space="preserve">  สุไหงปาดี</v>
          </cell>
          <cell r="C327">
            <v>7510</v>
          </cell>
          <cell r="D327">
            <v>4747</v>
          </cell>
          <cell r="E327">
            <v>5885</v>
          </cell>
          <cell r="F327">
            <v>3842</v>
          </cell>
          <cell r="G327">
            <v>2224</v>
          </cell>
          <cell r="H327">
            <v>325</v>
          </cell>
          <cell r="I327">
            <v>378</v>
          </cell>
          <cell r="J327">
            <v>85</v>
          </cell>
          <cell r="K327">
            <v>4582</v>
          </cell>
          <cell r="L327">
            <v>4582</v>
          </cell>
          <cell r="P327">
            <v>1824</v>
          </cell>
          <cell r="Q327">
            <v>1824</v>
          </cell>
          <cell r="R327">
            <v>0</v>
          </cell>
          <cell r="S327">
            <v>3781</v>
          </cell>
          <cell r="T327">
            <v>54.74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1824</v>
          </cell>
          <cell r="Z327">
            <v>1824</v>
          </cell>
          <cell r="AA327">
            <v>2022</v>
          </cell>
          <cell r="AB327">
            <v>3439</v>
          </cell>
          <cell r="AC327">
            <v>1109</v>
          </cell>
          <cell r="AD327">
            <v>1885</v>
          </cell>
          <cell r="AE327">
            <v>4520</v>
          </cell>
          <cell r="AF327">
            <v>4468</v>
          </cell>
          <cell r="AG327">
            <v>5</v>
          </cell>
          <cell r="AH327">
            <v>57</v>
          </cell>
          <cell r="AI327">
            <v>4274</v>
          </cell>
          <cell r="AJ327">
            <v>0</v>
          </cell>
          <cell r="AK327">
            <v>4217</v>
          </cell>
          <cell r="AL327">
            <v>2137</v>
          </cell>
          <cell r="AM327">
            <v>1737</v>
          </cell>
          <cell r="AN327">
            <v>500</v>
          </cell>
          <cell r="AO327">
            <v>412</v>
          </cell>
        </row>
        <row r="328">
          <cell r="B328" t="str">
            <v xml:space="preserve">  ศรีสาคร</v>
          </cell>
          <cell r="C328">
            <v>5762</v>
          </cell>
          <cell r="D328">
            <v>5712</v>
          </cell>
          <cell r="E328">
            <v>5411</v>
          </cell>
          <cell r="F328">
            <v>5411</v>
          </cell>
          <cell r="G328">
            <v>1072</v>
          </cell>
          <cell r="H328">
            <v>0</v>
          </cell>
          <cell r="I328">
            <v>198</v>
          </cell>
          <cell r="J328">
            <v>0</v>
          </cell>
          <cell r="K328">
            <v>5702</v>
          </cell>
          <cell r="L328">
            <v>5702</v>
          </cell>
          <cell r="M328">
            <v>5584</v>
          </cell>
          <cell r="N328">
            <v>5584</v>
          </cell>
          <cell r="O328">
            <v>5584</v>
          </cell>
          <cell r="P328">
            <v>7315</v>
          </cell>
          <cell r="Q328">
            <v>7461</v>
          </cell>
          <cell r="R328">
            <v>0</v>
          </cell>
          <cell r="S328">
            <v>17041</v>
          </cell>
          <cell r="T328">
            <v>65.510000000000005</v>
          </cell>
          <cell r="U328">
            <v>146</v>
          </cell>
          <cell r="V328">
            <v>0</v>
          </cell>
          <cell r="W328">
            <v>0</v>
          </cell>
          <cell r="X328">
            <v>0</v>
          </cell>
          <cell r="Y328">
            <v>4982</v>
          </cell>
          <cell r="Z328">
            <v>4982</v>
          </cell>
          <cell r="AA328">
            <v>7171</v>
          </cell>
          <cell r="AB328">
            <v>6878</v>
          </cell>
          <cell r="AC328">
            <v>1439</v>
          </cell>
          <cell r="AD328">
            <v>1381</v>
          </cell>
          <cell r="AE328">
            <v>5780</v>
          </cell>
          <cell r="AF328">
            <v>5950</v>
          </cell>
          <cell r="AG328">
            <v>2081</v>
          </cell>
          <cell r="AH328">
            <v>1911</v>
          </cell>
          <cell r="AI328">
            <v>5480</v>
          </cell>
          <cell r="AJ328">
            <v>0</v>
          </cell>
          <cell r="AK328">
            <v>3569</v>
          </cell>
          <cell r="AL328">
            <v>3946</v>
          </cell>
          <cell r="AM328">
            <v>2962</v>
          </cell>
          <cell r="AN328">
            <v>720</v>
          </cell>
          <cell r="AO328">
            <v>830</v>
          </cell>
        </row>
        <row r="329">
          <cell r="B329" t="str">
            <v xml:space="preserve">  สุคิริน</v>
          </cell>
          <cell r="C329">
            <v>2522</v>
          </cell>
          <cell r="D329">
            <v>2522</v>
          </cell>
          <cell r="E329">
            <v>2522</v>
          </cell>
          <cell r="F329">
            <v>2522</v>
          </cell>
          <cell r="G329">
            <v>676</v>
          </cell>
          <cell r="H329">
            <v>0</v>
          </cell>
          <cell r="I329">
            <v>268</v>
          </cell>
          <cell r="J329">
            <v>0</v>
          </cell>
          <cell r="K329">
            <v>2538</v>
          </cell>
          <cell r="L329">
            <v>2538</v>
          </cell>
          <cell r="M329">
            <v>3011</v>
          </cell>
          <cell r="N329">
            <v>3011</v>
          </cell>
          <cell r="O329">
            <v>3011</v>
          </cell>
          <cell r="P329">
            <v>11594</v>
          </cell>
          <cell r="Q329">
            <v>12177</v>
          </cell>
          <cell r="R329">
            <v>0</v>
          </cell>
          <cell r="S329">
            <v>28122</v>
          </cell>
          <cell r="T329">
            <v>66.81</v>
          </cell>
          <cell r="U329">
            <v>583</v>
          </cell>
          <cell r="V329">
            <v>0</v>
          </cell>
          <cell r="W329">
            <v>0</v>
          </cell>
          <cell r="X329">
            <v>0</v>
          </cell>
          <cell r="Y329">
            <v>5844</v>
          </cell>
          <cell r="Z329">
            <v>5844</v>
          </cell>
          <cell r="AA329">
            <v>7923</v>
          </cell>
          <cell r="AB329">
            <v>9470</v>
          </cell>
          <cell r="AC329">
            <v>1356</v>
          </cell>
          <cell r="AD329">
            <v>1620</v>
          </cell>
          <cell r="AE329">
            <v>2545</v>
          </cell>
          <cell r="AF329">
            <v>2798</v>
          </cell>
          <cell r="AG329">
            <v>253</v>
          </cell>
          <cell r="AH329">
            <v>0</v>
          </cell>
          <cell r="AI329">
            <v>2097</v>
          </cell>
          <cell r="AJ329">
            <v>31</v>
          </cell>
          <cell r="AK329">
            <v>2128</v>
          </cell>
          <cell r="AL329">
            <v>1300</v>
          </cell>
          <cell r="AM329">
            <v>1383</v>
          </cell>
          <cell r="AN329">
            <v>620</v>
          </cell>
          <cell r="AO329">
            <v>650</v>
          </cell>
        </row>
        <row r="330">
          <cell r="B330" t="str">
            <v xml:space="preserve">  จะแนะ</v>
          </cell>
          <cell r="C330">
            <v>3493</v>
          </cell>
          <cell r="D330">
            <v>9627</v>
          </cell>
          <cell r="E330">
            <v>2984</v>
          </cell>
          <cell r="F330">
            <v>7597</v>
          </cell>
          <cell r="G330">
            <v>4475</v>
          </cell>
          <cell r="H330">
            <v>354</v>
          </cell>
          <cell r="I330">
            <v>1500</v>
          </cell>
          <cell r="J330">
            <v>47</v>
          </cell>
          <cell r="K330">
            <v>3301</v>
          </cell>
          <cell r="L330">
            <v>3301</v>
          </cell>
          <cell r="M330">
            <v>3398</v>
          </cell>
          <cell r="N330">
            <v>3398</v>
          </cell>
          <cell r="O330">
            <v>3398</v>
          </cell>
          <cell r="P330">
            <v>997</v>
          </cell>
          <cell r="Q330">
            <v>997</v>
          </cell>
          <cell r="R330">
            <v>260.10134800000003</v>
          </cell>
          <cell r="S330">
            <v>1734</v>
          </cell>
          <cell r="T330">
            <v>37.71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790</v>
          </cell>
          <cell r="Z330">
            <v>790</v>
          </cell>
          <cell r="AA330">
            <v>1612</v>
          </cell>
          <cell r="AB330">
            <v>1245</v>
          </cell>
          <cell r="AC330">
            <v>2041</v>
          </cell>
          <cell r="AD330">
            <v>1576</v>
          </cell>
          <cell r="AE330">
            <v>3667</v>
          </cell>
          <cell r="AF330">
            <v>3984</v>
          </cell>
          <cell r="AG330">
            <v>317</v>
          </cell>
          <cell r="AH330">
            <v>0</v>
          </cell>
          <cell r="AI330">
            <v>3431</v>
          </cell>
          <cell r="AJ330">
            <v>108</v>
          </cell>
          <cell r="AK330">
            <v>3539</v>
          </cell>
          <cell r="AL330">
            <v>1784</v>
          </cell>
          <cell r="AM330">
            <v>2247</v>
          </cell>
          <cell r="AN330">
            <v>520</v>
          </cell>
          <cell r="AO330">
            <v>635</v>
          </cell>
        </row>
        <row r="331">
          <cell r="B331" t="str">
            <v xml:space="preserve">  เจาะไอร้อง</v>
          </cell>
          <cell r="C331">
            <v>2454</v>
          </cell>
          <cell r="D331">
            <v>2474</v>
          </cell>
          <cell r="E331">
            <v>2454</v>
          </cell>
          <cell r="F331">
            <v>2305</v>
          </cell>
          <cell r="G331">
            <v>2303</v>
          </cell>
          <cell r="H331">
            <v>0</v>
          </cell>
          <cell r="I331">
            <v>938</v>
          </cell>
          <cell r="J331">
            <v>0</v>
          </cell>
          <cell r="K331">
            <v>2589</v>
          </cell>
          <cell r="L331">
            <v>2589</v>
          </cell>
          <cell r="M331">
            <v>4884</v>
          </cell>
          <cell r="N331">
            <v>4884</v>
          </cell>
          <cell r="O331">
            <v>4884</v>
          </cell>
          <cell r="P331">
            <v>902</v>
          </cell>
          <cell r="Q331">
            <v>902</v>
          </cell>
          <cell r="R331">
            <v>0</v>
          </cell>
          <cell r="S331">
            <v>2379</v>
          </cell>
          <cell r="T331">
            <v>83.55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902</v>
          </cell>
          <cell r="Z331">
            <v>902</v>
          </cell>
          <cell r="AA331">
            <v>1756</v>
          </cell>
          <cell r="AB331">
            <v>777</v>
          </cell>
          <cell r="AC331">
            <v>1947</v>
          </cell>
          <cell r="AD331">
            <v>861</v>
          </cell>
          <cell r="AE331">
            <v>2474</v>
          </cell>
          <cell r="AF331">
            <v>2474</v>
          </cell>
          <cell r="AG331">
            <v>0</v>
          </cell>
          <cell r="AH331">
            <v>0</v>
          </cell>
          <cell r="AI331">
            <v>2426</v>
          </cell>
          <cell r="AJ331">
            <v>0</v>
          </cell>
          <cell r="AK331">
            <v>2426</v>
          </cell>
          <cell r="AL331">
            <v>728</v>
          </cell>
          <cell r="AM331">
            <v>1031</v>
          </cell>
          <cell r="AN331">
            <v>300</v>
          </cell>
          <cell r="AO331">
            <v>425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Ref"/>
      <sheetName val="Tab3.1"/>
      <sheetName val="Output1"/>
      <sheetName val="Output2"/>
      <sheetName val="Output3"/>
      <sheetName val="Output4"/>
      <sheetName val="Output5"/>
      <sheetName val="Output6"/>
    </sheetNames>
    <sheetDataSet>
      <sheetData sheetId="0"/>
      <sheetData sheetId="1"/>
      <sheetData sheetId="2">
        <row r="1">
          <cell r="B1" t="str">
            <v>ตารางที่ 3.1  ลำไย : วิเคราะห์เนื้อที่ยืนต้น  เนื้อที่ให้ผล  ผลผลิต  และผลผลิตต่อไร่ รายอำเภอ ปี 2562 ถึง 2563</v>
          </cell>
        </row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21</v>
          </cell>
          <cell r="W2">
            <v>22</v>
          </cell>
          <cell r="X2">
            <v>23</v>
          </cell>
          <cell r="Y2">
            <v>24</v>
          </cell>
          <cell r="Z2">
            <v>25</v>
          </cell>
          <cell r="AA2">
            <v>26</v>
          </cell>
          <cell r="AB2">
            <v>27</v>
          </cell>
          <cell r="AC2">
            <v>28</v>
          </cell>
          <cell r="AD2">
            <v>29</v>
          </cell>
          <cell r="AE2">
            <v>30</v>
          </cell>
          <cell r="AF2">
            <v>31</v>
          </cell>
          <cell r="AG2">
            <v>32</v>
          </cell>
          <cell r="AH2">
            <v>33</v>
          </cell>
          <cell r="AI2">
            <v>34</v>
          </cell>
          <cell r="AJ2">
            <v>35</v>
          </cell>
          <cell r="AK2">
            <v>36</v>
          </cell>
          <cell r="AL2">
            <v>37</v>
          </cell>
          <cell r="AM2">
            <v>38</v>
          </cell>
          <cell r="AN2">
            <v>39</v>
          </cell>
          <cell r="AO2">
            <v>40</v>
          </cell>
        </row>
        <row r="3">
          <cell r="B3" t="str">
            <v>รวมทั้งประเทศ/</v>
          </cell>
          <cell r="C3" t="str">
            <v>กรมส่งเสริมการเกษตร (รต.รอ.)</v>
          </cell>
          <cell r="K3" t="str">
            <v>กรอบตัวอย่าง</v>
          </cell>
          <cell r="M3" t="str">
            <v>ภาพถ่ายดาวเทียม</v>
          </cell>
          <cell r="N3" t="str">
            <v>ทะเบียนเกษตรกร</v>
          </cell>
          <cell r="O3" t="str">
            <v>PO'61</v>
          </cell>
          <cell r="P3" t="str">
            <v>Printout ปี 2562 (ข้อ 1 และ ข้อ 2)</v>
          </cell>
          <cell r="AE3" t="str">
            <v>ผลวิเคราะห์</v>
          </cell>
        </row>
        <row r="4">
          <cell r="B4" t="str">
            <v>ภาค/จังหวัด/</v>
          </cell>
          <cell r="C4" t="str">
            <v>เนื้อที่ยืนต้น (ไร่)</v>
          </cell>
          <cell r="E4" t="str">
            <v>เนื้อที่ให้ผล (ไร่)</v>
          </cell>
          <cell r="G4" t="str">
            <v>ผลผลิต (ตัน)</v>
          </cell>
          <cell r="I4" t="str">
            <v>ผลผลิตต่อไร่ (กก.)</v>
          </cell>
          <cell r="O4" t="str">
            <v>ยืนต้น</v>
          </cell>
          <cell r="P4" t="str">
            <v>เนื้อที่ยืนต้น (ไร่)</v>
          </cell>
          <cell r="R4" t="str">
            <v>95% CI</v>
          </cell>
          <cell r="T4" t="str">
            <v>CV</v>
          </cell>
          <cell r="U4" t="str">
            <v>นท.ปลูกใหม่ (ไร่)</v>
          </cell>
          <cell r="W4" t="str">
            <v>นท.โค่นทิ้ง (ไร่)</v>
          </cell>
          <cell r="Y4" t="str">
            <v>เนื้อที่ให้ผล (ไร่)</v>
          </cell>
          <cell r="AA4" t="str">
            <v>ผลผลิต (ตัน)</v>
          </cell>
          <cell r="AC4" t="str">
            <v>ผลผลิตต่อไร่ (กก.)</v>
          </cell>
          <cell r="AE4" t="str">
            <v>นท.ยืนต้น (ไร่)</v>
          </cell>
          <cell r="AG4" t="str">
            <v>นท.ปลูกใหม่(ไร่)</v>
          </cell>
          <cell r="AH4" t="str">
            <v>นท.โค่นเคยให้ผล</v>
          </cell>
          <cell r="AI4" t="str">
            <v>นท.ให้ผล (ไร่)</v>
          </cell>
          <cell r="AL4" t="str">
            <v>ผลผลิต (ตัน)</v>
          </cell>
          <cell r="AN4" t="str">
            <v>ผลผลิตต่อไร่ (กก.)</v>
          </cell>
        </row>
        <row r="5">
          <cell r="B5" t="str">
            <v>อำเภอ</v>
          </cell>
          <cell r="C5">
            <v>2562</v>
          </cell>
          <cell r="D5">
            <v>2563</v>
          </cell>
          <cell r="E5">
            <v>2562</v>
          </cell>
          <cell r="F5">
            <v>2563</v>
          </cell>
          <cell r="G5">
            <v>2562</v>
          </cell>
          <cell r="H5">
            <v>2563</v>
          </cell>
          <cell r="I5">
            <v>2562</v>
          </cell>
          <cell r="J5">
            <v>2563</v>
          </cell>
          <cell r="K5">
            <v>2562</v>
          </cell>
          <cell r="L5">
            <v>2563</v>
          </cell>
          <cell r="M5">
            <v>2562</v>
          </cell>
          <cell r="N5">
            <v>2562</v>
          </cell>
          <cell r="O5" t="str">
            <v>(ไร่) ข้อ 2</v>
          </cell>
          <cell r="P5">
            <v>2562</v>
          </cell>
          <cell r="Q5">
            <v>2563</v>
          </cell>
          <cell r="R5" t="str">
            <v>Lower</v>
          </cell>
          <cell r="S5" t="str">
            <v>Upper</v>
          </cell>
          <cell r="T5">
            <v>2563</v>
          </cell>
          <cell r="U5">
            <v>2562</v>
          </cell>
          <cell r="V5">
            <v>2563</v>
          </cell>
          <cell r="W5">
            <v>2562</v>
          </cell>
          <cell r="X5">
            <v>2563</v>
          </cell>
          <cell r="Y5">
            <v>2562</v>
          </cell>
          <cell r="Z5">
            <v>2563</v>
          </cell>
          <cell r="AA5">
            <v>2562</v>
          </cell>
          <cell r="AB5">
            <v>2563</v>
          </cell>
          <cell r="AC5">
            <v>2562</v>
          </cell>
          <cell r="AD5">
            <v>2563</v>
          </cell>
          <cell r="AE5">
            <v>2562</v>
          </cell>
          <cell r="AF5">
            <v>2563</v>
          </cell>
          <cell r="AI5">
            <v>2562</v>
          </cell>
          <cell r="AJ5" t="str">
            <v>ปีแรก(ปลูก60)</v>
          </cell>
          <cell r="AK5">
            <v>2563</v>
          </cell>
          <cell r="AL5">
            <v>2562</v>
          </cell>
          <cell r="AM5">
            <v>2563</v>
          </cell>
          <cell r="AN5">
            <v>2562</v>
          </cell>
          <cell r="AO5">
            <v>2563</v>
          </cell>
        </row>
        <row r="6">
          <cell r="B6" t="str">
            <v>รวมทั้งประเทศ</v>
          </cell>
          <cell r="C6">
            <v>1247898.27</v>
          </cell>
          <cell r="D6">
            <v>1198722.0799999998</v>
          </cell>
          <cell r="E6">
            <v>1107816.7</v>
          </cell>
          <cell r="F6">
            <v>1071156.73</v>
          </cell>
          <cell r="G6">
            <v>748076.81294000009</v>
          </cell>
          <cell r="H6">
            <v>302460.05049999995</v>
          </cell>
          <cell r="I6">
            <v>675</v>
          </cell>
          <cell r="J6">
            <v>282</v>
          </cell>
          <cell r="K6">
            <v>1174628.6000000001</v>
          </cell>
          <cell r="L6">
            <v>1173111.3299999998</v>
          </cell>
          <cell r="N6">
            <v>827868.00749999972</v>
          </cell>
          <cell r="O6">
            <v>1206237</v>
          </cell>
          <cell r="P6">
            <v>1766844</v>
          </cell>
          <cell r="Q6">
            <v>4247133</v>
          </cell>
          <cell r="R6">
            <v>627365</v>
          </cell>
          <cell r="S6">
            <v>8776387</v>
          </cell>
          <cell r="T6">
            <v>10.165089999999999</v>
          </cell>
          <cell r="U6">
            <v>3528</v>
          </cell>
          <cell r="V6">
            <v>9023</v>
          </cell>
          <cell r="W6">
            <v>6340</v>
          </cell>
          <cell r="X6">
            <v>15554</v>
          </cell>
          <cell r="Y6">
            <v>1593721</v>
          </cell>
          <cell r="Z6">
            <v>1684550</v>
          </cell>
          <cell r="AA6">
            <v>1107310.6619999998</v>
          </cell>
          <cell r="AB6">
            <v>1230072.2680000002</v>
          </cell>
          <cell r="AC6">
            <v>695</v>
          </cell>
          <cell r="AD6">
            <v>730</v>
          </cell>
          <cell r="AE6">
            <v>1209925</v>
          </cell>
          <cell r="AF6">
            <v>1207587</v>
          </cell>
          <cell r="AG6">
            <v>3329</v>
          </cell>
          <cell r="AH6">
            <v>5667</v>
          </cell>
          <cell r="AI6">
            <v>1176686</v>
          </cell>
          <cell r="AJ6">
            <v>14217</v>
          </cell>
          <cell r="AK6">
            <v>1185236</v>
          </cell>
          <cell r="AL6">
            <v>1016644.99</v>
          </cell>
          <cell r="AM6">
            <v>1100591.4000000001</v>
          </cell>
          <cell r="AN6">
            <v>864</v>
          </cell>
          <cell r="AO6">
            <v>929</v>
          </cell>
        </row>
        <row r="7">
          <cell r="B7" t="str">
            <v>ภาคเหนือ</v>
          </cell>
          <cell r="C7">
            <v>903938.05</v>
          </cell>
          <cell r="D7">
            <v>897914.51</v>
          </cell>
          <cell r="E7">
            <v>823212</v>
          </cell>
          <cell r="F7">
            <v>815086.88</v>
          </cell>
          <cell r="G7">
            <v>445225.47250000009</v>
          </cell>
          <cell r="H7">
            <v>192038.26599999997</v>
          </cell>
          <cell r="I7">
            <v>541</v>
          </cell>
          <cell r="J7">
            <v>236</v>
          </cell>
          <cell r="K7">
            <v>865815.60000000009</v>
          </cell>
          <cell r="L7">
            <v>855550.41999999993</v>
          </cell>
          <cell r="N7">
            <v>548172.67249999987</v>
          </cell>
          <cell r="O7">
            <v>867363</v>
          </cell>
          <cell r="P7">
            <v>1383282</v>
          </cell>
          <cell r="Q7">
            <v>3750332</v>
          </cell>
          <cell r="R7">
            <v>513821</v>
          </cell>
          <cell r="S7">
            <v>7786660</v>
          </cell>
          <cell r="T7">
            <v>12.020250000000001</v>
          </cell>
          <cell r="U7">
            <v>2385</v>
          </cell>
          <cell r="V7">
            <v>7466</v>
          </cell>
          <cell r="W7">
            <v>5604</v>
          </cell>
          <cell r="X7">
            <v>3352</v>
          </cell>
          <cell r="Y7">
            <v>1222996</v>
          </cell>
          <cell r="Z7">
            <v>1317307</v>
          </cell>
          <cell r="AA7">
            <v>791322.22399999981</v>
          </cell>
          <cell r="AB7">
            <v>899218.54500000004</v>
          </cell>
          <cell r="AC7">
            <v>647</v>
          </cell>
          <cell r="AD7">
            <v>683</v>
          </cell>
          <cell r="AE7">
            <v>885284</v>
          </cell>
          <cell r="AF7">
            <v>882479</v>
          </cell>
          <cell r="AG7">
            <v>1930</v>
          </cell>
          <cell r="AH7">
            <v>4735</v>
          </cell>
          <cell r="AI7">
            <v>863418</v>
          </cell>
          <cell r="AJ7">
            <v>10147</v>
          </cell>
          <cell r="AK7">
            <v>868830</v>
          </cell>
          <cell r="AL7">
            <v>627671.77</v>
          </cell>
          <cell r="AM7">
            <v>648864.12</v>
          </cell>
          <cell r="AN7">
            <v>727</v>
          </cell>
          <cell r="AO7">
            <v>747</v>
          </cell>
        </row>
        <row r="8">
          <cell r="B8" t="str">
            <v>ภาคตะวันออกเฉียงเหนือ</v>
          </cell>
          <cell r="C8">
            <v>50126.95</v>
          </cell>
          <cell r="D8">
            <v>39238.949999999997</v>
          </cell>
          <cell r="E8">
            <v>35791.949999999997</v>
          </cell>
          <cell r="F8">
            <v>27529.7</v>
          </cell>
          <cell r="G8">
            <v>22400.949000000004</v>
          </cell>
          <cell r="H8">
            <v>17125.218999999997</v>
          </cell>
          <cell r="I8">
            <v>626</v>
          </cell>
          <cell r="J8">
            <v>622</v>
          </cell>
          <cell r="K8">
            <v>26746.25</v>
          </cell>
          <cell r="L8">
            <v>26393.95</v>
          </cell>
          <cell r="N8">
            <v>18020.022499999999</v>
          </cell>
          <cell r="O8">
            <v>20360</v>
          </cell>
          <cell r="P8">
            <v>37080</v>
          </cell>
          <cell r="Q8">
            <v>96139</v>
          </cell>
          <cell r="R8">
            <v>15255</v>
          </cell>
          <cell r="S8">
            <v>239887</v>
          </cell>
          <cell r="T8">
            <v>61.7136</v>
          </cell>
          <cell r="U8">
            <v>32</v>
          </cell>
          <cell r="V8">
            <v>1332</v>
          </cell>
          <cell r="W8">
            <v>38</v>
          </cell>
          <cell r="X8">
            <v>249</v>
          </cell>
          <cell r="Y8">
            <v>39830</v>
          </cell>
          <cell r="Z8">
            <v>35528</v>
          </cell>
          <cell r="AA8">
            <v>45442.575999999994</v>
          </cell>
          <cell r="AB8">
            <v>55322.545999999995</v>
          </cell>
          <cell r="AC8">
            <v>1141</v>
          </cell>
          <cell r="AD8">
            <v>1557</v>
          </cell>
          <cell r="AE8">
            <v>33094</v>
          </cell>
          <cell r="AF8">
            <v>33250</v>
          </cell>
          <cell r="AG8">
            <v>229</v>
          </cell>
          <cell r="AH8">
            <v>73</v>
          </cell>
          <cell r="AI8">
            <v>31391</v>
          </cell>
          <cell r="AJ8">
            <v>1080</v>
          </cell>
          <cell r="AK8">
            <v>32398</v>
          </cell>
          <cell r="AL8">
            <v>13435.079999999998</v>
          </cell>
          <cell r="AM8">
            <v>14074.979999999998</v>
          </cell>
          <cell r="AN8">
            <v>428</v>
          </cell>
          <cell r="AO8">
            <v>434</v>
          </cell>
        </row>
        <row r="9">
          <cell r="B9" t="str">
            <v>ภาคกลาง</v>
          </cell>
          <cell r="C9">
            <v>293476.27</v>
          </cell>
          <cell r="D9">
            <v>261279.92</v>
          </cell>
          <cell r="E9">
            <v>248486.75</v>
          </cell>
          <cell r="F9">
            <v>228268.45</v>
          </cell>
          <cell r="G9">
            <v>280403.95144000003</v>
          </cell>
          <cell r="H9">
            <v>93286.525500000003</v>
          </cell>
          <cell r="I9">
            <v>1128</v>
          </cell>
          <cell r="J9">
            <v>409</v>
          </cell>
          <cell r="K9">
            <v>282066.75</v>
          </cell>
          <cell r="L9">
            <v>291166.95999999996</v>
          </cell>
          <cell r="N9">
            <v>261359.10249999992</v>
          </cell>
          <cell r="O9">
            <v>318514</v>
          </cell>
          <cell r="P9">
            <v>346482</v>
          </cell>
          <cell r="Q9">
            <v>400662</v>
          </cell>
          <cell r="R9">
            <v>98289</v>
          </cell>
          <cell r="S9">
            <v>749840</v>
          </cell>
          <cell r="T9">
            <v>19.047550000000001</v>
          </cell>
          <cell r="U9">
            <v>1111</v>
          </cell>
          <cell r="V9">
            <v>225</v>
          </cell>
          <cell r="W9">
            <v>698</v>
          </cell>
          <cell r="X9">
            <v>11953</v>
          </cell>
          <cell r="Y9">
            <v>330895</v>
          </cell>
          <cell r="Z9">
            <v>331715</v>
          </cell>
          <cell r="AA9">
            <v>270545.86199999996</v>
          </cell>
          <cell r="AB9">
            <v>275531.17700000003</v>
          </cell>
          <cell r="AC9">
            <v>818</v>
          </cell>
          <cell r="AD9">
            <v>831</v>
          </cell>
          <cell r="AE9">
            <v>291234</v>
          </cell>
          <cell r="AF9">
            <v>291530</v>
          </cell>
          <cell r="AG9">
            <v>1155</v>
          </cell>
          <cell r="AH9">
            <v>859</v>
          </cell>
          <cell r="AI9">
            <v>281594</v>
          </cell>
          <cell r="AJ9">
            <v>2984</v>
          </cell>
          <cell r="AK9">
            <v>283719</v>
          </cell>
          <cell r="AL9">
            <v>375305.4</v>
          </cell>
          <cell r="AM9">
            <v>437425.94</v>
          </cell>
          <cell r="AN9">
            <v>1333</v>
          </cell>
          <cell r="AO9">
            <v>1542</v>
          </cell>
        </row>
        <row r="10">
          <cell r="B10" t="str">
            <v>ภาคใต้</v>
          </cell>
          <cell r="C10">
            <v>357</v>
          </cell>
          <cell r="D10">
            <v>288.7</v>
          </cell>
          <cell r="E10">
            <v>326</v>
          </cell>
          <cell r="F10">
            <v>271.7</v>
          </cell>
          <cell r="G10">
            <v>46.44</v>
          </cell>
          <cell r="H10">
            <v>10.040000000000001</v>
          </cell>
          <cell r="I10">
            <v>142</v>
          </cell>
          <cell r="J10">
            <v>37</v>
          </cell>
          <cell r="K10">
            <v>0</v>
          </cell>
          <cell r="L10">
            <v>0</v>
          </cell>
          <cell r="N10">
            <v>316.20999999999998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–</v>
          </cell>
          <cell r="AD10" t="str">
            <v>–</v>
          </cell>
          <cell r="AE10">
            <v>313</v>
          </cell>
          <cell r="AF10">
            <v>328</v>
          </cell>
          <cell r="AG10">
            <v>15</v>
          </cell>
          <cell r="AH10">
            <v>0</v>
          </cell>
          <cell r="AI10">
            <v>283</v>
          </cell>
          <cell r="AJ10">
            <v>6</v>
          </cell>
          <cell r="AK10">
            <v>289</v>
          </cell>
          <cell r="AL10">
            <v>232.74</v>
          </cell>
          <cell r="AM10">
            <v>226.35999999999999</v>
          </cell>
          <cell r="AN10">
            <v>822</v>
          </cell>
          <cell r="AO10">
            <v>783</v>
          </cell>
        </row>
        <row r="11">
          <cell r="B11" t="str">
            <v>เชียงราย</v>
          </cell>
          <cell r="C11">
            <v>325188.54000000004</v>
          </cell>
          <cell r="D11">
            <v>371090.29000000004</v>
          </cell>
          <cell r="E11">
            <v>198837.28999999998</v>
          </cell>
          <cell r="F11">
            <v>218825.28999999998</v>
          </cell>
          <cell r="G11">
            <v>40705</v>
          </cell>
          <cell r="H11">
            <v>36828</v>
          </cell>
          <cell r="I11">
            <v>205</v>
          </cell>
          <cell r="J11">
            <v>168</v>
          </cell>
          <cell r="M11">
            <v>380779.43435599998</v>
          </cell>
          <cell r="N11">
            <v>356538</v>
          </cell>
          <cell r="P11">
            <v>271480.68395999999</v>
          </cell>
          <cell r="Q11">
            <v>272280.30895999999</v>
          </cell>
          <cell r="Y11">
            <v>215848.22373999999</v>
          </cell>
          <cell r="Z11">
            <v>228259.94040999998</v>
          </cell>
          <cell r="AA11">
            <v>37512</v>
          </cell>
          <cell r="AB11">
            <v>40606</v>
          </cell>
          <cell r="AC11">
            <v>174</v>
          </cell>
          <cell r="AD11">
            <v>178</v>
          </cell>
          <cell r="AE11">
            <v>388869</v>
          </cell>
          <cell r="AF11">
            <v>389364</v>
          </cell>
          <cell r="AG11">
            <v>6000</v>
          </cell>
          <cell r="AH11">
            <v>5505</v>
          </cell>
          <cell r="AI11">
            <v>288967</v>
          </cell>
          <cell r="AJ11">
            <v>27407</v>
          </cell>
          <cell r="AK11">
            <v>309539</v>
          </cell>
          <cell r="AL11">
            <v>60456</v>
          </cell>
          <cell r="AM11">
            <v>64278</v>
          </cell>
          <cell r="AN11">
            <v>209</v>
          </cell>
          <cell r="AO11">
            <v>208</v>
          </cell>
        </row>
        <row r="12">
          <cell r="B12" t="str">
            <v>01 เมืองเชียงราย</v>
          </cell>
          <cell r="C12">
            <v>30912</v>
          </cell>
          <cell r="D12">
            <v>30845</v>
          </cell>
          <cell r="E12">
            <v>24731</v>
          </cell>
          <cell r="F12">
            <v>24751</v>
          </cell>
          <cell r="G12">
            <v>13069</v>
          </cell>
          <cell r="H12">
            <v>11057</v>
          </cell>
          <cell r="I12">
            <v>528.44000000000005</v>
          </cell>
          <cell r="J12">
            <v>446.72538483293602</v>
          </cell>
          <cell r="M12">
            <v>42350.705842000003</v>
          </cell>
          <cell r="N12">
            <v>26282</v>
          </cell>
          <cell r="P12">
            <v>7332.0666700000002</v>
          </cell>
          <cell r="Q12">
            <v>7332.0666700000002</v>
          </cell>
          <cell r="Y12">
            <v>6545.7083300000004</v>
          </cell>
          <cell r="Z12">
            <v>6545.7083300000004</v>
          </cell>
          <cell r="AA12">
            <v>864</v>
          </cell>
          <cell r="AB12">
            <v>880</v>
          </cell>
          <cell r="AC12">
            <v>131.92633220643364</v>
          </cell>
          <cell r="AD12">
            <v>134.36794471409024</v>
          </cell>
          <cell r="AE12">
            <v>35083</v>
          </cell>
          <cell r="AF12">
            <v>34704</v>
          </cell>
          <cell r="AG12">
            <v>99</v>
          </cell>
          <cell r="AH12">
            <v>478</v>
          </cell>
          <cell r="AI12">
            <v>29684</v>
          </cell>
          <cell r="AJ12">
            <v>2661</v>
          </cell>
          <cell r="AK12">
            <v>31867</v>
          </cell>
          <cell r="AL12">
            <v>5924</v>
          </cell>
          <cell r="AM12">
            <v>6610</v>
          </cell>
          <cell r="AN12">
            <v>198</v>
          </cell>
          <cell r="AO12">
            <v>207</v>
          </cell>
        </row>
        <row r="13">
          <cell r="B13" t="str">
            <v>02 เชียงของ</v>
          </cell>
          <cell r="C13">
            <v>49377.75</v>
          </cell>
          <cell r="D13">
            <v>49377.75</v>
          </cell>
          <cell r="E13">
            <v>24110.75</v>
          </cell>
          <cell r="F13">
            <v>24110.75</v>
          </cell>
          <cell r="G13">
            <v>1893</v>
          </cell>
          <cell r="H13">
            <v>10</v>
          </cell>
          <cell r="I13">
            <v>78.52</v>
          </cell>
          <cell r="J13">
            <v>0.41475275551361945</v>
          </cell>
          <cell r="M13">
            <v>35267.551346</v>
          </cell>
          <cell r="N13">
            <v>41356</v>
          </cell>
          <cell r="P13">
            <v>9049.0214599999999</v>
          </cell>
          <cell r="Q13">
            <v>9049.0214599999999</v>
          </cell>
          <cell r="Y13">
            <v>8193.7279199999994</v>
          </cell>
          <cell r="Z13">
            <v>8193.7279199999994</v>
          </cell>
          <cell r="AA13">
            <v>811</v>
          </cell>
          <cell r="AB13">
            <v>1004</v>
          </cell>
          <cell r="AC13">
            <v>98.968662321655415</v>
          </cell>
          <cell r="AD13">
            <v>122.48978342082906</v>
          </cell>
          <cell r="AE13">
            <v>41648</v>
          </cell>
          <cell r="AF13">
            <v>41356</v>
          </cell>
          <cell r="AG13">
            <v>495</v>
          </cell>
          <cell r="AH13">
            <v>787</v>
          </cell>
          <cell r="AI13">
            <v>36364</v>
          </cell>
          <cell r="AJ13">
            <v>2632</v>
          </cell>
          <cell r="AK13">
            <v>38209</v>
          </cell>
          <cell r="AL13">
            <v>8475</v>
          </cell>
          <cell r="AM13">
            <v>9227</v>
          </cell>
          <cell r="AN13">
            <v>240</v>
          </cell>
          <cell r="AO13">
            <v>241</v>
          </cell>
        </row>
        <row r="14">
          <cell r="B14" t="str">
            <v>03 เชียงแสน</v>
          </cell>
          <cell r="C14">
            <v>15584</v>
          </cell>
          <cell r="D14">
            <v>15584</v>
          </cell>
          <cell r="E14">
            <v>10600</v>
          </cell>
          <cell r="F14">
            <v>10600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26160</v>
          </cell>
          <cell r="N14">
            <v>24960</v>
          </cell>
          <cell r="P14">
            <v>13452.166670000001</v>
          </cell>
          <cell r="Q14">
            <v>13452.166670000001</v>
          </cell>
          <cell r="Y14">
            <v>11478.666660000001</v>
          </cell>
          <cell r="Z14">
            <v>11784.666670000001</v>
          </cell>
          <cell r="AA14">
            <v>1559</v>
          </cell>
          <cell r="AB14">
            <v>2243</v>
          </cell>
          <cell r="AC14">
            <v>135.78870956864253</v>
          </cell>
          <cell r="AD14">
            <v>190.34112117742234</v>
          </cell>
          <cell r="AE14">
            <v>25799</v>
          </cell>
          <cell r="AF14">
            <v>26160</v>
          </cell>
          <cell r="AG14">
            <v>555</v>
          </cell>
          <cell r="AH14">
            <v>194</v>
          </cell>
          <cell r="AI14">
            <v>16986</v>
          </cell>
          <cell r="AJ14">
            <v>2035</v>
          </cell>
          <cell r="AK14">
            <v>18827</v>
          </cell>
          <cell r="AL14">
            <v>3888</v>
          </cell>
          <cell r="AM14">
            <v>4177</v>
          </cell>
          <cell r="AN14">
            <v>195</v>
          </cell>
          <cell r="AO14">
            <v>222</v>
          </cell>
        </row>
        <row r="15">
          <cell r="B15" t="str">
            <v>04 เทิง</v>
          </cell>
          <cell r="C15">
            <v>48891</v>
          </cell>
          <cell r="D15">
            <v>54167</v>
          </cell>
          <cell r="E15">
            <v>29717</v>
          </cell>
          <cell r="F15">
            <v>34540</v>
          </cell>
          <cell r="G15">
            <v>0</v>
          </cell>
          <cell r="H15">
            <v>655</v>
          </cell>
          <cell r="I15">
            <v>0</v>
          </cell>
          <cell r="J15">
            <v>18.967139548349738</v>
          </cell>
          <cell r="M15">
            <v>48171.254481999997</v>
          </cell>
          <cell r="N15">
            <v>60495</v>
          </cell>
          <cell r="P15">
            <v>16432.4925</v>
          </cell>
          <cell r="Q15">
            <v>16432.4925</v>
          </cell>
          <cell r="Y15">
            <v>13765.692499999999</v>
          </cell>
          <cell r="Z15">
            <v>14546.192499999999</v>
          </cell>
          <cell r="AA15">
            <v>2134</v>
          </cell>
          <cell r="AB15">
            <v>2365</v>
          </cell>
          <cell r="AC15">
            <v>155.04430670669129</v>
          </cell>
          <cell r="AD15">
            <v>162.60483628275924</v>
          </cell>
          <cell r="AE15">
            <v>47275</v>
          </cell>
          <cell r="AF15">
            <v>48171</v>
          </cell>
          <cell r="AG15">
            <v>1010</v>
          </cell>
          <cell r="AH15">
            <v>114</v>
          </cell>
          <cell r="AI15">
            <v>39249</v>
          </cell>
          <cell r="AJ15">
            <v>3725</v>
          </cell>
          <cell r="AK15">
            <v>42860</v>
          </cell>
          <cell r="AL15">
            <v>9676</v>
          </cell>
          <cell r="AM15">
            <v>10148</v>
          </cell>
          <cell r="AN15">
            <v>232</v>
          </cell>
          <cell r="AO15">
            <v>237</v>
          </cell>
        </row>
        <row r="16">
          <cell r="B16" t="str">
            <v>05 พาน</v>
          </cell>
          <cell r="C16">
            <v>6901.75</v>
          </cell>
          <cell r="D16">
            <v>6901.75</v>
          </cell>
          <cell r="E16">
            <v>2364</v>
          </cell>
          <cell r="F16">
            <v>2364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7266.0054799999998</v>
          </cell>
          <cell r="N16">
            <v>6487</v>
          </cell>
          <cell r="P16">
            <v>0</v>
          </cell>
          <cell r="Q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7266</v>
          </cell>
          <cell r="AF16">
            <v>7266</v>
          </cell>
          <cell r="AG16">
            <v>88</v>
          </cell>
          <cell r="AH16">
            <v>88</v>
          </cell>
          <cell r="AI16">
            <v>7266</v>
          </cell>
          <cell r="AJ16">
            <v>567</v>
          </cell>
          <cell r="AK16">
            <v>7266</v>
          </cell>
          <cell r="AL16">
            <v>1034</v>
          </cell>
          <cell r="AM16">
            <v>1047</v>
          </cell>
          <cell r="AN16">
            <v>134</v>
          </cell>
          <cell r="AO16">
            <v>144</v>
          </cell>
        </row>
        <row r="17">
          <cell r="B17" t="str">
            <v>06 แม่จัน</v>
          </cell>
          <cell r="C17">
            <v>7419</v>
          </cell>
          <cell r="D17">
            <v>15525</v>
          </cell>
          <cell r="E17">
            <v>6207</v>
          </cell>
          <cell r="F17">
            <v>14313</v>
          </cell>
          <cell r="G17">
            <v>84</v>
          </cell>
          <cell r="H17">
            <v>0</v>
          </cell>
          <cell r="I17">
            <v>13.5</v>
          </cell>
          <cell r="J17">
            <v>0</v>
          </cell>
          <cell r="M17">
            <v>26884.435332000001</v>
          </cell>
          <cell r="N17">
            <v>11774</v>
          </cell>
          <cell r="P17">
            <v>44066.125</v>
          </cell>
          <cell r="Q17">
            <v>44066.125</v>
          </cell>
          <cell r="Y17">
            <v>23513.125</v>
          </cell>
          <cell r="Z17">
            <v>29888.125</v>
          </cell>
          <cell r="AA17">
            <v>2298</v>
          </cell>
          <cell r="AB17">
            <v>2870</v>
          </cell>
          <cell r="AC17">
            <v>97.739889955078283</v>
          </cell>
          <cell r="AD17">
            <v>96.019411276886729</v>
          </cell>
          <cell r="AE17">
            <v>27740</v>
          </cell>
          <cell r="AF17">
            <v>26884</v>
          </cell>
          <cell r="AG17">
            <v>553</v>
          </cell>
          <cell r="AH17">
            <v>1409</v>
          </cell>
          <cell r="AI17">
            <v>16714</v>
          </cell>
          <cell r="AJ17">
            <v>2165</v>
          </cell>
          <cell r="AK17">
            <v>17470</v>
          </cell>
          <cell r="AL17">
            <v>4018</v>
          </cell>
          <cell r="AM17">
            <v>3716</v>
          </cell>
          <cell r="AN17">
            <v>231</v>
          </cell>
          <cell r="AO17">
            <v>213</v>
          </cell>
        </row>
        <row r="18">
          <cell r="B18" t="str">
            <v>07 แม่สรวย</v>
          </cell>
          <cell r="C18">
            <v>8841.5400000000009</v>
          </cell>
          <cell r="D18">
            <v>8951.5400000000009</v>
          </cell>
          <cell r="E18">
            <v>4106.79</v>
          </cell>
          <cell r="F18">
            <v>4216.79</v>
          </cell>
          <cell r="G18">
            <v>1370</v>
          </cell>
          <cell r="H18">
            <v>1346</v>
          </cell>
          <cell r="I18">
            <v>333.57</v>
          </cell>
          <cell r="J18">
            <v>319.13374865715389</v>
          </cell>
          <cell r="M18">
            <v>9057.3090250000005</v>
          </cell>
          <cell r="N18">
            <v>9930</v>
          </cell>
          <cell r="P18">
            <v>3795</v>
          </cell>
          <cell r="Q18">
            <v>3795</v>
          </cell>
          <cell r="Y18">
            <v>3018</v>
          </cell>
          <cell r="Z18">
            <v>3795</v>
          </cell>
          <cell r="AA18">
            <v>421</v>
          </cell>
          <cell r="AB18">
            <v>472</v>
          </cell>
          <cell r="AC18">
            <v>139.52275237574554</v>
          </cell>
          <cell r="AD18">
            <v>124.38963548353095</v>
          </cell>
          <cell r="AE18">
            <v>9930</v>
          </cell>
          <cell r="AF18">
            <v>9930</v>
          </cell>
          <cell r="AG18">
            <v>174</v>
          </cell>
          <cell r="AH18">
            <v>174</v>
          </cell>
          <cell r="AI18">
            <v>9930</v>
          </cell>
          <cell r="AJ18">
            <v>928</v>
          </cell>
          <cell r="AK18">
            <v>9930</v>
          </cell>
          <cell r="AL18">
            <v>2159</v>
          </cell>
          <cell r="AM18">
            <v>1844</v>
          </cell>
          <cell r="AN18">
            <v>183</v>
          </cell>
          <cell r="AO18">
            <v>186</v>
          </cell>
        </row>
        <row r="19">
          <cell r="B19" t="str">
            <v>08 แม่สาย</v>
          </cell>
          <cell r="C19">
            <v>960.5</v>
          </cell>
          <cell r="D19">
            <v>960.5</v>
          </cell>
          <cell r="E19">
            <v>856</v>
          </cell>
          <cell r="F19">
            <v>856</v>
          </cell>
          <cell r="G19">
            <v>167</v>
          </cell>
          <cell r="H19">
            <v>121</v>
          </cell>
          <cell r="I19">
            <v>195.56</v>
          </cell>
          <cell r="J19">
            <v>140.88785046728972</v>
          </cell>
          <cell r="M19">
            <v>795.91134299999999</v>
          </cell>
          <cell r="N19">
            <v>231</v>
          </cell>
          <cell r="P19">
            <v>0</v>
          </cell>
          <cell r="Q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899</v>
          </cell>
          <cell r="AF19">
            <v>796</v>
          </cell>
          <cell r="AG19">
            <v>0</v>
          </cell>
          <cell r="AH19">
            <v>103</v>
          </cell>
          <cell r="AI19">
            <v>369</v>
          </cell>
          <cell r="AJ19">
            <v>75</v>
          </cell>
          <cell r="AK19">
            <v>341</v>
          </cell>
          <cell r="AL19">
            <v>73</v>
          </cell>
          <cell r="AM19">
            <v>67</v>
          </cell>
          <cell r="AN19">
            <v>304</v>
          </cell>
          <cell r="AO19">
            <v>196</v>
          </cell>
        </row>
        <row r="20">
          <cell r="B20" t="str">
            <v>09 เวียงป่าเป้า</v>
          </cell>
          <cell r="C20">
            <v>12263</v>
          </cell>
          <cell r="D20">
            <v>15327.75</v>
          </cell>
          <cell r="E20">
            <v>7781.75</v>
          </cell>
          <cell r="F20">
            <v>11554.75</v>
          </cell>
          <cell r="G20">
            <v>409</v>
          </cell>
          <cell r="H20">
            <v>2037</v>
          </cell>
          <cell r="I20">
            <v>52.5</v>
          </cell>
          <cell r="J20">
            <v>176.31774811224821</v>
          </cell>
          <cell r="M20">
            <v>15562.556248999999</v>
          </cell>
          <cell r="N20">
            <v>12460</v>
          </cell>
          <cell r="P20">
            <v>1567.25</v>
          </cell>
          <cell r="Q20">
            <v>1567.25</v>
          </cell>
          <cell r="Y20">
            <v>1491.25</v>
          </cell>
          <cell r="Z20">
            <v>1567.25</v>
          </cell>
          <cell r="AA20">
            <v>207</v>
          </cell>
          <cell r="AB20">
            <v>280</v>
          </cell>
          <cell r="AC20">
            <v>138.88348700754401</v>
          </cell>
          <cell r="AD20">
            <v>178.46418886584783</v>
          </cell>
          <cell r="AE20">
            <v>12210</v>
          </cell>
          <cell r="AF20">
            <v>12460</v>
          </cell>
          <cell r="AG20">
            <v>250</v>
          </cell>
          <cell r="AH20">
            <v>0</v>
          </cell>
          <cell r="AI20">
            <v>9410</v>
          </cell>
          <cell r="AJ20">
            <v>896</v>
          </cell>
          <cell r="AK20">
            <v>10306</v>
          </cell>
          <cell r="AL20">
            <v>1426</v>
          </cell>
          <cell r="AM20">
            <v>1837</v>
          </cell>
          <cell r="AN20">
            <v>126</v>
          </cell>
          <cell r="AO20">
            <v>178</v>
          </cell>
        </row>
        <row r="21">
          <cell r="B21" t="str">
            <v>10 ป่าแดด</v>
          </cell>
          <cell r="C21">
            <v>1898</v>
          </cell>
          <cell r="D21">
            <v>3796</v>
          </cell>
          <cell r="E21">
            <v>0</v>
          </cell>
          <cell r="F21">
            <v>1898</v>
          </cell>
          <cell r="G21">
            <v>0</v>
          </cell>
          <cell r="H21">
            <v>393</v>
          </cell>
          <cell r="I21">
            <v>0</v>
          </cell>
          <cell r="J21">
            <v>207.1917808219178</v>
          </cell>
          <cell r="M21">
            <v>1913.8807320000001</v>
          </cell>
          <cell r="N21">
            <v>2280</v>
          </cell>
          <cell r="P21">
            <v>1711</v>
          </cell>
          <cell r="Q21">
            <v>1711</v>
          </cell>
          <cell r="Y21">
            <v>1711</v>
          </cell>
          <cell r="Z21">
            <v>1711</v>
          </cell>
          <cell r="AA21">
            <v>318</v>
          </cell>
          <cell r="AB21">
            <v>330</v>
          </cell>
          <cell r="AC21">
            <v>186.13033313851548</v>
          </cell>
          <cell r="AD21">
            <v>192.91447496785506</v>
          </cell>
          <cell r="AE21">
            <v>2361</v>
          </cell>
          <cell r="AF21">
            <v>2280</v>
          </cell>
          <cell r="AG21">
            <v>0</v>
          </cell>
          <cell r="AH21">
            <v>81</v>
          </cell>
          <cell r="AI21">
            <v>1764</v>
          </cell>
          <cell r="AJ21">
            <v>172</v>
          </cell>
          <cell r="AK21">
            <v>1855</v>
          </cell>
          <cell r="AL21">
            <v>202</v>
          </cell>
          <cell r="AM21">
            <v>262</v>
          </cell>
          <cell r="AN21">
            <v>133</v>
          </cell>
          <cell r="AO21">
            <v>141</v>
          </cell>
        </row>
        <row r="22">
          <cell r="B22" t="str">
            <v>11 เวียงชัย</v>
          </cell>
          <cell r="C22">
            <v>14525</v>
          </cell>
          <cell r="D22">
            <v>42086</v>
          </cell>
          <cell r="E22">
            <v>5285</v>
          </cell>
          <cell r="F22">
            <v>6148</v>
          </cell>
          <cell r="G22">
            <v>5155</v>
          </cell>
          <cell r="H22">
            <v>1820</v>
          </cell>
          <cell r="I22">
            <v>975.4</v>
          </cell>
          <cell r="J22">
            <v>296.00431034482756</v>
          </cell>
          <cell r="M22">
            <v>25035.077901000001</v>
          </cell>
          <cell r="N22">
            <v>23230</v>
          </cell>
          <cell r="P22">
            <v>21849.5</v>
          </cell>
          <cell r="Q22">
            <v>21724.833330000001</v>
          </cell>
          <cell r="Y22">
            <v>20019.166669999999</v>
          </cell>
          <cell r="Z22">
            <v>21382.833330000001</v>
          </cell>
          <cell r="AA22">
            <v>4533</v>
          </cell>
          <cell r="AB22">
            <v>4742</v>
          </cell>
          <cell r="AC22">
            <v>226.44183487084183</v>
          </cell>
          <cell r="AD22">
            <v>221.78207599909305</v>
          </cell>
          <cell r="AE22">
            <v>25588</v>
          </cell>
          <cell r="AF22">
            <v>25035</v>
          </cell>
          <cell r="AG22">
            <v>301</v>
          </cell>
          <cell r="AH22">
            <v>854</v>
          </cell>
          <cell r="AI22">
            <v>13064</v>
          </cell>
          <cell r="AJ22">
            <v>1381</v>
          </cell>
          <cell r="AK22">
            <v>13591</v>
          </cell>
          <cell r="AL22">
            <v>3166</v>
          </cell>
          <cell r="AM22">
            <v>2789</v>
          </cell>
          <cell r="AN22">
            <v>237</v>
          </cell>
          <cell r="AO22">
            <v>205</v>
          </cell>
        </row>
        <row r="23">
          <cell r="B23" t="str">
            <v>12 พญาเม็งราย</v>
          </cell>
          <cell r="C23">
            <v>29181</v>
          </cell>
          <cell r="D23">
            <v>29181</v>
          </cell>
          <cell r="E23">
            <v>19312</v>
          </cell>
          <cell r="F23">
            <v>19312</v>
          </cell>
          <cell r="G23">
            <v>6754</v>
          </cell>
          <cell r="H23">
            <v>7138</v>
          </cell>
          <cell r="I23">
            <v>349.74</v>
          </cell>
          <cell r="J23">
            <v>369.63377692626347</v>
          </cell>
          <cell r="M23">
            <v>35232.066763000003</v>
          </cell>
          <cell r="N23">
            <v>36333</v>
          </cell>
          <cell r="P23">
            <v>59650.886659999996</v>
          </cell>
          <cell r="Q23">
            <v>59893.553330000002</v>
          </cell>
          <cell r="Y23">
            <v>40808.720000000001</v>
          </cell>
          <cell r="Z23">
            <v>41222.720000000001</v>
          </cell>
          <cell r="AA23">
            <v>7816</v>
          </cell>
          <cell r="AB23">
            <v>8261</v>
          </cell>
          <cell r="AC23">
            <v>191.52239398834365</v>
          </cell>
          <cell r="AD23">
            <v>200.38713481303515</v>
          </cell>
          <cell r="AE23">
            <v>36104</v>
          </cell>
          <cell r="AF23">
            <v>36333</v>
          </cell>
          <cell r="AG23">
            <v>346</v>
          </cell>
          <cell r="AH23">
            <v>117</v>
          </cell>
          <cell r="AI23">
            <v>28257</v>
          </cell>
          <cell r="AJ23">
            <v>2227</v>
          </cell>
          <cell r="AK23">
            <v>30367</v>
          </cell>
          <cell r="AL23">
            <v>5007</v>
          </cell>
          <cell r="AM23">
            <v>6000</v>
          </cell>
          <cell r="AN23">
            <v>192</v>
          </cell>
          <cell r="AO23">
            <v>198</v>
          </cell>
        </row>
        <row r="24">
          <cell r="B24" t="str">
            <v>13 เวียงแก่น</v>
          </cell>
          <cell r="C24">
            <v>23138</v>
          </cell>
          <cell r="D24">
            <v>23138</v>
          </cell>
          <cell r="E24">
            <v>17211</v>
          </cell>
          <cell r="F24">
            <v>17211</v>
          </cell>
          <cell r="G24">
            <v>7741</v>
          </cell>
          <cell r="H24">
            <v>8952</v>
          </cell>
          <cell r="I24">
            <v>449.79</v>
          </cell>
          <cell r="J24">
            <v>520.13247341816282</v>
          </cell>
          <cell r="M24">
            <v>18905.527885</v>
          </cell>
          <cell r="N24">
            <v>25717</v>
          </cell>
          <cell r="P24">
            <v>33807.333339999997</v>
          </cell>
          <cell r="Q24">
            <v>33807.333339999997</v>
          </cell>
          <cell r="Y24">
            <v>30396</v>
          </cell>
          <cell r="Z24">
            <v>30396</v>
          </cell>
          <cell r="AA24">
            <v>4690</v>
          </cell>
          <cell r="AB24">
            <v>4939</v>
          </cell>
          <cell r="AC24">
            <v>154.3013801158047</v>
          </cell>
          <cell r="AD24">
            <v>162.49022075273064</v>
          </cell>
          <cell r="AE24">
            <v>25911</v>
          </cell>
          <cell r="AF24">
            <v>25717</v>
          </cell>
          <cell r="AG24">
            <v>434</v>
          </cell>
          <cell r="AH24">
            <v>628</v>
          </cell>
          <cell r="AI24">
            <v>18264</v>
          </cell>
          <cell r="AJ24">
            <v>1606</v>
          </cell>
          <cell r="AK24">
            <v>19242</v>
          </cell>
          <cell r="AL24">
            <v>4152</v>
          </cell>
          <cell r="AM24">
            <v>4288</v>
          </cell>
          <cell r="AN24">
            <v>237</v>
          </cell>
          <cell r="AO24">
            <v>223</v>
          </cell>
        </row>
        <row r="25">
          <cell r="B25" t="str">
            <v>14 ขุนตาล</v>
          </cell>
          <cell r="C25">
            <v>1427</v>
          </cell>
          <cell r="D25">
            <v>2421</v>
          </cell>
          <cell r="E25">
            <v>413</v>
          </cell>
          <cell r="F25">
            <v>1149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3964.8804540000001</v>
          </cell>
          <cell r="N25">
            <v>1310</v>
          </cell>
          <cell r="P25">
            <v>0</v>
          </cell>
          <cell r="Q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4099</v>
          </cell>
          <cell r="AF25">
            <v>3965</v>
          </cell>
          <cell r="AG25">
            <v>39</v>
          </cell>
          <cell r="AH25">
            <v>173</v>
          </cell>
          <cell r="AI25">
            <v>3952</v>
          </cell>
          <cell r="AJ25">
            <v>283</v>
          </cell>
          <cell r="AK25">
            <v>3965</v>
          </cell>
          <cell r="AL25">
            <v>576</v>
          </cell>
          <cell r="AM25">
            <v>626</v>
          </cell>
          <cell r="AN25">
            <v>154</v>
          </cell>
          <cell r="AO25">
            <v>158</v>
          </cell>
        </row>
        <row r="26">
          <cell r="B26" t="str">
            <v>15 แม่ฟ้าหลวง</v>
          </cell>
          <cell r="C26">
            <v>30482</v>
          </cell>
          <cell r="D26">
            <v>30482</v>
          </cell>
          <cell r="E26">
            <v>15816</v>
          </cell>
          <cell r="F26">
            <v>15816</v>
          </cell>
          <cell r="G26">
            <v>2188</v>
          </cell>
          <cell r="H26">
            <v>126</v>
          </cell>
          <cell r="I26">
            <v>138.36000000000001</v>
          </cell>
          <cell r="J26">
            <v>7.9666160849772378</v>
          </cell>
          <cell r="M26">
            <v>10548.93864</v>
          </cell>
          <cell r="N26">
            <v>13445</v>
          </cell>
          <cell r="P26">
            <v>0</v>
          </cell>
          <cell r="Q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13145</v>
          </cell>
          <cell r="AF26">
            <v>13445</v>
          </cell>
          <cell r="AG26">
            <v>300</v>
          </cell>
          <cell r="AH26">
            <v>0</v>
          </cell>
          <cell r="AI26">
            <v>7916</v>
          </cell>
          <cell r="AJ26">
            <v>659</v>
          </cell>
          <cell r="AK26">
            <v>8575</v>
          </cell>
          <cell r="AL26">
            <v>987</v>
          </cell>
          <cell r="AM26">
            <v>924</v>
          </cell>
          <cell r="AN26">
            <v>101</v>
          </cell>
          <cell r="AO26">
            <v>108</v>
          </cell>
        </row>
        <row r="27">
          <cell r="B27" t="str">
            <v>16 แม่ลาว</v>
          </cell>
          <cell r="C27">
            <v>5974</v>
          </cell>
          <cell r="D27">
            <v>5585</v>
          </cell>
          <cell r="E27">
            <v>2878</v>
          </cell>
          <cell r="F27">
            <v>2537</v>
          </cell>
          <cell r="G27">
            <v>945</v>
          </cell>
          <cell r="H27">
            <v>344</v>
          </cell>
          <cell r="I27">
            <v>328.26799999999997</v>
          </cell>
          <cell r="J27">
            <v>135.53409538825383</v>
          </cell>
          <cell r="M27">
            <v>7726.1963830000004</v>
          </cell>
          <cell r="N27">
            <v>6317</v>
          </cell>
          <cell r="P27">
            <v>2844</v>
          </cell>
          <cell r="Q27">
            <v>2844</v>
          </cell>
          <cell r="Y27">
            <v>1969</v>
          </cell>
          <cell r="Z27">
            <v>2317</v>
          </cell>
          <cell r="AA27">
            <v>302</v>
          </cell>
          <cell r="AB27">
            <v>368</v>
          </cell>
          <cell r="AC27">
            <v>153.58430675469782</v>
          </cell>
          <cell r="AD27">
            <v>158.86793267155804</v>
          </cell>
          <cell r="AE27">
            <v>7700</v>
          </cell>
          <cell r="AF27">
            <v>7726</v>
          </cell>
          <cell r="AG27">
            <v>119</v>
          </cell>
          <cell r="AH27">
            <v>93</v>
          </cell>
          <cell r="AI27">
            <v>4553</v>
          </cell>
          <cell r="AJ27">
            <v>433</v>
          </cell>
          <cell r="AK27">
            <v>4893</v>
          </cell>
          <cell r="AL27">
            <v>1149</v>
          </cell>
          <cell r="AM27">
            <v>1180</v>
          </cell>
          <cell r="AN27">
            <v>215</v>
          </cell>
          <cell r="AO27">
            <v>241</v>
          </cell>
        </row>
        <row r="28">
          <cell r="B28" t="str">
            <v>17 เวียงเชียงรุ้ง</v>
          </cell>
          <cell r="C28">
            <v>16347</v>
          </cell>
          <cell r="D28">
            <v>15695</v>
          </cell>
          <cell r="E28">
            <v>12078</v>
          </cell>
          <cell r="F28">
            <v>12078</v>
          </cell>
          <cell r="G28">
            <v>930</v>
          </cell>
          <cell r="H28">
            <v>1907</v>
          </cell>
          <cell r="I28">
            <v>77.010000000000005</v>
          </cell>
          <cell r="J28">
            <v>157.86562344759065</v>
          </cell>
          <cell r="M28">
            <v>17584.498911999999</v>
          </cell>
          <cell r="N28">
            <v>18783</v>
          </cell>
          <cell r="P28">
            <v>16269.924999999999</v>
          </cell>
          <cell r="Q28">
            <v>16269.924999999999</v>
          </cell>
          <cell r="Y28">
            <v>14899.25</v>
          </cell>
          <cell r="Z28">
            <v>16091.8</v>
          </cell>
          <cell r="AA28">
            <v>2883</v>
          </cell>
          <cell r="AB28">
            <v>3221</v>
          </cell>
          <cell r="AC28">
            <v>193.49137540480226</v>
          </cell>
          <cell r="AD28">
            <v>200.17925278713383</v>
          </cell>
          <cell r="AE28">
            <v>18669</v>
          </cell>
          <cell r="AF28">
            <v>18783</v>
          </cell>
          <cell r="AG28">
            <v>198</v>
          </cell>
          <cell r="AH28">
            <v>84</v>
          </cell>
          <cell r="AI28">
            <v>15005</v>
          </cell>
          <cell r="AJ28">
            <v>1371</v>
          </cell>
          <cell r="AK28">
            <v>16292</v>
          </cell>
          <cell r="AL28">
            <v>3354</v>
          </cell>
          <cell r="AM28">
            <v>3735</v>
          </cell>
          <cell r="AN28">
            <v>206</v>
          </cell>
          <cell r="AO28">
            <v>229</v>
          </cell>
        </row>
        <row r="29">
          <cell r="B29" t="str">
            <v>18 ดอยหลวง</v>
          </cell>
          <cell r="C29">
            <v>21066</v>
          </cell>
          <cell r="D29">
            <v>21066</v>
          </cell>
          <cell r="E29">
            <v>15370</v>
          </cell>
          <cell r="F29">
            <v>15370</v>
          </cell>
          <cell r="G29">
            <v>0</v>
          </cell>
          <cell r="H29">
            <v>922</v>
          </cell>
          <cell r="I29">
            <v>0</v>
          </cell>
          <cell r="J29">
            <v>60</v>
          </cell>
          <cell r="M29">
            <v>48352.637586999997</v>
          </cell>
          <cell r="N29">
            <v>35148</v>
          </cell>
          <cell r="P29">
            <v>39653.916660000003</v>
          </cell>
          <cell r="Q29">
            <v>40335.541660000003</v>
          </cell>
          <cell r="Y29">
            <v>38038.916660000003</v>
          </cell>
          <cell r="Z29">
            <v>38817.916660000003</v>
          </cell>
          <cell r="AA29">
            <v>8676</v>
          </cell>
          <cell r="AB29">
            <v>8631</v>
          </cell>
          <cell r="AC29">
            <v>228.09158387845631</v>
          </cell>
          <cell r="AD29">
            <v>222.35023564682979</v>
          </cell>
          <cell r="AE29">
            <v>47442</v>
          </cell>
          <cell r="AF29">
            <v>48353</v>
          </cell>
          <cell r="AG29">
            <v>1039</v>
          </cell>
          <cell r="AH29">
            <v>128</v>
          </cell>
          <cell r="AI29">
            <v>30220</v>
          </cell>
          <cell r="AJ29">
            <v>3591</v>
          </cell>
          <cell r="AK29">
            <v>33683</v>
          </cell>
          <cell r="AL29">
            <v>5190</v>
          </cell>
          <cell r="AM29">
            <v>5801</v>
          </cell>
          <cell r="AN29">
            <v>182</v>
          </cell>
          <cell r="AO29">
            <v>172</v>
          </cell>
        </row>
        <row r="30">
          <cell r="B30" t="str">
            <v>พะเยา</v>
          </cell>
          <cell r="C30">
            <v>209784</v>
          </cell>
          <cell r="D30">
            <v>191211.25</v>
          </cell>
          <cell r="E30">
            <v>129042.75</v>
          </cell>
          <cell r="F30">
            <v>122098.25</v>
          </cell>
          <cell r="G30">
            <v>37996</v>
          </cell>
          <cell r="H30">
            <v>40730</v>
          </cell>
          <cell r="I30">
            <v>294</v>
          </cell>
          <cell r="J30">
            <v>334</v>
          </cell>
          <cell r="M30">
            <v>153372.81058089956</v>
          </cell>
          <cell r="N30">
            <v>136414</v>
          </cell>
          <cell r="P30">
            <v>131234.98273999998</v>
          </cell>
          <cell r="Q30">
            <v>131234.98273999998</v>
          </cell>
          <cell r="Y30">
            <v>118174.31605000001</v>
          </cell>
          <cell r="Z30">
            <v>120174.92718000001</v>
          </cell>
          <cell r="AA30">
            <v>26262</v>
          </cell>
          <cell r="AB30">
            <v>29813</v>
          </cell>
          <cell r="AC30">
            <v>222</v>
          </cell>
          <cell r="AD30">
            <v>248</v>
          </cell>
          <cell r="AE30">
            <v>157925</v>
          </cell>
          <cell r="AF30">
            <v>155752</v>
          </cell>
          <cell r="AG30">
            <v>1125</v>
          </cell>
          <cell r="AH30">
            <v>3298</v>
          </cell>
          <cell r="AI30">
            <v>139627</v>
          </cell>
          <cell r="AJ30">
            <v>2847</v>
          </cell>
          <cell r="AK30">
            <v>138696</v>
          </cell>
          <cell r="AL30">
            <v>28926</v>
          </cell>
          <cell r="AM30">
            <v>28978</v>
          </cell>
          <cell r="AN30">
            <v>207</v>
          </cell>
          <cell r="AO30">
            <v>209</v>
          </cell>
        </row>
        <row r="31">
          <cell r="B31" t="str">
            <v>01 เมืองพะเยา</v>
          </cell>
          <cell r="C31">
            <v>26432</v>
          </cell>
          <cell r="D31">
            <v>9430</v>
          </cell>
          <cell r="E31">
            <v>17930</v>
          </cell>
          <cell r="F31">
            <v>6397</v>
          </cell>
          <cell r="G31">
            <v>672</v>
          </cell>
          <cell r="H31">
            <v>504</v>
          </cell>
          <cell r="I31">
            <v>37.5</v>
          </cell>
          <cell r="J31">
            <v>78.790448647803657</v>
          </cell>
          <cell r="M31">
            <v>23788.151830340899</v>
          </cell>
          <cell r="N31">
            <v>14113</v>
          </cell>
          <cell r="P31">
            <v>7066</v>
          </cell>
          <cell r="Q31">
            <v>7066</v>
          </cell>
          <cell r="Y31">
            <v>7065.9999900000003</v>
          </cell>
          <cell r="Z31">
            <v>7066</v>
          </cell>
          <cell r="AA31">
            <v>1023</v>
          </cell>
          <cell r="AB31">
            <v>970</v>
          </cell>
          <cell r="AC31">
            <v>144.72768677997124</v>
          </cell>
          <cell r="AD31">
            <v>137.22285121285026</v>
          </cell>
          <cell r="AE31">
            <v>23573</v>
          </cell>
          <cell r="AF31">
            <v>23788</v>
          </cell>
          <cell r="AG31">
            <v>231</v>
          </cell>
          <cell r="AH31">
            <v>16</v>
          </cell>
          <cell r="AI31">
            <v>15478</v>
          </cell>
          <cell r="AJ31">
            <v>325</v>
          </cell>
          <cell r="AK31">
            <v>15787</v>
          </cell>
          <cell r="AL31">
            <v>2828</v>
          </cell>
          <cell r="AM31">
            <v>2769</v>
          </cell>
          <cell r="AN31">
            <v>183</v>
          </cell>
          <cell r="AO31">
            <v>175</v>
          </cell>
        </row>
        <row r="32">
          <cell r="B32" t="str">
            <v>02 แม่ใจ</v>
          </cell>
          <cell r="C32">
            <v>5124.75</v>
          </cell>
          <cell r="D32">
            <v>5124.75</v>
          </cell>
          <cell r="E32">
            <v>862</v>
          </cell>
          <cell r="F32">
            <v>862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5452.0921619653855</v>
          </cell>
          <cell r="N32">
            <v>4517</v>
          </cell>
          <cell r="P32">
            <v>1977.51316</v>
          </cell>
          <cell r="Q32">
            <v>1977.51316</v>
          </cell>
          <cell r="Y32">
            <v>1804.26316</v>
          </cell>
          <cell r="Z32">
            <v>1977.51316</v>
          </cell>
          <cell r="AA32">
            <v>177</v>
          </cell>
          <cell r="AB32">
            <v>258</v>
          </cell>
          <cell r="AC32">
            <v>98.25790878532375</v>
          </cell>
          <cell r="AD32">
            <v>130.68572954528403</v>
          </cell>
          <cell r="AE32">
            <v>5452</v>
          </cell>
          <cell r="AF32">
            <v>5452</v>
          </cell>
          <cell r="AG32">
            <v>14</v>
          </cell>
          <cell r="AH32">
            <v>14</v>
          </cell>
          <cell r="AI32">
            <v>5452</v>
          </cell>
          <cell r="AJ32">
            <v>99</v>
          </cell>
          <cell r="AK32">
            <v>5452</v>
          </cell>
          <cell r="AL32">
            <v>830</v>
          </cell>
          <cell r="AM32">
            <v>930</v>
          </cell>
          <cell r="AN32">
            <v>164</v>
          </cell>
          <cell r="AO32">
            <v>171</v>
          </cell>
        </row>
        <row r="33">
          <cell r="B33" t="str">
            <v>03 ดอกคำใต้</v>
          </cell>
          <cell r="C33">
            <v>7548</v>
          </cell>
          <cell r="D33">
            <v>6262</v>
          </cell>
          <cell r="E33">
            <v>5365</v>
          </cell>
          <cell r="F33">
            <v>4478</v>
          </cell>
          <cell r="G33">
            <v>1647</v>
          </cell>
          <cell r="H33">
            <v>413</v>
          </cell>
          <cell r="I33">
            <v>307.08</v>
          </cell>
          <cell r="J33">
            <v>92.131531933899069</v>
          </cell>
          <cell r="M33">
            <v>5066.0014432489788</v>
          </cell>
          <cell r="N33">
            <v>4446</v>
          </cell>
          <cell r="P33">
            <v>4580</v>
          </cell>
          <cell r="Q33">
            <v>4580</v>
          </cell>
          <cell r="Y33">
            <v>3672</v>
          </cell>
          <cell r="Z33">
            <v>3672</v>
          </cell>
          <cell r="AA33">
            <v>155</v>
          </cell>
          <cell r="AB33">
            <v>194</v>
          </cell>
          <cell r="AC33">
            <v>42.160493826252718</v>
          </cell>
          <cell r="AD33">
            <v>52.962962962962962</v>
          </cell>
          <cell r="AE33">
            <v>5247</v>
          </cell>
          <cell r="AF33">
            <v>5066</v>
          </cell>
          <cell r="AG33">
            <v>0</v>
          </cell>
          <cell r="AH33">
            <v>181</v>
          </cell>
          <cell r="AI33">
            <v>5247</v>
          </cell>
          <cell r="AJ33">
            <v>130</v>
          </cell>
          <cell r="AK33">
            <v>5066</v>
          </cell>
          <cell r="AL33">
            <v>1067</v>
          </cell>
          <cell r="AM33">
            <v>1064</v>
          </cell>
          <cell r="AN33">
            <v>218</v>
          </cell>
          <cell r="AO33">
            <v>210</v>
          </cell>
        </row>
        <row r="34">
          <cell r="B34" t="str">
            <v>04 จุน</v>
          </cell>
          <cell r="C34">
            <v>18559</v>
          </cell>
          <cell r="D34">
            <v>18559</v>
          </cell>
          <cell r="E34">
            <v>5949</v>
          </cell>
          <cell r="F34">
            <v>5949</v>
          </cell>
          <cell r="G34">
            <v>0</v>
          </cell>
          <cell r="H34">
            <v>1874</v>
          </cell>
          <cell r="I34">
            <v>0</v>
          </cell>
          <cell r="J34">
            <v>314.96049756261556</v>
          </cell>
          <cell r="M34">
            <v>13420.029487300988</v>
          </cell>
          <cell r="N34">
            <v>8885</v>
          </cell>
          <cell r="P34">
            <v>917.875</v>
          </cell>
          <cell r="Q34">
            <v>917.875</v>
          </cell>
          <cell r="Y34">
            <v>917.875</v>
          </cell>
          <cell r="Z34">
            <v>917.875</v>
          </cell>
          <cell r="AA34">
            <v>171</v>
          </cell>
          <cell r="AB34">
            <v>169</v>
          </cell>
          <cell r="AC34">
            <v>186.81737709383086</v>
          </cell>
          <cell r="AD34">
            <v>184.44777338962277</v>
          </cell>
          <cell r="AE34">
            <v>13420</v>
          </cell>
          <cell r="AF34">
            <v>13420</v>
          </cell>
          <cell r="AG34">
            <v>0</v>
          </cell>
          <cell r="AH34">
            <v>0</v>
          </cell>
          <cell r="AI34">
            <v>12672</v>
          </cell>
          <cell r="AJ34">
            <v>257</v>
          </cell>
          <cell r="AK34">
            <v>12929</v>
          </cell>
          <cell r="AL34">
            <v>1552</v>
          </cell>
          <cell r="AM34">
            <v>1557</v>
          </cell>
          <cell r="AN34">
            <v>132</v>
          </cell>
          <cell r="AO34">
            <v>120</v>
          </cell>
        </row>
        <row r="35">
          <cell r="B35" t="str">
            <v>05 ปง</v>
          </cell>
          <cell r="C35">
            <v>26429</v>
          </cell>
          <cell r="D35">
            <v>31738</v>
          </cell>
          <cell r="E35">
            <v>17742</v>
          </cell>
          <cell r="F35">
            <v>22696</v>
          </cell>
          <cell r="G35">
            <v>7345</v>
          </cell>
          <cell r="H35">
            <v>12864</v>
          </cell>
          <cell r="I35">
            <v>413.97</v>
          </cell>
          <cell r="J35">
            <v>566.81089178709908</v>
          </cell>
          <cell r="M35">
            <v>26539.65320193618</v>
          </cell>
          <cell r="N35">
            <v>28891</v>
          </cell>
          <cell r="P35">
            <v>46846</v>
          </cell>
          <cell r="Q35">
            <v>46846</v>
          </cell>
          <cell r="Y35">
            <v>35199.083330000001</v>
          </cell>
          <cell r="Z35">
            <v>37034.083330000001</v>
          </cell>
          <cell r="AA35">
            <v>7479</v>
          </cell>
          <cell r="AB35">
            <v>9773</v>
          </cell>
          <cell r="AC35">
            <v>212.48455809346214</v>
          </cell>
          <cell r="AD35">
            <v>263.89250670106975</v>
          </cell>
          <cell r="AE35">
            <v>30930</v>
          </cell>
          <cell r="AF35">
            <v>28891</v>
          </cell>
          <cell r="AG35">
            <v>277</v>
          </cell>
          <cell r="AH35">
            <v>2316</v>
          </cell>
          <cell r="AI35">
            <v>26636</v>
          </cell>
          <cell r="AJ35">
            <v>622</v>
          </cell>
          <cell r="AK35">
            <v>24942</v>
          </cell>
          <cell r="AL35">
            <v>6164</v>
          </cell>
          <cell r="AM35">
            <v>6267</v>
          </cell>
          <cell r="AN35">
            <v>302</v>
          </cell>
          <cell r="AO35">
            <v>251</v>
          </cell>
        </row>
        <row r="36">
          <cell r="B36" t="str">
            <v>06 เชียงคำ</v>
          </cell>
          <cell r="C36">
            <v>57505.25</v>
          </cell>
          <cell r="D36">
            <v>57498</v>
          </cell>
          <cell r="E36">
            <v>23893.75</v>
          </cell>
          <cell r="F36">
            <v>23886.5</v>
          </cell>
          <cell r="G36">
            <v>11578</v>
          </cell>
          <cell r="H36">
            <v>299</v>
          </cell>
          <cell r="I36">
            <v>484.56</v>
          </cell>
          <cell r="J36">
            <v>12.531660142758462</v>
          </cell>
          <cell r="M36">
            <v>41644.678170114137</v>
          </cell>
          <cell r="N36">
            <v>39630</v>
          </cell>
          <cell r="P36">
            <v>51550.498339999998</v>
          </cell>
          <cell r="Q36">
            <v>51550.498339999998</v>
          </cell>
          <cell r="Y36">
            <v>51415.081660000003</v>
          </cell>
          <cell r="Z36">
            <v>51407.442779999998</v>
          </cell>
          <cell r="AA36">
            <v>13401</v>
          </cell>
          <cell r="AB36">
            <v>14923</v>
          </cell>
          <cell r="AC36">
            <v>260.64548757112681</v>
          </cell>
          <cell r="AD36">
            <v>290.28511672215882</v>
          </cell>
          <cell r="AE36">
            <v>41384</v>
          </cell>
          <cell r="AF36">
            <v>41645</v>
          </cell>
          <cell r="AG36">
            <v>270</v>
          </cell>
          <cell r="AH36">
            <v>9</v>
          </cell>
          <cell r="AI36">
            <v>37789</v>
          </cell>
          <cell r="AJ36">
            <v>720</v>
          </cell>
          <cell r="AK36">
            <v>38500</v>
          </cell>
          <cell r="AL36">
            <v>8377</v>
          </cell>
          <cell r="AM36">
            <v>8919</v>
          </cell>
          <cell r="AN36">
            <v>211</v>
          </cell>
          <cell r="AO36">
            <v>232</v>
          </cell>
        </row>
        <row r="37">
          <cell r="B37" t="str">
            <v>07 เชียงม่วน</v>
          </cell>
          <cell r="C37">
            <v>5960</v>
          </cell>
          <cell r="D37">
            <v>6030</v>
          </cell>
          <cell r="E37">
            <v>5134</v>
          </cell>
          <cell r="F37">
            <v>5204</v>
          </cell>
          <cell r="G37">
            <v>0</v>
          </cell>
          <cell r="H37">
            <v>117</v>
          </cell>
          <cell r="I37">
            <v>0</v>
          </cell>
          <cell r="J37">
            <v>22.5</v>
          </cell>
          <cell r="M37">
            <v>6243.7603330539732</v>
          </cell>
          <cell r="N37">
            <v>5099</v>
          </cell>
          <cell r="P37">
            <v>2322</v>
          </cell>
          <cell r="Q37">
            <v>2322</v>
          </cell>
          <cell r="Y37">
            <v>2235.75</v>
          </cell>
          <cell r="Z37">
            <v>2235.75</v>
          </cell>
          <cell r="AA37">
            <v>519</v>
          </cell>
          <cell r="AB37">
            <v>527</v>
          </cell>
          <cell r="AC37">
            <v>232.14357598121435</v>
          </cell>
          <cell r="AD37">
            <v>235.88929889298893</v>
          </cell>
          <cell r="AE37">
            <v>6215</v>
          </cell>
          <cell r="AF37">
            <v>6244</v>
          </cell>
          <cell r="AG37">
            <v>29</v>
          </cell>
          <cell r="AH37">
            <v>0</v>
          </cell>
          <cell r="AI37">
            <v>5227</v>
          </cell>
          <cell r="AJ37">
            <v>91</v>
          </cell>
          <cell r="AK37">
            <v>5318</v>
          </cell>
          <cell r="AL37">
            <v>961</v>
          </cell>
          <cell r="AM37">
            <v>1098</v>
          </cell>
          <cell r="AN37">
            <v>190</v>
          </cell>
          <cell r="AO37">
            <v>206</v>
          </cell>
        </row>
        <row r="38">
          <cell r="B38" t="str">
            <v>08 ภูซาง</v>
          </cell>
          <cell r="C38">
            <v>60166</v>
          </cell>
          <cell r="D38">
            <v>54509.5</v>
          </cell>
          <cell r="E38">
            <v>51956</v>
          </cell>
          <cell r="F38">
            <v>52414.75</v>
          </cell>
          <cell r="G38">
            <v>16753</v>
          </cell>
          <cell r="H38">
            <v>24658</v>
          </cell>
          <cell r="I38">
            <v>322.44200000000001</v>
          </cell>
          <cell r="J38">
            <v>470.4418658869879</v>
          </cell>
          <cell r="M38">
            <v>29926.993107345363</v>
          </cell>
          <cell r="N38">
            <v>29955</v>
          </cell>
          <cell r="P38">
            <v>15814.262909999999</v>
          </cell>
          <cell r="Q38">
            <v>15814.262909999999</v>
          </cell>
          <cell r="Y38">
            <v>15814.262909999999</v>
          </cell>
          <cell r="Z38">
            <v>15814.262909999999</v>
          </cell>
          <cell r="AA38">
            <v>3326</v>
          </cell>
          <cell r="AB38">
            <v>2987</v>
          </cell>
          <cell r="AC38">
            <v>210.32034619184159</v>
          </cell>
          <cell r="AD38">
            <v>188.85715806023615</v>
          </cell>
          <cell r="AE38">
            <v>30413</v>
          </cell>
          <cell r="AF38">
            <v>29955</v>
          </cell>
          <cell r="AG38">
            <v>304</v>
          </cell>
          <cell r="AH38">
            <v>762</v>
          </cell>
          <cell r="AI38">
            <v>30413</v>
          </cell>
          <cell r="AJ38">
            <v>569</v>
          </cell>
          <cell r="AK38">
            <v>29955</v>
          </cell>
          <cell r="AL38">
            <v>7028</v>
          </cell>
          <cell r="AM38">
            <v>6234</v>
          </cell>
          <cell r="AN38">
            <v>217</v>
          </cell>
          <cell r="AO38">
            <v>208</v>
          </cell>
        </row>
        <row r="39">
          <cell r="B39" t="str">
            <v>09 ภูกามยาว</v>
          </cell>
          <cell r="C39">
            <v>2060</v>
          </cell>
          <cell r="D39">
            <v>2060</v>
          </cell>
          <cell r="E39">
            <v>211</v>
          </cell>
          <cell r="F39">
            <v>211</v>
          </cell>
          <cell r="G39">
            <v>1</v>
          </cell>
          <cell r="H39">
            <v>1</v>
          </cell>
          <cell r="I39">
            <v>5</v>
          </cell>
          <cell r="J39">
            <v>2.8436018957345972</v>
          </cell>
          <cell r="M39">
            <v>1291.4508455936598</v>
          </cell>
          <cell r="N39">
            <v>878</v>
          </cell>
          <cell r="P39">
            <v>160.83332999999999</v>
          </cell>
          <cell r="Q39">
            <v>160.83332999999999</v>
          </cell>
          <cell r="Y39">
            <v>50</v>
          </cell>
          <cell r="Z39">
            <v>50</v>
          </cell>
          <cell r="AA39">
            <v>11</v>
          </cell>
          <cell r="AB39">
            <v>12</v>
          </cell>
          <cell r="AC39">
            <v>215</v>
          </cell>
          <cell r="AD39">
            <v>236.5</v>
          </cell>
          <cell r="AE39">
            <v>1291</v>
          </cell>
          <cell r="AF39">
            <v>1291</v>
          </cell>
          <cell r="AG39">
            <v>0</v>
          </cell>
          <cell r="AH39">
            <v>0</v>
          </cell>
          <cell r="AI39">
            <v>713</v>
          </cell>
          <cell r="AJ39">
            <v>34</v>
          </cell>
          <cell r="AK39">
            <v>747</v>
          </cell>
          <cell r="AL39">
            <v>119</v>
          </cell>
          <cell r="AM39">
            <v>140</v>
          </cell>
          <cell r="AN39">
            <v>153</v>
          </cell>
          <cell r="AO39">
            <v>187</v>
          </cell>
        </row>
        <row r="40">
          <cell r="B40" t="str">
            <v>ลำปาง</v>
          </cell>
          <cell r="C40">
            <v>38202.46</v>
          </cell>
          <cell r="D40">
            <v>37237.5</v>
          </cell>
          <cell r="E40">
            <v>13088.55</v>
          </cell>
          <cell r="F40">
            <v>14012.09</v>
          </cell>
          <cell r="G40">
            <v>4311</v>
          </cell>
          <cell r="H40">
            <v>3405</v>
          </cell>
          <cell r="I40">
            <v>329</v>
          </cell>
          <cell r="J40">
            <v>243</v>
          </cell>
          <cell r="M40">
            <v>39841.069684475951</v>
          </cell>
          <cell r="N40">
            <v>23954</v>
          </cell>
          <cell r="P40">
            <v>16486.795619999997</v>
          </cell>
          <cell r="Q40">
            <v>16486.795619999997</v>
          </cell>
          <cell r="Y40">
            <v>14073.83071</v>
          </cell>
          <cell r="Z40">
            <v>15095.386259999999</v>
          </cell>
          <cell r="AA40">
            <v>1442</v>
          </cell>
          <cell r="AB40">
            <v>1611</v>
          </cell>
          <cell r="AC40">
            <v>102</v>
          </cell>
          <cell r="AD40">
            <v>107</v>
          </cell>
          <cell r="AE40">
            <v>40660</v>
          </cell>
          <cell r="AF40">
            <v>39422</v>
          </cell>
          <cell r="AG40">
            <v>260</v>
          </cell>
          <cell r="AH40">
            <v>1498</v>
          </cell>
          <cell r="AI40">
            <v>27662</v>
          </cell>
          <cell r="AJ40">
            <v>2331</v>
          </cell>
          <cell r="AK40">
            <v>28493</v>
          </cell>
          <cell r="AL40">
            <v>3352</v>
          </cell>
          <cell r="AM40">
            <v>3386</v>
          </cell>
          <cell r="AN40">
            <v>121</v>
          </cell>
          <cell r="AO40">
            <v>119</v>
          </cell>
        </row>
        <row r="41">
          <cell r="B41" t="str">
            <v>01 เมืองลำปาง</v>
          </cell>
          <cell r="C41">
            <v>6071.3</v>
          </cell>
          <cell r="D41">
            <v>5921.3</v>
          </cell>
          <cell r="E41">
            <v>1638.3</v>
          </cell>
          <cell r="F41">
            <v>1488.3</v>
          </cell>
          <cell r="G41">
            <v>0</v>
          </cell>
          <cell r="H41">
            <v>0</v>
          </cell>
          <cell r="I41">
            <v>0</v>
          </cell>
          <cell r="J41">
            <v>0.20157226365652087</v>
          </cell>
          <cell r="M41">
            <v>7804.9566403817926</v>
          </cell>
          <cell r="N41">
            <v>3966</v>
          </cell>
          <cell r="P41">
            <v>4492.2807000000003</v>
          </cell>
          <cell r="Q41">
            <v>4492.2807000000003</v>
          </cell>
          <cell r="Y41">
            <v>4357.5307000000003</v>
          </cell>
          <cell r="Z41">
            <v>4357.5307000000003</v>
          </cell>
          <cell r="AA41">
            <v>674</v>
          </cell>
          <cell r="AB41">
            <v>697</v>
          </cell>
          <cell r="AC41">
            <v>154.59969488453632</v>
          </cell>
          <cell r="AD41">
            <v>159.86309249180965</v>
          </cell>
          <cell r="AE41">
            <v>6080</v>
          </cell>
          <cell r="AF41">
            <v>6094</v>
          </cell>
          <cell r="AG41">
            <v>70</v>
          </cell>
          <cell r="AH41">
            <v>56</v>
          </cell>
          <cell r="AI41">
            <v>4984</v>
          </cell>
          <cell r="AJ41">
            <v>345</v>
          </cell>
          <cell r="AK41">
            <v>5273</v>
          </cell>
          <cell r="AL41">
            <v>570</v>
          </cell>
          <cell r="AM41">
            <v>650</v>
          </cell>
          <cell r="AN41">
            <v>93</v>
          </cell>
          <cell r="AO41">
            <v>123</v>
          </cell>
        </row>
        <row r="42">
          <cell r="B42" t="str">
            <v>02 เกาะคา</v>
          </cell>
          <cell r="C42">
            <v>843</v>
          </cell>
          <cell r="D42">
            <v>846</v>
          </cell>
          <cell r="E42">
            <v>6</v>
          </cell>
          <cell r="F42">
            <v>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3179.7659237817302</v>
          </cell>
          <cell r="N42">
            <v>612</v>
          </cell>
          <cell r="P42">
            <v>156</v>
          </cell>
          <cell r="Q42">
            <v>156</v>
          </cell>
          <cell r="Y42">
            <v>13</v>
          </cell>
          <cell r="Z42">
            <v>13</v>
          </cell>
          <cell r="AA42">
            <v>0</v>
          </cell>
          <cell r="AB42">
            <v>0</v>
          </cell>
          <cell r="AC42">
            <v>17.5</v>
          </cell>
          <cell r="AD42">
            <v>20</v>
          </cell>
          <cell r="AE42">
            <v>3411</v>
          </cell>
          <cell r="AF42">
            <v>3180</v>
          </cell>
          <cell r="AG42">
            <v>0</v>
          </cell>
          <cell r="AH42">
            <v>231</v>
          </cell>
          <cell r="AI42">
            <v>2114</v>
          </cell>
          <cell r="AJ42">
            <v>198</v>
          </cell>
          <cell r="AK42">
            <v>2081</v>
          </cell>
          <cell r="AL42">
            <v>225</v>
          </cell>
          <cell r="AM42">
            <v>214</v>
          </cell>
          <cell r="AN42">
            <v>78</v>
          </cell>
          <cell r="AO42">
            <v>103</v>
          </cell>
        </row>
        <row r="43">
          <cell r="B43" t="str">
            <v>03 งาว</v>
          </cell>
          <cell r="C43">
            <v>8217</v>
          </cell>
          <cell r="D43">
            <v>7967</v>
          </cell>
          <cell r="E43">
            <v>2409.75</v>
          </cell>
          <cell r="F43">
            <v>2656.75</v>
          </cell>
          <cell r="G43">
            <v>302</v>
          </cell>
          <cell r="H43">
            <v>184</v>
          </cell>
          <cell r="I43">
            <v>125.34</v>
          </cell>
          <cell r="J43">
            <v>69.224616542768416</v>
          </cell>
          <cell r="M43">
            <v>4876.50122681823</v>
          </cell>
          <cell r="N43">
            <v>5687</v>
          </cell>
          <cell r="P43">
            <v>3956.25</v>
          </cell>
          <cell r="Q43">
            <v>3956.25</v>
          </cell>
          <cell r="Y43">
            <v>3539.5833299999999</v>
          </cell>
          <cell r="Z43">
            <v>3539.5833299999999</v>
          </cell>
          <cell r="AA43">
            <v>236</v>
          </cell>
          <cell r="AB43">
            <v>232</v>
          </cell>
          <cell r="AC43">
            <v>66.696527432792493</v>
          </cell>
          <cell r="AD43">
            <v>65.462036552760011</v>
          </cell>
          <cell r="AE43">
            <v>5951</v>
          </cell>
          <cell r="AF43">
            <v>5687</v>
          </cell>
          <cell r="AG43">
            <v>80</v>
          </cell>
          <cell r="AH43">
            <v>344</v>
          </cell>
          <cell r="AI43">
            <v>5427</v>
          </cell>
          <cell r="AJ43">
            <v>342</v>
          </cell>
          <cell r="AK43">
            <v>5425</v>
          </cell>
          <cell r="AL43">
            <v>600</v>
          </cell>
          <cell r="AM43">
            <v>560</v>
          </cell>
          <cell r="AN43">
            <v>104</v>
          </cell>
          <cell r="AO43">
            <v>103</v>
          </cell>
        </row>
        <row r="44">
          <cell r="B44" t="str">
            <v>04 แจ้ห่ม</v>
          </cell>
          <cell r="C44">
            <v>2814</v>
          </cell>
          <cell r="D44">
            <v>2814</v>
          </cell>
          <cell r="E44">
            <v>533</v>
          </cell>
          <cell r="F44">
            <v>533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1812.3496663806591</v>
          </cell>
          <cell r="N44">
            <v>1615</v>
          </cell>
          <cell r="P44">
            <v>552</v>
          </cell>
          <cell r="Q44">
            <v>552</v>
          </cell>
          <cell r="Y44">
            <v>299</v>
          </cell>
          <cell r="Z44">
            <v>552</v>
          </cell>
          <cell r="AA44">
            <v>20</v>
          </cell>
          <cell r="AB44">
            <v>40</v>
          </cell>
          <cell r="AC44">
            <v>67.307692307692307</v>
          </cell>
          <cell r="AD44">
            <v>73.125</v>
          </cell>
          <cell r="AE44">
            <v>1969</v>
          </cell>
          <cell r="AF44">
            <v>1812</v>
          </cell>
          <cell r="AG44">
            <v>42</v>
          </cell>
          <cell r="AH44">
            <v>199</v>
          </cell>
          <cell r="AI44">
            <v>1481</v>
          </cell>
          <cell r="AJ44">
            <v>150</v>
          </cell>
          <cell r="AK44">
            <v>1432</v>
          </cell>
          <cell r="AL44">
            <v>167</v>
          </cell>
          <cell r="AM44">
            <v>178</v>
          </cell>
          <cell r="AN44">
            <v>142</v>
          </cell>
          <cell r="AO44">
            <v>124</v>
          </cell>
        </row>
        <row r="45">
          <cell r="B45" t="str">
            <v>05 เถิน</v>
          </cell>
          <cell r="C45">
            <v>4503</v>
          </cell>
          <cell r="D45">
            <v>4549.25</v>
          </cell>
          <cell r="E45">
            <v>150</v>
          </cell>
          <cell r="F45">
            <v>157.5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M45">
            <v>4343.2137401230802</v>
          </cell>
          <cell r="N45">
            <v>524</v>
          </cell>
          <cell r="P45">
            <v>0</v>
          </cell>
          <cell r="Q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4517</v>
          </cell>
          <cell r="AF45">
            <v>4343</v>
          </cell>
          <cell r="AG45">
            <v>55</v>
          </cell>
          <cell r="AH45">
            <v>229</v>
          </cell>
          <cell r="AI45">
            <v>3833</v>
          </cell>
          <cell r="AJ45">
            <v>315</v>
          </cell>
          <cell r="AK45">
            <v>3919</v>
          </cell>
          <cell r="AL45">
            <v>344</v>
          </cell>
          <cell r="AM45">
            <v>350</v>
          </cell>
          <cell r="AN45">
            <v>93</v>
          </cell>
          <cell r="AO45">
            <v>89</v>
          </cell>
        </row>
        <row r="46">
          <cell r="B46" t="str">
            <v>06 แม่ทะ</v>
          </cell>
          <cell r="C46">
            <v>1728.5</v>
          </cell>
          <cell r="D46">
            <v>1728.5</v>
          </cell>
          <cell r="E46">
            <v>1339.5</v>
          </cell>
          <cell r="F46">
            <v>1339.5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M46">
            <v>2058.4686048468488</v>
          </cell>
          <cell r="N46">
            <v>822</v>
          </cell>
          <cell r="P46">
            <v>0</v>
          </cell>
          <cell r="Q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2120</v>
          </cell>
          <cell r="AF46">
            <v>2058</v>
          </cell>
          <cell r="AG46">
            <v>0</v>
          </cell>
          <cell r="AH46">
            <v>62</v>
          </cell>
          <cell r="AI46">
            <v>914</v>
          </cell>
          <cell r="AJ46">
            <v>64</v>
          </cell>
          <cell r="AK46">
            <v>916</v>
          </cell>
          <cell r="AL46">
            <v>93</v>
          </cell>
          <cell r="AM46">
            <v>102</v>
          </cell>
          <cell r="AN46">
            <v>102</v>
          </cell>
          <cell r="AO46">
            <v>111</v>
          </cell>
        </row>
        <row r="47">
          <cell r="B47" t="str">
            <v>07 แม่พริก</v>
          </cell>
          <cell r="C47">
            <v>430</v>
          </cell>
          <cell r="D47">
            <v>204.75</v>
          </cell>
          <cell r="E47">
            <v>131</v>
          </cell>
          <cell r="F47">
            <v>138</v>
          </cell>
          <cell r="G47">
            <v>0</v>
          </cell>
          <cell r="H47">
            <v>0</v>
          </cell>
          <cell r="I47">
            <v>1.67</v>
          </cell>
          <cell r="J47">
            <v>0</v>
          </cell>
          <cell r="M47">
            <v>184.26426846978001</v>
          </cell>
          <cell r="N47">
            <v>209</v>
          </cell>
          <cell r="P47">
            <v>0</v>
          </cell>
          <cell r="Q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247</v>
          </cell>
          <cell r="AF47">
            <v>209</v>
          </cell>
          <cell r="AG47">
            <v>0</v>
          </cell>
          <cell r="AH47">
            <v>38</v>
          </cell>
          <cell r="AI47">
            <v>96</v>
          </cell>
          <cell r="AJ47">
            <v>18</v>
          </cell>
          <cell r="AK47">
            <v>76</v>
          </cell>
          <cell r="AL47">
            <v>11</v>
          </cell>
          <cell r="AM47">
            <v>7</v>
          </cell>
          <cell r="AN47">
            <v>167</v>
          </cell>
          <cell r="AO47">
            <v>92</v>
          </cell>
        </row>
        <row r="48">
          <cell r="B48" t="str">
            <v>08 วังเหนือ</v>
          </cell>
          <cell r="C48">
            <v>5048.53</v>
          </cell>
          <cell r="D48">
            <v>5048.53</v>
          </cell>
          <cell r="E48">
            <v>4024</v>
          </cell>
          <cell r="F48">
            <v>4024</v>
          </cell>
          <cell r="G48">
            <v>3937</v>
          </cell>
          <cell r="H48">
            <v>3219</v>
          </cell>
          <cell r="I48">
            <v>978.4</v>
          </cell>
          <cell r="J48">
            <v>800</v>
          </cell>
          <cell r="M48">
            <v>6096.5299591236599</v>
          </cell>
          <cell r="N48">
            <v>4779</v>
          </cell>
          <cell r="P48">
            <v>3210.8055599999998</v>
          </cell>
          <cell r="Q48">
            <v>3210.8055599999998</v>
          </cell>
          <cell r="Y48">
            <v>2823.1388999999999</v>
          </cell>
          <cell r="Z48">
            <v>3122.1388900000002</v>
          </cell>
          <cell r="AA48">
            <v>288</v>
          </cell>
          <cell r="AB48">
            <v>320</v>
          </cell>
          <cell r="AC48">
            <v>102.18797004284841</v>
          </cell>
          <cell r="AD48">
            <v>102.51528061905022</v>
          </cell>
          <cell r="AE48">
            <v>6208</v>
          </cell>
          <cell r="AF48">
            <v>6097</v>
          </cell>
          <cell r="AG48">
            <v>0</v>
          </cell>
          <cell r="AH48">
            <v>111</v>
          </cell>
          <cell r="AI48">
            <v>3654</v>
          </cell>
          <cell r="AJ48">
            <v>332</v>
          </cell>
          <cell r="AK48">
            <v>3875</v>
          </cell>
          <cell r="AL48">
            <v>778</v>
          </cell>
          <cell r="AM48">
            <v>708</v>
          </cell>
          <cell r="AN48">
            <v>171</v>
          </cell>
          <cell r="AO48">
            <v>183</v>
          </cell>
        </row>
        <row r="49">
          <cell r="B49" t="str">
            <v>09 สบปราบ</v>
          </cell>
          <cell r="C49">
            <v>23</v>
          </cell>
          <cell r="D49">
            <v>14</v>
          </cell>
          <cell r="E49">
            <v>9</v>
          </cell>
          <cell r="F49">
            <v>9</v>
          </cell>
          <cell r="G49">
            <v>2</v>
          </cell>
          <cell r="H49">
            <v>0</v>
          </cell>
          <cell r="I49">
            <v>195</v>
          </cell>
          <cell r="J49">
            <v>0</v>
          </cell>
          <cell r="M49">
            <v>411.60548252932995</v>
          </cell>
          <cell r="N49">
            <v>17</v>
          </cell>
          <cell r="P49">
            <v>0</v>
          </cell>
          <cell r="Q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412</v>
          </cell>
          <cell r="AF49">
            <v>412</v>
          </cell>
          <cell r="AG49">
            <v>0</v>
          </cell>
          <cell r="AH49">
            <v>0</v>
          </cell>
          <cell r="AI49">
            <v>30</v>
          </cell>
          <cell r="AJ49">
            <v>5</v>
          </cell>
          <cell r="AK49">
            <v>35</v>
          </cell>
          <cell r="AL49">
            <v>3</v>
          </cell>
          <cell r="AM49">
            <v>3</v>
          </cell>
          <cell r="AN49">
            <v>67</v>
          </cell>
          <cell r="AO49">
            <v>86</v>
          </cell>
        </row>
        <row r="50">
          <cell r="B50" t="str">
            <v>10 ห้างฉัตร</v>
          </cell>
          <cell r="C50">
            <v>2946.13</v>
          </cell>
          <cell r="D50">
            <v>3047.17</v>
          </cell>
          <cell r="E50">
            <v>1529</v>
          </cell>
          <cell r="F50">
            <v>2341.04</v>
          </cell>
          <cell r="G50">
            <v>60</v>
          </cell>
          <cell r="H50">
            <v>0</v>
          </cell>
          <cell r="I50">
            <v>39.17</v>
          </cell>
          <cell r="J50">
            <v>0</v>
          </cell>
          <cell r="M50">
            <v>4948.3277081521728</v>
          </cell>
          <cell r="N50">
            <v>1399</v>
          </cell>
          <cell r="P50">
            <v>1911.3</v>
          </cell>
          <cell r="Q50">
            <v>1911.3</v>
          </cell>
          <cell r="Y50">
            <v>1911.3</v>
          </cell>
          <cell r="Z50">
            <v>1911.3</v>
          </cell>
          <cell r="AA50">
            <v>130</v>
          </cell>
          <cell r="AB50">
            <v>202</v>
          </cell>
          <cell r="AC50">
            <v>68.196750902527072</v>
          </cell>
          <cell r="AD50">
            <v>105.86522262334537</v>
          </cell>
          <cell r="AE50">
            <v>4966</v>
          </cell>
          <cell r="AF50">
            <v>4948</v>
          </cell>
          <cell r="AG50">
            <v>0</v>
          </cell>
          <cell r="AH50">
            <v>18</v>
          </cell>
          <cell r="AI50">
            <v>2070</v>
          </cell>
          <cell r="AJ50">
            <v>277</v>
          </cell>
          <cell r="AK50">
            <v>2329</v>
          </cell>
          <cell r="AL50">
            <v>242</v>
          </cell>
          <cell r="AM50">
            <v>292</v>
          </cell>
          <cell r="AN50">
            <v>97</v>
          </cell>
          <cell r="AO50">
            <v>125</v>
          </cell>
        </row>
        <row r="51">
          <cell r="B51" t="str">
            <v>11 เสริมงาม</v>
          </cell>
          <cell r="C51">
            <v>983</v>
          </cell>
          <cell r="D51">
            <v>983</v>
          </cell>
          <cell r="E51">
            <v>493</v>
          </cell>
          <cell r="F51">
            <v>493</v>
          </cell>
          <cell r="G51">
            <v>10</v>
          </cell>
          <cell r="H51">
            <v>2</v>
          </cell>
          <cell r="I51">
            <v>20.71</v>
          </cell>
          <cell r="J51">
            <v>4.016227180527383</v>
          </cell>
          <cell r="M51">
            <v>631.70014425192005</v>
          </cell>
          <cell r="N51">
            <v>655</v>
          </cell>
          <cell r="P51">
            <v>542.13157999999999</v>
          </cell>
          <cell r="Q51">
            <v>542.13157999999999</v>
          </cell>
          <cell r="Y51">
            <v>472.5</v>
          </cell>
          <cell r="Z51">
            <v>514.5</v>
          </cell>
          <cell r="AA51">
            <v>53</v>
          </cell>
          <cell r="AB51">
            <v>72</v>
          </cell>
          <cell r="AC51">
            <v>111.11111111111111</v>
          </cell>
          <cell r="AD51">
            <v>139.79591836734693</v>
          </cell>
          <cell r="AE51">
            <v>697</v>
          </cell>
          <cell r="AF51">
            <v>655</v>
          </cell>
          <cell r="AG51">
            <v>0</v>
          </cell>
          <cell r="AH51">
            <v>42</v>
          </cell>
          <cell r="AI51">
            <v>643</v>
          </cell>
          <cell r="AJ51">
            <v>46</v>
          </cell>
          <cell r="AK51">
            <v>647</v>
          </cell>
          <cell r="AL51">
            <v>76</v>
          </cell>
          <cell r="AM51">
            <v>82</v>
          </cell>
          <cell r="AN51">
            <v>115</v>
          </cell>
          <cell r="AO51">
            <v>127</v>
          </cell>
        </row>
        <row r="52">
          <cell r="B52" t="str">
            <v>12 แม่เมาะ</v>
          </cell>
          <cell r="C52">
            <v>1613</v>
          </cell>
          <cell r="D52">
            <v>862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M52">
            <v>999.90141429308994</v>
          </cell>
          <cell r="N52">
            <v>742</v>
          </cell>
          <cell r="P52">
            <v>0</v>
          </cell>
          <cell r="Q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1116</v>
          </cell>
          <cell r="AF52">
            <v>1000</v>
          </cell>
          <cell r="AG52">
            <v>13</v>
          </cell>
          <cell r="AH52">
            <v>129</v>
          </cell>
          <cell r="AI52">
            <v>265</v>
          </cell>
          <cell r="AJ52">
            <v>82</v>
          </cell>
          <cell r="AK52">
            <v>218</v>
          </cell>
          <cell r="AL52">
            <v>24</v>
          </cell>
          <cell r="AM52">
            <v>21</v>
          </cell>
          <cell r="AN52">
            <v>79</v>
          </cell>
          <cell r="AO52">
            <v>96</v>
          </cell>
        </row>
        <row r="53">
          <cell r="B53" t="str">
            <v>13 เมืองปาน</v>
          </cell>
          <cell r="C53">
            <v>2982</v>
          </cell>
          <cell r="D53">
            <v>3252</v>
          </cell>
          <cell r="E53">
            <v>826</v>
          </cell>
          <cell r="F53">
            <v>826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2493.4849053236699</v>
          </cell>
          <cell r="N53">
            <v>2927</v>
          </cell>
          <cell r="P53">
            <v>1666.0277799999999</v>
          </cell>
          <cell r="Q53">
            <v>1666.0277799999999</v>
          </cell>
          <cell r="Y53">
            <v>657.77778000000001</v>
          </cell>
          <cell r="Z53">
            <v>1085.3333399999999</v>
          </cell>
          <cell r="AA53">
            <v>41</v>
          </cell>
          <cell r="AB53">
            <v>48</v>
          </cell>
          <cell r="AC53">
            <v>61.812499792863179</v>
          </cell>
          <cell r="AD53">
            <v>44.403408818160884</v>
          </cell>
          <cell r="AE53">
            <v>2966</v>
          </cell>
          <cell r="AF53">
            <v>2927</v>
          </cell>
          <cell r="AG53">
            <v>0</v>
          </cell>
          <cell r="AH53">
            <v>39</v>
          </cell>
          <cell r="AI53">
            <v>2151</v>
          </cell>
          <cell r="AJ53">
            <v>155</v>
          </cell>
          <cell r="AK53">
            <v>2267</v>
          </cell>
          <cell r="AL53">
            <v>219</v>
          </cell>
          <cell r="AM53">
            <v>219</v>
          </cell>
          <cell r="AN53">
            <v>99</v>
          </cell>
          <cell r="AO53">
            <v>97</v>
          </cell>
        </row>
        <row r="54">
          <cell r="B54" t="str">
            <v>ลำพูน</v>
          </cell>
          <cell r="C54">
            <v>8123</v>
          </cell>
          <cell r="D54">
            <v>9562</v>
          </cell>
          <cell r="E54">
            <v>4217</v>
          </cell>
          <cell r="F54">
            <v>4039</v>
          </cell>
          <cell r="G54">
            <v>232</v>
          </cell>
          <cell r="H54">
            <v>217</v>
          </cell>
          <cell r="I54">
            <v>55</v>
          </cell>
          <cell r="J54">
            <v>54</v>
          </cell>
          <cell r="M54">
            <v>8682.5094623015812</v>
          </cell>
          <cell r="N54">
            <v>6995</v>
          </cell>
          <cell r="P54">
            <v>6677.0833300000004</v>
          </cell>
          <cell r="Q54">
            <v>6662.0833300000004</v>
          </cell>
          <cell r="Y54">
            <v>5568.25</v>
          </cell>
          <cell r="Z54">
            <v>5937.25</v>
          </cell>
          <cell r="AA54">
            <v>191</v>
          </cell>
          <cell r="AB54">
            <v>236</v>
          </cell>
          <cell r="AC54">
            <v>34</v>
          </cell>
          <cell r="AD54">
            <v>40</v>
          </cell>
          <cell r="AE54">
            <v>8670</v>
          </cell>
          <cell r="AF54">
            <v>8750</v>
          </cell>
          <cell r="AG54">
            <v>144</v>
          </cell>
          <cell r="AH54">
            <v>64</v>
          </cell>
          <cell r="AI54">
            <v>5733</v>
          </cell>
          <cell r="AJ54">
            <v>363</v>
          </cell>
          <cell r="AK54">
            <v>6032</v>
          </cell>
          <cell r="AL54">
            <v>989.8</v>
          </cell>
          <cell r="AM54">
            <v>1086</v>
          </cell>
          <cell r="AN54">
            <v>173</v>
          </cell>
          <cell r="AO54">
            <v>180</v>
          </cell>
        </row>
        <row r="55">
          <cell r="B55" t="str">
            <v>01 เมืองลำพูน</v>
          </cell>
          <cell r="C55">
            <v>112</v>
          </cell>
          <cell r="D55">
            <v>112</v>
          </cell>
          <cell r="E55">
            <v>112</v>
          </cell>
          <cell r="F55">
            <v>112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M55">
            <v>192.85753489145003</v>
          </cell>
          <cell r="N55">
            <v>85</v>
          </cell>
          <cell r="P55">
            <v>0</v>
          </cell>
          <cell r="Q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193</v>
          </cell>
          <cell r="AF55">
            <v>193</v>
          </cell>
          <cell r="AG55">
            <v>0</v>
          </cell>
          <cell r="AH55">
            <v>0</v>
          </cell>
          <cell r="AI55">
            <v>171</v>
          </cell>
          <cell r="AJ55">
            <v>8</v>
          </cell>
          <cell r="AK55">
            <v>179</v>
          </cell>
          <cell r="AL55">
            <v>16</v>
          </cell>
          <cell r="AM55">
            <v>17</v>
          </cell>
          <cell r="AN55">
            <v>82</v>
          </cell>
          <cell r="AO55">
            <v>95</v>
          </cell>
        </row>
        <row r="56">
          <cell r="B56" t="str">
            <v>02 บ้านโฮ่ง</v>
          </cell>
          <cell r="C56">
            <v>188</v>
          </cell>
          <cell r="D56">
            <v>127</v>
          </cell>
          <cell r="E56">
            <v>166</v>
          </cell>
          <cell r="F56">
            <v>127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133.72570445578</v>
          </cell>
          <cell r="N56">
            <v>12</v>
          </cell>
          <cell r="P56">
            <v>0</v>
          </cell>
          <cell r="Q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134</v>
          </cell>
          <cell r="AF56">
            <v>134</v>
          </cell>
          <cell r="AG56">
            <v>0</v>
          </cell>
          <cell r="AH56">
            <v>0</v>
          </cell>
          <cell r="AI56">
            <v>52</v>
          </cell>
          <cell r="AJ56">
            <v>6</v>
          </cell>
          <cell r="AK56">
            <v>58</v>
          </cell>
          <cell r="AL56">
            <v>6</v>
          </cell>
          <cell r="AM56">
            <v>6</v>
          </cell>
          <cell r="AN56">
            <v>77</v>
          </cell>
          <cell r="AO56">
            <v>103</v>
          </cell>
        </row>
        <row r="57">
          <cell r="B57" t="str">
            <v>03 ป่าซาง</v>
          </cell>
          <cell r="C57">
            <v>342</v>
          </cell>
          <cell r="D57">
            <v>203</v>
          </cell>
          <cell r="E57">
            <v>342</v>
          </cell>
          <cell r="F57">
            <v>203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M57">
            <v>291.44958728165011</v>
          </cell>
          <cell r="N57">
            <v>83</v>
          </cell>
          <cell r="P57">
            <v>0</v>
          </cell>
          <cell r="Q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337</v>
          </cell>
          <cell r="AF57">
            <v>291</v>
          </cell>
          <cell r="AG57">
            <v>0</v>
          </cell>
          <cell r="AH57">
            <v>46</v>
          </cell>
          <cell r="AI57">
            <v>104</v>
          </cell>
          <cell r="AJ57">
            <v>20</v>
          </cell>
          <cell r="AK57">
            <v>78</v>
          </cell>
          <cell r="AL57">
            <v>7</v>
          </cell>
          <cell r="AM57">
            <v>5</v>
          </cell>
          <cell r="AN57">
            <v>96</v>
          </cell>
          <cell r="AO57">
            <v>64</v>
          </cell>
        </row>
        <row r="58">
          <cell r="B58" t="str">
            <v>04 แม่ทา</v>
          </cell>
          <cell r="C58">
            <v>771</v>
          </cell>
          <cell r="D58">
            <v>771</v>
          </cell>
          <cell r="E58">
            <v>771</v>
          </cell>
          <cell r="F58">
            <v>771</v>
          </cell>
          <cell r="G58">
            <v>92</v>
          </cell>
          <cell r="H58">
            <v>0</v>
          </cell>
          <cell r="I58">
            <v>119.83</v>
          </cell>
          <cell r="J58">
            <v>0</v>
          </cell>
          <cell r="M58">
            <v>503.32458607035005</v>
          </cell>
          <cell r="N58">
            <v>442</v>
          </cell>
          <cell r="P58">
            <v>957</v>
          </cell>
          <cell r="Q58">
            <v>957</v>
          </cell>
          <cell r="Y58">
            <v>610.5</v>
          </cell>
          <cell r="Z58">
            <v>957</v>
          </cell>
          <cell r="AA58">
            <v>63</v>
          </cell>
          <cell r="AB58">
            <v>108</v>
          </cell>
          <cell r="AC58">
            <v>102.47747747747748</v>
          </cell>
          <cell r="AD58">
            <v>113.17816091954023</v>
          </cell>
          <cell r="AE58">
            <v>442</v>
          </cell>
          <cell r="AF58">
            <v>442</v>
          </cell>
          <cell r="AG58">
            <v>0</v>
          </cell>
          <cell r="AH58">
            <v>0</v>
          </cell>
          <cell r="AI58">
            <v>363</v>
          </cell>
          <cell r="AJ58">
            <v>19</v>
          </cell>
          <cell r="AK58">
            <v>382</v>
          </cell>
          <cell r="AL58">
            <v>37</v>
          </cell>
          <cell r="AM58">
            <v>43</v>
          </cell>
          <cell r="AN58">
            <v>118</v>
          </cell>
          <cell r="AO58">
            <v>113</v>
          </cell>
        </row>
        <row r="59">
          <cell r="B59" t="str">
            <v>05 ลี้</v>
          </cell>
          <cell r="C59">
            <v>5176</v>
          </cell>
          <cell r="D59">
            <v>6832</v>
          </cell>
          <cell r="E59">
            <v>1460</v>
          </cell>
          <cell r="F59">
            <v>1460</v>
          </cell>
          <cell r="G59">
            <v>140</v>
          </cell>
          <cell r="H59">
            <v>217</v>
          </cell>
          <cell r="I59">
            <v>95.59</v>
          </cell>
          <cell r="J59">
            <v>148.69863013698631</v>
          </cell>
          <cell r="M59">
            <v>6469.7038580168937</v>
          </cell>
          <cell r="N59">
            <v>5188</v>
          </cell>
          <cell r="P59">
            <v>5495.0833300000004</v>
          </cell>
          <cell r="Q59">
            <v>5495.0833300000004</v>
          </cell>
          <cell r="Y59">
            <v>4770.25</v>
          </cell>
          <cell r="Z59">
            <v>4770.25</v>
          </cell>
          <cell r="AA59">
            <v>121</v>
          </cell>
          <cell r="AB59">
            <v>117</v>
          </cell>
          <cell r="AC59">
            <v>25.314186887479693</v>
          </cell>
          <cell r="AD59">
            <v>24.430096257009591</v>
          </cell>
          <cell r="AE59">
            <v>6351</v>
          </cell>
          <cell r="AF59">
            <v>6470</v>
          </cell>
          <cell r="AG59">
            <v>119</v>
          </cell>
          <cell r="AH59">
            <v>0</v>
          </cell>
          <cell r="AI59">
            <v>4323</v>
          </cell>
          <cell r="AJ59">
            <v>268</v>
          </cell>
          <cell r="AK59">
            <v>4591</v>
          </cell>
          <cell r="AL59">
            <v>841</v>
          </cell>
          <cell r="AM59">
            <v>910</v>
          </cell>
          <cell r="AN59">
            <v>173</v>
          </cell>
          <cell r="AO59">
            <v>198</v>
          </cell>
        </row>
        <row r="60">
          <cell r="B60" t="str">
            <v>06 ทุ่งหัวช้าง</v>
          </cell>
          <cell r="C60">
            <v>1473</v>
          </cell>
          <cell r="D60">
            <v>1473</v>
          </cell>
          <cell r="E60">
            <v>1322</v>
          </cell>
          <cell r="F60">
            <v>1322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M60">
            <v>1052.50343188028</v>
          </cell>
          <cell r="N60">
            <v>1177</v>
          </cell>
          <cell r="P60">
            <v>225</v>
          </cell>
          <cell r="Q60">
            <v>210</v>
          </cell>
          <cell r="Y60">
            <v>187.5</v>
          </cell>
          <cell r="Z60">
            <v>210</v>
          </cell>
          <cell r="AA60">
            <v>7</v>
          </cell>
          <cell r="AB60">
            <v>11</v>
          </cell>
          <cell r="AC60">
            <v>35.799999999999997</v>
          </cell>
          <cell r="AD60">
            <v>54.642857142857146</v>
          </cell>
          <cell r="AE60">
            <v>1159</v>
          </cell>
          <cell r="AF60">
            <v>1177</v>
          </cell>
          <cell r="AG60">
            <v>25</v>
          </cell>
          <cell r="AH60">
            <v>7</v>
          </cell>
          <cell r="AI60">
            <v>713</v>
          </cell>
          <cell r="AJ60">
            <v>38</v>
          </cell>
          <cell r="AK60">
            <v>744</v>
          </cell>
          <cell r="AL60">
            <v>82</v>
          </cell>
          <cell r="AM60">
            <v>105</v>
          </cell>
          <cell r="AN60">
            <v>116</v>
          </cell>
          <cell r="AO60">
            <v>141</v>
          </cell>
        </row>
        <row r="61">
          <cell r="B61" t="str">
            <v>07 บ้านธิ</v>
          </cell>
          <cell r="C61">
            <v>44</v>
          </cell>
          <cell r="D61">
            <v>44</v>
          </cell>
          <cell r="E61">
            <v>44</v>
          </cell>
          <cell r="F61">
            <v>44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M61">
            <v>35.682607689199997</v>
          </cell>
          <cell r="N61">
            <v>8</v>
          </cell>
          <cell r="P61">
            <v>0</v>
          </cell>
          <cell r="Q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47</v>
          </cell>
          <cell r="AF61">
            <v>36</v>
          </cell>
          <cell r="AG61">
            <v>0</v>
          </cell>
          <cell r="AH61">
            <v>11</v>
          </cell>
          <cell r="AI61">
            <v>7</v>
          </cell>
          <cell r="AJ61">
            <v>0</v>
          </cell>
          <cell r="AK61">
            <v>0</v>
          </cell>
          <cell r="AL61">
            <v>0.8</v>
          </cell>
          <cell r="AM61">
            <v>0</v>
          </cell>
          <cell r="AN61">
            <v>286</v>
          </cell>
          <cell r="AO61">
            <v>0</v>
          </cell>
        </row>
        <row r="62">
          <cell r="B62" t="str">
            <v>08 เวียงหนองล่อง</v>
          </cell>
          <cell r="C62">
            <v>17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M62">
            <v>3.2621520159799999</v>
          </cell>
          <cell r="N62">
            <v>0</v>
          </cell>
          <cell r="P62">
            <v>0</v>
          </cell>
          <cell r="Q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7</v>
          </cell>
          <cell r="AF62">
            <v>7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B63" t="str">
            <v>เชียงใหม่</v>
          </cell>
          <cell r="C63">
            <v>29904.5</v>
          </cell>
          <cell r="D63">
            <v>24993</v>
          </cell>
          <cell r="E63">
            <v>17935</v>
          </cell>
          <cell r="F63">
            <v>19655</v>
          </cell>
          <cell r="G63">
            <v>2717</v>
          </cell>
          <cell r="H63">
            <v>2418</v>
          </cell>
          <cell r="I63">
            <v>151</v>
          </cell>
          <cell r="J63">
            <v>123</v>
          </cell>
          <cell r="M63">
            <v>33699.992491000005</v>
          </cell>
          <cell r="N63">
            <v>15169</v>
          </cell>
          <cell r="P63">
            <v>7335.5621900000006</v>
          </cell>
          <cell r="Q63">
            <v>7335.5621900000006</v>
          </cell>
          <cell r="Y63">
            <v>6316.9311800000005</v>
          </cell>
          <cell r="Z63">
            <v>6410.26451</v>
          </cell>
          <cell r="AA63">
            <v>1248</v>
          </cell>
          <cell r="AB63">
            <v>1248</v>
          </cell>
          <cell r="AC63">
            <v>198</v>
          </cell>
          <cell r="AD63">
            <v>195</v>
          </cell>
          <cell r="AE63">
            <v>30269</v>
          </cell>
          <cell r="AF63">
            <v>28949</v>
          </cell>
          <cell r="AG63">
            <v>194</v>
          </cell>
          <cell r="AH63">
            <v>1514</v>
          </cell>
          <cell r="AI63">
            <v>18767</v>
          </cell>
          <cell r="AJ63">
            <v>795</v>
          </cell>
          <cell r="AK63">
            <v>18114</v>
          </cell>
          <cell r="AL63">
            <v>3509</v>
          </cell>
          <cell r="AM63">
            <v>3253</v>
          </cell>
          <cell r="AN63">
            <v>187</v>
          </cell>
          <cell r="AO63">
            <v>180</v>
          </cell>
        </row>
        <row r="64">
          <cell r="B64" t="str">
            <v>01 เมืองเชียงใหม่</v>
          </cell>
          <cell r="C64">
            <v>2</v>
          </cell>
          <cell r="D64">
            <v>0</v>
          </cell>
          <cell r="E64">
            <v>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P64">
            <v>0</v>
          </cell>
          <cell r="Q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B65" t="str">
            <v>02 จอมทอง</v>
          </cell>
          <cell r="C65">
            <v>44</v>
          </cell>
          <cell r="D65">
            <v>54</v>
          </cell>
          <cell r="E65">
            <v>34</v>
          </cell>
          <cell r="F65">
            <v>44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47.369307999999997</v>
          </cell>
          <cell r="N65">
            <v>42</v>
          </cell>
          <cell r="P65">
            <v>0</v>
          </cell>
          <cell r="Q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42</v>
          </cell>
          <cell r="AF65">
            <v>42</v>
          </cell>
          <cell r="AG65">
            <v>0</v>
          </cell>
          <cell r="AH65">
            <v>0</v>
          </cell>
          <cell r="AI65">
            <v>42</v>
          </cell>
          <cell r="AJ65">
            <v>0</v>
          </cell>
          <cell r="AK65">
            <v>42</v>
          </cell>
          <cell r="AL65">
            <v>4</v>
          </cell>
          <cell r="AM65">
            <v>3</v>
          </cell>
          <cell r="AN65">
            <v>71</v>
          </cell>
          <cell r="AO65">
            <v>71</v>
          </cell>
        </row>
        <row r="66">
          <cell r="B66" t="str">
            <v>03 เชียงดาว</v>
          </cell>
          <cell r="C66">
            <v>2759</v>
          </cell>
          <cell r="D66">
            <v>1559</v>
          </cell>
          <cell r="E66">
            <v>1963</v>
          </cell>
          <cell r="F66">
            <v>1559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M66">
            <v>3339.403812</v>
          </cell>
          <cell r="N66">
            <v>2001</v>
          </cell>
          <cell r="P66">
            <v>1651.4583299999999</v>
          </cell>
          <cell r="Q66">
            <v>1651.4583299999999</v>
          </cell>
          <cell r="Y66">
            <v>1651.4583299999999</v>
          </cell>
          <cell r="Z66">
            <v>1651.4583299999999</v>
          </cell>
          <cell r="AA66">
            <v>198</v>
          </cell>
          <cell r="AB66">
            <v>214</v>
          </cell>
          <cell r="AC66">
            <v>119.9775453432119</v>
          </cell>
          <cell r="AD66">
            <v>129.80951205714044</v>
          </cell>
          <cell r="AE66">
            <v>3279</v>
          </cell>
          <cell r="AF66">
            <v>3339</v>
          </cell>
          <cell r="AG66">
            <v>60</v>
          </cell>
          <cell r="AH66">
            <v>0</v>
          </cell>
          <cell r="AI66">
            <v>1416</v>
          </cell>
          <cell r="AJ66">
            <v>96</v>
          </cell>
          <cell r="AK66">
            <v>1512</v>
          </cell>
          <cell r="AL66">
            <v>343</v>
          </cell>
          <cell r="AM66">
            <v>338</v>
          </cell>
          <cell r="AN66">
            <v>169</v>
          </cell>
          <cell r="AO66">
            <v>224</v>
          </cell>
        </row>
        <row r="67">
          <cell r="B67" t="str">
            <v>04 ดอยสะเก็ด</v>
          </cell>
          <cell r="C67">
            <v>756</v>
          </cell>
          <cell r="D67">
            <v>819</v>
          </cell>
          <cell r="E67">
            <v>227</v>
          </cell>
          <cell r="F67">
            <v>432</v>
          </cell>
          <cell r="G67">
            <v>47</v>
          </cell>
          <cell r="H67">
            <v>17</v>
          </cell>
          <cell r="I67">
            <v>209.15</v>
          </cell>
          <cell r="J67">
            <v>39.495370370370374</v>
          </cell>
          <cell r="M67">
            <v>387.14841000000001</v>
          </cell>
          <cell r="N67">
            <v>179</v>
          </cell>
          <cell r="P67">
            <v>0</v>
          </cell>
          <cell r="Q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387</v>
          </cell>
          <cell r="AF67">
            <v>387</v>
          </cell>
          <cell r="AG67">
            <v>0</v>
          </cell>
          <cell r="AH67">
            <v>0</v>
          </cell>
          <cell r="AI67">
            <v>102</v>
          </cell>
          <cell r="AJ67">
            <v>19</v>
          </cell>
          <cell r="AK67">
            <v>121</v>
          </cell>
          <cell r="AL67">
            <v>12</v>
          </cell>
          <cell r="AM67">
            <v>11</v>
          </cell>
          <cell r="AN67">
            <v>78</v>
          </cell>
          <cell r="AO67">
            <v>91</v>
          </cell>
        </row>
        <row r="68">
          <cell r="B68" t="str">
            <v>05 ฝาง</v>
          </cell>
          <cell r="C68">
            <v>5040</v>
          </cell>
          <cell r="D68">
            <v>4420</v>
          </cell>
          <cell r="E68">
            <v>2451</v>
          </cell>
          <cell r="F68">
            <v>3420</v>
          </cell>
          <cell r="G68">
            <v>591</v>
          </cell>
          <cell r="H68">
            <v>89</v>
          </cell>
          <cell r="I68">
            <v>241.3</v>
          </cell>
          <cell r="J68">
            <v>26.096491228070175</v>
          </cell>
          <cell r="M68">
            <v>5555.5984619999999</v>
          </cell>
          <cell r="N68">
            <v>2910</v>
          </cell>
          <cell r="P68">
            <v>1710.8645799999999</v>
          </cell>
          <cell r="Q68">
            <v>1710.8645799999999</v>
          </cell>
          <cell r="Y68">
            <v>1710.8645799999999</v>
          </cell>
          <cell r="Z68">
            <v>1710.8645799999999</v>
          </cell>
          <cell r="AA68">
            <v>433</v>
          </cell>
          <cell r="AB68">
            <v>420</v>
          </cell>
          <cell r="AC68">
            <v>252.84974142722623</v>
          </cell>
          <cell r="AD68">
            <v>245.55080020418683</v>
          </cell>
          <cell r="AE68">
            <v>5490</v>
          </cell>
          <cell r="AF68">
            <v>5556</v>
          </cell>
          <cell r="AG68">
            <v>81</v>
          </cell>
          <cell r="AH68">
            <v>15</v>
          </cell>
          <cell r="AI68">
            <v>3238</v>
          </cell>
          <cell r="AJ68">
            <v>169</v>
          </cell>
          <cell r="AK68">
            <v>3392</v>
          </cell>
          <cell r="AL68">
            <v>676</v>
          </cell>
          <cell r="AM68">
            <v>655</v>
          </cell>
          <cell r="AN68">
            <v>188</v>
          </cell>
          <cell r="AO68">
            <v>193</v>
          </cell>
        </row>
        <row r="69">
          <cell r="B69" t="str">
            <v>06 พร้าว</v>
          </cell>
          <cell r="C69">
            <v>4598</v>
          </cell>
          <cell r="D69">
            <v>4126</v>
          </cell>
          <cell r="E69">
            <v>3225</v>
          </cell>
          <cell r="F69">
            <v>3276</v>
          </cell>
          <cell r="G69">
            <v>961</v>
          </cell>
          <cell r="H69">
            <v>962</v>
          </cell>
          <cell r="I69">
            <v>297.94</v>
          </cell>
          <cell r="J69">
            <v>293.50030525030525</v>
          </cell>
          <cell r="M69">
            <v>4074.369377</v>
          </cell>
          <cell r="N69">
            <v>1254</v>
          </cell>
          <cell r="P69">
            <v>952.66382999999996</v>
          </cell>
          <cell r="Q69">
            <v>952.66382999999996</v>
          </cell>
          <cell r="Y69">
            <v>952.66382999999996</v>
          </cell>
          <cell r="Z69">
            <v>952.66382999999996</v>
          </cell>
          <cell r="AA69">
            <v>256</v>
          </cell>
          <cell r="AB69">
            <v>221</v>
          </cell>
          <cell r="AC69">
            <v>268.9070288309361</v>
          </cell>
          <cell r="AD69">
            <v>231.82644256578945</v>
          </cell>
          <cell r="AE69">
            <v>4500</v>
          </cell>
          <cell r="AF69">
            <v>4074</v>
          </cell>
          <cell r="AG69">
            <v>53</v>
          </cell>
          <cell r="AH69">
            <v>479</v>
          </cell>
          <cell r="AI69">
            <v>1859</v>
          </cell>
          <cell r="AJ69">
            <v>66</v>
          </cell>
          <cell r="AK69">
            <v>1446</v>
          </cell>
          <cell r="AL69">
            <v>372</v>
          </cell>
          <cell r="AM69">
            <v>254</v>
          </cell>
          <cell r="AN69">
            <v>203</v>
          </cell>
          <cell r="AO69">
            <v>176</v>
          </cell>
        </row>
        <row r="70">
          <cell r="B70" t="str">
            <v>07 แม่แจ่ม</v>
          </cell>
          <cell r="C70">
            <v>1781</v>
          </cell>
          <cell r="D70">
            <v>2051</v>
          </cell>
          <cell r="E70">
            <v>551</v>
          </cell>
          <cell r="F70">
            <v>1782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M70">
            <v>1182.421552</v>
          </cell>
          <cell r="N70">
            <v>2133</v>
          </cell>
          <cell r="P70">
            <v>653.38246000000004</v>
          </cell>
          <cell r="Q70">
            <v>653.38246000000004</v>
          </cell>
          <cell r="Y70">
            <v>261.33332999999999</v>
          </cell>
          <cell r="Z70">
            <v>354.66665999999998</v>
          </cell>
          <cell r="AA70">
            <v>3</v>
          </cell>
          <cell r="AB70">
            <v>13</v>
          </cell>
          <cell r="AC70">
            <v>10.00000011479592</v>
          </cell>
          <cell r="AD70">
            <v>37.368421745647026</v>
          </cell>
          <cell r="AE70">
            <v>2253</v>
          </cell>
          <cell r="AF70">
            <v>2133</v>
          </cell>
          <cell r="AG70">
            <v>0</v>
          </cell>
          <cell r="AH70">
            <v>120</v>
          </cell>
          <cell r="AI70">
            <v>1799</v>
          </cell>
          <cell r="AJ70">
            <v>56</v>
          </cell>
          <cell r="AK70">
            <v>1735</v>
          </cell>
          <cell r="AL70">
            <v>268</v>
          </cell>
          <cell r="AM70">
            <v>278</v>
          </cell>
          <cell r="AN70">
            <v>162</v>
          </cell>
          <cell r="AO70">
            <v>160</v>
          </cell>
        </row>
        <row r="71">
          <cell r="B71" t="str">
            <v>08 แม่แตง</v>
          </cell>
          <cell r="C71">
            <v>3071</v>
          </cell>
          <cell r="D71">
            <v>1030</v>
          </cell>
          <cell r="E71">
            <v>2851</v>
          </cell>
          <cell r="F71">
            <v>1030</v>
          </cell>
          <cell r="G71">
            <v>428</v>
          </cell>
          <cell r="H71">
            <v>0</v>
          </cell>
          <cell r="I71">
            <v>150</v>
          </cell>
          <cell r="J71">
            <v>0</v>
          </cell>
          <cell r="M71">
            <v>2163.3634080000002</v>
          </cell>
          <cell r="N71">
            <v>1435</v>
          </cell>
          <cell r="P71">
            <v>1816.19299</v>
          </cell>
          <cell r="Q71">
            <v>1816.19299</v>
          </cell>
          <cell r="Y71">
            <v>1189.6111100000001</v>
          </cell>
          <cell r="Z71">
            <v>1189.6111100000001</v>
          </cell>
          <cell r="AA71">
            <v>296</v>
          </cell>
          <cell r="AB71">
            <v>305</v>
          </cell>
          <cell r="AC71">
            <v>248.60365222211146</v>
          </cell>
          <cell r="AD71">
            <v>256.06874352409164</v>
          </cell>
          <cell r="AE71">
            <v>2201</v>
          </cell>
          <cell r="AF71">
            <v>2163</v>
          </cell>
          <cell r="AG71">
            <v>0</v>
          </cell>
          <cell r="AH71">
            <v>38</v>
          </cell>
          <cell r="AI71">
            <v>1005</v>
          </cell>
          <cell r="AJ71">
            <v>45</v>
          </cell>
          <cell r="AK71">
            <v>1012</v>
          </cell>
          <cell r="AL71">
            <v>206</v>
          </cell>
          <cell r="AM71">
            <v>207</v>
          </cell>
          <cell r="AN71">
            <v>184</v>
          </cell>
          <cell r="AO71">
            <v>205</v>
          </cell>
        </row>
        <row r="72">
          <cell r="B72" t="str">
            <v>09 แม่ริม</v>
          </cell>
          <cell r="C72">
            <v>228</v>
          </cell>
          <cell r="D72">
            <v>275</v>
          </cell>
          <cell r="E72">
            <v>130</v>
          </cell>
          <cell r="F72">
            <v>151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M72">
            <v>190.88168400000001</v>
          </cell>
          <cell r="N72">
            <v>259</v>
          </cell>
          <cell r="P72">
            <v>0</v>
          </cell>
          <cell r="Q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259</v>
          </cell>
          <cell r="AF72">
            <v>259</v>
          </cell>
          <cell r="AG72">
            <v>0</v>
          </cell>
          <cell r="AH72">
            <v>0</v>
          </cell>
          <cell r="AI72">
            <v>151</v>
          </cell>
          <cell r="AJ72">
            <v>8</v>
          </cell>
          <cell r="AK72">
            <v>159</v>
          </cell>
          <cell r="AL72">
            <v>26</v>
          </cell>
          <cell r="AM72">
            <v>30</v>
          </cell>
          <cell r="AN72">
            <v>199</v>
          </cell>
          <cell r="AO72">
            <v>189</v>
          </cell>
        </row>
        <row r="73">
          <cell r="B73" t="str">
            <v>10 แม่อาย</v>
          </cell>
          <cell r="C73">
            <v>4119</v>
          </cell>
          <cell r="D73">
            <v>4067</v>
          </cell>
          <cell r="E73">
            <v>1575</v>
          </cell>
          <cell r="F73">
            <v>3435</v>
          </cell>
          <cell r="G73">
            <v>158</v>
          </cell>
          <cell r="H73">
            <v>225</v>
          </cell>
          <cell r="I73">
            <v>100</v>
          </cell>
          <cell r="J73">
            <v>65.541921397379909</v>
          </cell>
          <cell r="M73">
            <v>10053.151658999999</v>
          </cell>
          <cell r="N73">
            <v>1794</v>
          </cell>
          <cell r="P73">
            <v>348.5</v>
          </cell>
          <cell r="Q73">
            <v>348.5</v>
          </cell>
          <cell r="Y73">
            <v>348.5</v>
          </cell>
          <cell r="Z73">
            <v>348.5</v>
          </cell>
          <cell r="AA73">
            <v>44</v>
          </cell>
          <cell r="AB73">
            <v>55</v>
          </cell>
          <cell r="AC73">
            <v>127.4390243902439</v>
          </cell>
          <cell r="AD73">
            <v>158.23170731707316</v>
          </cell>
          <cell r="AE73">
            <v>4309</v>
          </cell>
          <cell r="AF73">
            <v>4091</v>
          </cell>
          <cell r="AG73">
            <v>0</v>
          </cell>
          <cell r="AH73">
            <v>218</v>
          </cell>
          <cell r="AI73">
            <v>3237</v>
          </cell>
          <cell r="AJ73">
            <v>112</v>
          </cell>
          <cell r="AK73">
            <v>3131</v>
          </cell>
          <cell r="AL73">
            <v>749</v>
          </cell>
          <cell r="AM73">
            <v>686</v>
          </cell>
          <cell r="AN73">
            <v>230</v>
          </cell>
          <cell r="AO73">
            <v>219</v>
          </cell>
        </row>
        <row r="74">
          <cell r="B74" t="str">
            <v>11 สะเมิง</v>
          </cell>
          <cell r="C74">
            <v>197</v>
          </cell>
          <cell r="D74">
            <v>122</v>
          </cell>
          <cell r="E74">
            <v>75.5</v>
          </cell>
          <cell r="F74">
            <v>122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M74">
            <v>112.20737699999999</v>
          </cell>
          <cell r="N74">
            <v>124</v>
          </cell>
          <cell r="P74">
            <v>0</v>
          </cell>
          <cell r="Q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143</v>
          </cell>
          <cell r="AF74">
            <v>124</v>
          </cell>
          <cell r="AG74">
            <v>0</v>
          </cell>
          <cell r="AH74">
            <v>19</v>
          </cell>
          <cell r="AI74">
            <v>112</v>
          </cell>
          <cell r="AJ74">
            <v>0</v>
          </cell>
          <cell r="AK74">
            <v>93</v>
          </cell>
          <cell r="AL74">
            <v>11</v>
          </cell>
          <cell r="AM74">
            <v>9</v>
          </cell>
          <cell r="AN74">
            <v>98</v>
          </cell>
          <cell r="AO74">
            <v>97</v>
          </cell>
        </row>
        <row r="75">
          <cell r="B75" t="str">
            <v>12 สันกำแพง</v>
          </cell>
          <cell r="C75">
            <v>77</v>
          </cell>
          <cell r="D75">
            <v>74</v>
          </cell>
          <cell r="E75">
            <v>8</v>
          </cell>
          <cell r="F75">
            <v>70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M75">
            <v>164.92421999999999</v>
          </cell>
          <cell r="N75">
            <v>58</v>
          </cell>
          <cell r="P75">
            <v>0</v>
          </cell>
          <cell r="Q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177</v>
          </cell>
          <cell r="AF75">
            <v>165</v>
          </cell>
          <cell r="AG75">
            <v>0</v>
          </cell>
          <cell r="AH75">
            <v>12</v>
          </cell>
          <cell r="AI75">
            <v>78</v>
          </cell>
          <cell r="AJ75">
            <v>0</v>
          </cell>
          <cell r="AK75">
            <v>66</v>
          </cell>
          <cell r="AL75">
            <v>9</v>
          </cell>
          <cell r="AM75">
            <v>7</v>
          </cell>
          <cell r="AN75">
            <v>103</v>
          </cell>
          <cell r="AO75">
            <v>106</v>
          </cell>
        </row>
        <row r="76">
          <cell r="B76" t="str">
            <v>13 สันทราย</v>
          </cell>
          <cell r="C76">
            <v>505</v>
          </cell>
          <cell r="D76">
            <v>286</v>
          </cell>
          <cell r="E76">
            <v>264</v>
          </cell>
          <cell r="F76">
            <v>248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M76">
            <v>276.151231</v>
          </cell>
          <cell r="N76">
            <v>192</v>
          </cell>
          <cell r="P76">
            <v>0</v>
          </cell>
          <cell r="Q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289</v>
          </cell>
          <cell r="AF76">
            <v>276</v>
          </cell>
          <cell r="AG76">
            <v>0</v>
          </cell>
          <cell r="AH76">
            <v>13</v>
          </cell>
          <cell r="AI76">
            <v>223</v>
          </cell>
          <cell r="AJ76">
            <v>7</v>
          </cell>
          <cell r="AK76">
            <v>217</v>
          </cell>
          <cell r="AL76">
            <v>20</v>
          </cell>
          <cell r="AM76">
            <v>20</v>
          </cell>
          <cell r="AN76">
            <v>94</v>
          </cell>
          <cell r="AO76">
            <v>92</v>
          </cell>
        </row>
        <row r="77">
          <cell r="B77" t="str">
            <v>14 สันป่าตอง</v>
          </cell>
          <cell r="C77">
            <v>39</v>
          </cell>
          <cell r="D77">
            <v>28</v>
          </cell>
          <cell r="E77">
            <v>28</v>
          </cell>
          <cell r="F77">
            <v>28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M77">
            <v>14.400592</v>
          </cell>
          <cell r="N77">
            <v>6</v>
          </cell>
          <cell r="P77">
            <v>0</v>
          </cell>
          <cell r="Q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30</v>
          </cell>
          <cell r="AF77">
            <v>14</v>
          </cell>
          <cell r="AG77">
            <v>0</v>
          </cell>
          <cell r="AH77">
            <v>16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B78" t="str">
            <v>15 สารภี</v>
          </cell>
          <cell r="C78">
            <v>10</v>
          </cell>
          <cell r="D78">
            <v>5</v>
          </cell>
          <cell r="E78">
            <v>0</v>
          </cell>
          <cell r="F78">
            <v>5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M78">
            <v>0</v>
          </cell>
          <cell r="N78">
            <v>0</v>
          </cell>
          <cell r="P78">
            <v>0</v>
          </cell>
          <cell r="Q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6</v>
          </cell>
          <cell r="AG78">
            <v>0</v>
          </cell>
          <cell r="AH78">
            <v>0</v>
          </cell>
          <cell r="AI78">
            <v>6</v>
          </cell>
          <cell r="AJ78">
            <v>0</v>
          </cell>
          <cell r="AK78">
            <v>6</v>
          </cell>
          <cell r="AL78">
            <v>1</v>
          </cell>
          <cell r="AM78">
            <v>1</v>
          </cell>
          <cell r="AN78">
            <v>167</v>
          </cell>
          <cell r="AO78">
            <v>167</v>
          </cell>
        </row>
        <row r="79">
          <cell r="B79" t="str">
            <v>16 หางดง</v>
          </cell>
          <cell r="C79">
            <v>58</v>
          </cell>
          <cell r="D79">
            <v>58</v>
          </cell>
          <cell r="E79">
            <v>25</v>
          </cell>
          <cell r="F79">
            <v>25</v>
          </cell>
          <cell r="G79">
            <v>4</v>
          </cell>
          <cell r="H79">
            <v>0</v>
          </cell>
          <cell r="I79">
            <v>172.5</v>
          </cell>
          <cell r="J79">
            <v>0</v>
          </cell>
          <cell r="M79">
            <v>14.540101</v>
          </cell>
          <cell r="N79">
            <v>17</v>
          </cell>
          <cell r="P79">
            <v>0</v>
          </cell>
          <cell r="Q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17</v>
          </cell>
          <cell r="AF79">
            <v>17</v>
          </cell>
          <cell r="AG79">
            <v>0</v>
          </cell>
          <cell r="AH79">
            <v>0</v>
          </cell>
          <cell r="AI79">
            <v>17</v>
          </cell>
          <cell r="AJ79">
            <v>0</v>
          </cell>
          <cell r="AK79">
            <v>17</v>
          </cell>
          <cell r="AL79">
            <v>2</v>
          </cell>
          <cell r="AM79">
            <v>2</v>
          </cell>
          <cell r="AN79">
            <v>118</v>
          </cell>
          <cell r="AO79">
            <v>118</v>
          </cell>
        </row>
        <row r="80">
          <cell r="B80" t="str">
            <v>17 อมก๋อย</v>
          </cell>
          <cell r="C80">
            <v>418</v>
          </cell>
          <cell r="D80">
            <v>73</v>
          </cell>
          <cell r="E80">
            <v>372</v>
          </cell>
          <cell r="F80">
            <v>65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M80">
            <v>60.802093999999997</v>
          </cell>
          <cell r="N80">
            <v>94</v>
          </cell>
          <cell r="P80">
            <v>0</v>
          </cell>
          <cell r="Q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217</v>
          </cell>
          <cell r="AF80">
            <v>94</v>
          </cell>
          <cell r="AG80">
            <v>0</v>
          </cell>
          <cell r="AH80">
            <v>123</v>
          </cell>
          <cell r="AI80">
            <v>56</v>
          </cell>
          <cell r="AJ80">
            <v>0</v>
          </cell>
          <cell r="AK80">
            <v>0</v>
          </cell>
          <cell r="AL80">
            <v>5</v>
          </cell>
          <cell r="AM80">
            <v>0</v>
          </cell>
          <cell r="AN80">
            <v>89</v>
          </cell>
          <cell r="AO80">
            <v>0</v>
          </cell>
        </row>
        <row r="81">
          <cell r="B81" t="str">
            <v>18 ฮอด</v>
          </cell>
          <cell r="C81">
            <v>920</v>
          </cell>
          <cell r="D81">
            <v>920</v>
          </cell>
          <cell r="E81">
            <v>650</v>
          </cell>
          <cell r="F81">
            <v>650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M81">
            <v>812.63227199999994</v>
          </cell>
          <cell r="N81">
            <v>13</v>
          </cell>
          <cell r="P81">
            <v>0</v>
          </cell>
          <cell r="Q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813</v>
          </cell>
          <cell r="AF81">
            <v>813</v>
          </cell>
          <cell r="AG81">
            <v>0</v>
          </cell>
          <cell r="AH81">
            <v>0</v>
          </cell>
          <cell r="AI81">
            <v>321</v>
          </cell>
          <cell r="AJ81">
            <v>26</v>
          </cell>
          <cell r="AK81">
            <v>347</v>
          </cell>
          <cell r="AL81">
            <v>30</v>
          </cell>
          <cell r="AM81">
            <v>31</v>
          </cell>
          <cell r="AN81">
            <v>93</v>
          </cell>
          <cell r="AO81">
            <v>89</v>
          </cell>
        </row>
        <row r="82">
          <cell r="B82" t="str">
            <v>19 ดอยเต่า</v>
          </cell>
          <cell r="C82">
            <v>2993</v>
          </cell>
          <cell r="D82">
            <v>2701</v>
          </cell>
          <cell r="E82">
            <v>1349</v>
          </cell>
          <cell r="F82">
            <v>1057</v>
          </cell>
          <cell r="G82">
            <v>100</v>
          </cell>
          <cell r="H82">
            <v>0</v>
          </cell>
          <cell r="I82">
            <v>74</v>
          </cell>
          <cell r="J82">
            <v>0</v>
          </cell>
          <cell r="M82">
            <v>1772.86628</v>
          </cell>
          <cell r="N82">
            <v>207</v>
          </cell>
          <cell r="P82">
            <v>0</v>
          </cell>
          <cell r="Q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1913</v>
          </cell>
          <cell r="AF82">
            <v>1773</v>
          </cell>
          <cell r="AG82">
            <v>0</v>
          </cell>
          <cell r="AH82">
            <v>140</v>
          </cell>
          <cell r="AI82">
            <v>1806</v>
          </cell>
          <cell r="AJ82">
            <v>61</v>
          </cell>
          <cell r="AK82">
            <v>1727</v>
          </cell>
          <cell r="AL82">
            <v>191</v>
          </cell>
          <cell r="AM82">
            <v>172</v>
          </cell>
          <cell r="AN82">
            <v>120</v>
          </cell>
          <cell r="AO82">
            <v>100</v>
          </cell>
        </row>
        <row r="83">
          <cell r="B83" t="str">
            <v>20 เวียงแหง</v>
          </cell>
          <cell r="C83">
            <v>178</v>
          </cell>
          <cell r="D83">
            <v>178</v>
          </cell>
          <cell r="E83">
            <v>178</v>
          </cell>
          <cell r="F83">
            <v>178</v>
          </cell>
          <cell r="G83">
            <v>0</v>
          </cell>
          <cell r="H83">
            <v>25</v>
          </cell>
          <cell r="I83">
            <v>0</v>
          </cell>
          <cell r="J83">
            <v>138.20224719101122</v>
          </cell>
          <cell r="M83">
            <v>311.18315000000001</v>
          </cell>
          <cell r="N83">
            <v>190</v>
          </cell>
          <cell r="P83">
            <v>0</v>
          </cell>
          <cell r="Q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190</v>
          </cell>
          <cell r="AF83">
            <v>190</v>
          </cell>
          <cell r="AG83">
            <v>0</v>
          </cell>
          <cell r="AH83">
            <v>0</v>
          </cell>
          <cell r="AI83">
            <v>107</v>
          </cell>
          <cell r="AJ83">
            <v>6</v>
          </cell>
          <cell r="AK83">
            <v>113</v>
          </cell>
          <cell r="AL83">
            <v>10</v>
          </cell>
          <cell r="AM83">
            <v>11</v>
          </cell>
          <cell r="AN83">
            <v>93</v>
          </cell>
          <cell r="AO83">
            <v>97</v>
          </cell>
        </row>
        <row r="84">
          <cell r="B84" t="str">
            <v>21 ไชยปราการ</v>
          </cell>
          <cell r="C84">
            <v>1444</v>
          </cell>
          <cell r="D84">
            <v>1444</v>
          </cell>
          <cell r="E84">
            <v>1444</v>
          </cell>
          <cell r="F84">
            <v>1444</v>
          </cell>
          <cell r="G84">
            <v>384</v>
          </cell>
          <cell r="H84">
            <v>1099</v>
          </cell>
          <cell r="I84">
            <v>265.99</v>
          </cell>
          <cell r="J84">
            <v>760.8739612188366</v>
          </cell>
          <cell r="M84">
            <v>3058.7376949999998</v>
          </cell>
          <cell r="N84">
            <v>1887</v>
          </cell>
          <cell r="P84">
            <v>202.5</v>
          </cell>
          <cell r="Q84">
            <v>202.5</v>
          </cell>
          <cell r="Y84">
            <v>202.5</v>
          </cell>
          <cell r="Z84">
            <v>202.5</v>
          </cell>
          <cell r="AA84">
            <v>18</v>
          </cell>
          <cell r="AB84">
            <v>20</v>
          </cell>
          <cell r="AC84">
            <v>89.759259259259252</v>
          </cell>
          <cell r="AD84">
            <v>97.407407407407405</v>
          </cell>
          <cell r="AE84">
            <v>3316</v>
          </cell>
          <cell r="AF84">
            <v>3059</v>
          </cell>
          <cell r="AG84">
            <v>0</v>
          </cell>
          <cell r="AH84">
            <v>257</v>
          </cell>
          <cell r="AI84">
            <v>2848</v>
          </cell>
          <cell r="AJ84">
            <v>96</v>
          </cell>
          <cell r="AK84">
            <v>2687</v>
          </cell>
          <cell r="AL84">
            <v>531</v>
          </cell>
          <cell r="AM84">
            <v>504</v>
          </cell>
          <cell r="AN84">
            <v>217</v>
          </cell>
          <cell r="AO84">
            <v>188</v>
          </cell>
        </row>
        <row r="85">
          <cell r="B85" t="str">
            <v>22 แม่วาง</v>
          </cell>
          <cell r="C85">
            <v>121</v>
          </cell>
          <cell r="D85">
            <v>161</v>
          </cell>
          <cell r="E85">
            <v>92</v>
          </cell>
          <cell r="F85">
            <v>92</v>
          </cell>
          <cell r="G85">
            <v>44</v>
          </cell>
          <cell r="H85">
            <v>1</v>
          </cell>
          <cell r="I85">
            <v>476.43</v>
          </cell>
          <cell r="J85">
            <v>5.4347826086956523</v>
          </cell>
          <cell r="M85">
            <v>26.750606999999999</v>
          </cell>
          <cell r="N85">
            <v>101</v>
          </cell>
          <cell r="P85">
            <v>0</v>
          </cell>
          <cell r="Q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101</v>
          </cell>
          <cell r="AF85">
            <v>101</v>
          </cell>
          <cell r="AG85">
            <v>0</v>
          </cell>
          <cell r="AH85">
            <v>0</v>
          </cell>
          <cell r="AI85">
            <v>101</v>
          </cell>
          <cell r="AJ85">
            <v>0</v>
          </cell>
          <cell r="AK85">
            <v>101</v>
          </cell>
          <cell r="AL85">
            <v>15</v>
          </cell>
          <cell r="AM85">
            <v>12</v>
          </cell>
          <cell r="AN85">
            <v>119</v>
          </cell>
          <cell r="AO85">
            <v>119</v>
          </cell>
        </row>
        <row r="86">
          <cell r="B86" t="str">
            <v>23 แม่ออน</v>
          </cell>
          <cell r="C86">
            <v>430</v>
          </cell>
          <cell r="D86">
            <v>430</v>
          </cell>
          <cell r="E86">
            <v>406</v>
          </cell>
          <cell r="F86">
            <v>430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M86">
            <v>45.933249000000004</v>
          </cell>
          <cell r="N86">
            <v>233</v>
          </cell>
          <cell r="P86">
            <v>0</v>
          </cell>
          <cell r="Q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277</v>
          </cell>
          <cell r="AF86">
            <v>233</v>
          </cell>
          <cell r="AG86">
            <v>0</v>
          </cell>
          <cell r="AH86">
            <v>44</v>
          </cell>
          <cell r="AI86">
            <v>227</v>
          </cell>
          <cell r="AJ86">
            <v>7</v>
          </cell>
          <cell r="AK86">
            <v>190</v>
          </cell>
          <cell r="AL86">
            <v>26</v>
          </cell>
          <cell r="AM86">
            <v>22</v>
          </cell>
          <cell r="AN86">
            <v>119</v>
          </cell>
          <cell r="AO86">
            <v>116</v>
          </cell>
        </row>
        <row r="87">
          <cell r="B87" t="str">
            <v>24 ดอยหล่อ</v>
          </cell>
          <cell r="C87">
            <v>116.5</v>
          </cell>
          <cell r="D87">
            <v>112</v>
          </cell>
          <cell r="E87">
            <v>34.5</v>
          </cell>
          <cell r="F87">
            <v>112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M87">
            <v>35.155951000000002</v>
          </cell>
          <cell r="N87">
            <v>40</v>
          </cell>
          <cell r="P87">
            <v>0</v>
          </cell>
          <cell r="Q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</v>
          </cell>
          <cell r="AF87">
            <v>40</v>
          </cell>
          <cell r="AG87">
            <v>0</v>
          </cell>
          <cell r="AH87">
            <v>20</v>
          </cell>
          <cell r="AI87">
            <v>16</v>
          </cell>
          <cell r="AJ87">
            <v>0</v>
          </cell>
          <cell r="AK87">
            <v>0</v>
          </cell>
          <cell r="AL87">
            <v>2</v>
          </cell>
          <cell r="AM87">
            <v>0</v>
          </cell>
          <cell r="AN87">
            <v>125</v>
          </cell>
          <cell r="AO87">
            <v>0</v>
          </cell>
        </row>
        <row r="88">
          <cell r="B88" t="str">
            <v>25 กัลยาณิวัฒนา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M88">
            <v>0</v>
          </cell>
          <cell r="N88">
            <v>0</v>
          </cell>
          <cell r="P88">
            <v>0</v>
          </cell>
          <cell r="Q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89">
          <cell r="B89" t="str">
            <v>แม่ฮ่องสอน</v>
          </cell>
          <cell r="C89">
            <v>1810.9</v>
          </cell>
          <cell r="D89">
            <v>2367.6999999999998</v>
          </cell>
          <cell r="E89">
            <v>331.45</v>
          </cell>
          <cell r="F89">
            <v>748.45</v>
          </cell>
          <cell r="G89">
            <v>32</v>
          </cell>
          <cell r="H89">
            <v>7</v>
          </cell>
          <cell r="I89">
            <v>97</v>
          </cell>
          <cell r="J89">
            <v>9</v>
          </cell>
          <cell r="M89">
            <v>1212.7778620055899</v>
          </cell>
          <cell r="N89">
            <v>1306</v>
          </cell>
          <cell r="P89">
            <v>373.15625</v>
          </cell>
          <cell r="Q89">
            <v>357.65625</v>
          </cell>
          <cell r="Y89">
            <v>199.33332999999999</v>
          </cell>
          <cell r="Z89">
            <v>251.33332999999999</v>
          </cell>
          <cell r="AA89">
            <v>10</v>
          </cell>
          <cell r="AB89">
            <v>12</v>
          </cell>
          <cell r="AC89">
            <v>50</v>
          </cell>
          <cell r="AD89">
            <v>48</v>
          </cell>
          <cell r="AE89">
            <v>1678</v>
          </cell>
          <cell r="AF89">
            <v>1388</v>
          </cell>
          <cell r="AG89">
            <v>0</v>
          </cell>
          <cell r="AH89">
            <v>290</v>
          </cell>
          <cell r="AI89">
            <v>1119</v>
          </cell>
          <cell r="AJ89">
            <v>0</v>
          </cell>
          <cell r="AK89">
            <v>854</v>
          </cell>
          <cell r="AL89">
            <v>140</v>
          </cell>
          <cell r="AM89">
            <v>104</v>
          </cell>
          <cell r="AN89">
            <v>125</v>
          </cell>
          <cell r="AO89">
            <v>122</v>
          </cell>
        </row>
        <row r="90">
          <cell r="B90" t="str">
            <v>01 เมืองแม่ฮ่องสอน</v>
          </cell>
          <cell r="C90">
            <v>17.399999999999999</v>
          </cell>
          <cell r="D90">
            <v>120.2</v>
          </cell>
          <cell r="E90">
            <v>6.2</v>
          </cell>
          <cell r="F90">
            <v>6.2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M90">
            <v>101.65356285564999</v>
          </cell>
          <cell r="N90">
            <v>202</v>
          </cell>
          <cell r="P90">
            <v>81.15625</v>
          </cell>
          <cell r="Q90">
            <v>81.15625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239</v>
          </cell>
          <cell r="AF90">
            <v>202</v>
          </cell>
          <cell r="AG90">
            <v>0</v>
          </cell>
          <cell r="AH90">
            <v>37</v>
          </cell>
          <cell r="AI90">
            <v>118</v>
          </cell>
          <cell r="AJ90">
            <v>0</v>
          </cell>
          <cell r="AK90">
            <v>81</v>
          </cell>
          <cell r="AL90">
            <v>19</v>
          </cell>
          <cell r="AM90">
            <v>12</v>
          </cell>
          <cell r="AN90">
            <v>136</v>
          </cell>
          <cell r="AO90">
            <v>148</v>
          </cell>
        </row>
        <row r="91">
          <cell r="B91" t="str">
            <v>02 ขุนยวม</v>
          </cell>
          <cell r="C91">
            <v>366.25</v>
          </cell>
          <cell r="D91">
            <v>809.25</v>
          </cell>
          <cell r="E91">
            <v>25</v>
          </cell>
          <cell r="F91">
            <v>442</v>
          </cell>
          <cell r="G91">
            <v>1</v>
          </cell>
          <cell r="H91">
            <v>7</v>
          </cell>
          <cell r="I91">
            <v>56.67</v>
          </cell>
          <cell r="J91">
            <v>14.705882352941176</v>
          </cell>
          <cell r="M91">
            <v>329.87300720544999</v>
          </cell>
          <cell r="N91">
            <v>278</v>
          </cell>
          <cell r="P91">
            <v>138</v>
          </cell>
          <cell r="Q91">
            <v>122.5</v>
          </cell>
          <cell r="Y91">
            <v>50</v>
          </cell>
          <cell r="Z91">
            <v>102</v>
          </cell>
          <cell r="AA91">
            <v>0</v>
          </cell>
          <cell r="AB91">
            <v>1</v>
          </cell>
          <cell r="AC91">
            <v>0</v>
          </cell>
          <cell r="AD91">
            <v>7.7450980392156863</v>
          </cell>
          <cell r="AE91">
            <v>386</v>
          </cell>
          <cell r="AF91">
            <v>330</v>
          </cell>
          <cell r="AG91">
            <v>0</v>
          </cell>
          <cell r="AH91">
            <v>56</v>
          </cell>
          <cell r="AI91">
            <v>289</v>
          </cell>
          <cell r="AJ91">
            <v>0</v>
          </cell>
          <cell r="AK91">
            <v>233</v>
          </cell>
          <cell r="AL91">
            <v>27</v>
          </cell>
          <cell r="AM91">
            <v>23</v>
          </cell>
          <cell r="AN91">
            <v>90</v>
          </cell>
          <cell r="AO91">
            <v>99</v>
          </cell>
        </row>
        <row r="92">
          <cell r="B92" t="str">
            <v>03 ปาย</v>
          </cell>
          <cell r="C92">
            <v>627.75</v>
          </cell>
          <cell r="D92">
            <v>627.75</v>
          </cell>
          <cell r="E92">
            <v>232.5</v>
          </cell>
          <cell r="F92">
            <v>232.5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M92">
            <v>368.15173009717989</v>
          </cell>
          <cell r="N92">
            <v>424</v>
          </cell>
          <cell r="P92">
            <v>154</v>
          </cell>
          <cell r="Q92">
            <v>154</v>
          </cell>
          <cell r="Y92">
            <v>149.33332999999999</v>
          </cell>
          <cell r="Z92">
            <v>149.33332999999999</v>
          </cell>
          <cell r="AA92">
            <v>10</v>
          </cell>
          <cell r="AB92">
            <v>11</v>
          </cell>
          <cell r="AC92">
            <v>67.890626493094345</v>
          </cell>
          <cell r="AD92">
            <v>75.679689189278776</v>
          </cell>
          <cell r="AE92">
            <v>489</v>
          </cell>
          <cell r="AF92">
            <v>424</v>
          </cell>
          <cell r="AG92">
            <v>0</v>
          </cell>
          <cell r="AH92">
            <v>65</v>
          </cell>
          <cell r="AI92">
            <v>357</v>
          </cell>
          <cell r="AJ92">
            <v>0</v>
          </cell>
          <cell r="AK92">
            <v>292</v>
          </cell>
          <cell r="AL92">
            <v>50</v>
          </cell>
          <cell r="AM92">
            <v>43</v>
          </cell>
          <cell r="AN92">
            <v>140</v>
          </cell>
          <cell r="AO92">
            <v>147</v>
          </cell>
        </row>
        <row r="93">
          <cell r="B93" t="str">
            <v>04 แม่ลาน้อย</v>
          </cell>
          <cell r="C93">
            <v>108.5</v>
          </cell>
          <cell r="D93">
            <v>108.5</v>
          </cell>
          <cell r="E93">
            <v>23</v>
          </cell>
          <cell r="F93">
            <v>23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M93">
            <v>142.89590480365999</v>
          </cell>
          <cell r="N93">
            <v>109</v>
          </cell>
          <cell r="P93">
            <v>0</v>
          </cell>
          <cell r="Q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109</v>
          </cell>
          <cell r="AF93">
            <v>109</v>
          </cell>
          <cell r="AG93">
            <v>0</v>
          </cell>
          <cell r="AH93">
            <v>0</v>
          </cell>
          <cell r="AI93">
            <v>109</v>
          </cell>
          <cell r="AJ93">
            <v>0</v>
          </cell>
          <cell r="AK93">
            <v>109</v>
          </cell>
          <cell r="AL93">
            <v>13</v>
          </cell>
          <cell r="AM93">
            <v>11</v>
          </cell>
          <cell r="AN93">
            <v>110</v>
          </cell>
          <cell r="AO93">
            <v>101</v>
          </cell>
        </row>
        <row r="94">
          <cell r="B94" t="str">
            <v>05 แม่สะเรียง</v>
          </cell>
          <cell r="C94">
            <v>373</v>
          </cell>
          <cell r="D94">
            <v>373</v>
          </cell>
          <cell r="E94">
            <v>44.75</v>
          </cell>
          <cell r="F94">
            <v>44.75</v>
          </cell>
          <cell r="G94">
            <v>31</v>
          </cell>
          <cell r="H94">
            <v>0</v>
          </cell>
          <cell r="I94">
            <v>681.82</v>
          </cell>
          <cell r="J94">
            <v>0</v>
          </cell>
          <cell r="M94">
            <v>184.50347358114993</v>
          </cell>
          <cell r="N94">
            <v>164</v>
          </cell>
          <cell r="P94">
            <v>0</v>
          </cell>
          <cell r="Q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216</v>
          </cell>
          <cell r="AF94">
            <v>164</v>
          </cell>
          <cell r="AG94">
            <v>0</v>
          </cell>
          <cell r="AH94">
            <v>52</v>
          </cell>
          <cell r="AI94">
            <v>191</v>
          </cell>
          <cell r="AJ94">
            <v>0</v>
          </cell>
          <cell r="AK94">
            <v>139</v>
          </cell>
          <cell r="AL94">
            <v>26</v>
          </cell>
          <cell r="AM94">
            <v>15</v>
          </cell>
          <cell r="AN94">
            <v>120</v>
          </cell>
          <cell r="AO94">
            <v>108</v>
          </cell>
        </row>
        <row r="95">
          <cell r="B95" t="str">
            <v>06 สบเมย</v>
          </cell>
          <cell r="C95">
            <v>0</v>
          </cell>
          <cell r="D95">
            <v>11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M95">
            <v>7.4817076386299997</v>
          </cell>
          <cell r="N95">
            <v>6</v>
          </cell>
          <cell r="P95">
            <v>0</v>
          </cell>
          <cell r="Q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58</v>
          </cell>
          <cell r="AF95">
            <v>36</v>
          </cell>
          <cell r="AG95">
            <v>0</v>
          </cell>
          <cell r="AH95">
            <v>22</v>
          </cell>
          <cell r="AI95">
            <v>9</v>
          </cell>
          <cell r="AJ95">
            <v>0</v>
          </cell>
          <cell r="AK95">
            <v>0</v>
          </cell>
          <cell r="AL95">
            <v>1</v>
          </cell>
          <cell r="AM95">
            <v>0</v>
          </cell>
          <cell r="AN95">
            <v>444</v>
          </cell>
          <cell r="AO95">
            <v>0</v>
          </cell>
        </row>
        <row r="96">
          <cell r="B96" t="str">
            <v>07 ปางมะผ้า</v>
          </cell>
          <cell r="C96">
            <v>318</v>
          </cell>
          <cell r="D96">
            <v>318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M96">
            <v>78.218475823869994</v>
          </cell>
          <cell r="N96">
            <v>123</v>
          </cell>
          <cell r="P96">
            <v>0</v>
          </cell>
          <cell r="Q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181</v>
          </cell>
          <cell r="AF96">
            <v>123</v>
          </cell>
          <cell r="AG96">
            <v>0</v>
          </cell>
          <cell r="AH96">
            <v>58</v>
          </cell>
          <cell r="AI96">
            <v>46</v>
          </cell>
          <cell r="AJ96">
            <v>0</v>
          </cell>
          <cell r="AK96">
            <v>0</v>
          </cell>
          <cell r="AL96">
            <v>4</v>
          </cell>
          <cell r="AM96">
            <v>0</v>
          </cell>
          <cell r="AN96">
            <v>87</v>
          </cell>
          <cell r="AO96">
            <v>0</v>
          </cell>
        </row>
        <row r="97">
          <cell r="B97" t="str">
            <v>ตาก</v>
          </cell>
          <cell r="C97">
            <v>13786.97</v>
          </cell>
          <cell r="D97">
            <v>11036.97</v>
          </cell>
          <cell r="E97">
            <v>7455.97</v>
          </cell>
          <cell r="F97">
            <v>7383.97</v>
          </cell>
          <cell r="G97">
            <v>394</v>
          </cell>
          <cell r="H97">
            <v>91</v>
          </cell>
          <cell r="I97">
            <v>53</v>
          </cell>
          <cell r="J97">
            <v>12</v>
          </cell>
          <cell r="M97">
            <v>13106.749770194101</v>
          </cell>
          <cell r="N97">
            <v>11083</v>
          </cell>
          <cell r="P97">
            <v>11127.62333</v>
          </cell>
          <cell r="Q97">
            <v>11103.24833</v>
          </cell>
          <cell r="Y97">
            <v>9199.1233300000004</v>
          </cell>
          <cell r="Z97">
            <v>10156.95666</v>
          </cell>
          <cell r="AA97">
            <v>1226</v>
          </cell>
          <cell r="AB97">
            <v>1144</v>
          </cell>
          <cell r="AC97">
            <v>133</v>
          </cell>
          <cell r="AD97">
            <v>113</v>
          </cell>
          <cell r="AE97">
            <v>16418</v>
          </cell>
          <cell r="AF97">
            <v>15584</v>
          </cell>
          <cell r="AG97">
            <v>53</v>
          </cell>
          <cell r="AH97">
            <v>887</v>
          </cell>
          <cell r="AI97">
            <v>9143</v>
          </cell>
          <cell r="AJ97">
            <v>0</v>
          </cell>
          <cell r="AK97">
            <v>8256</v>
          </cell>
          <cell r="AL97">
            <v>1458</v>
          </cell>
          <cell r="AM97">
            <v>1191</v>
          </cell>
          <cell r="AN97">
            <v>159</v>
          </cell>
          <cell r="AO97">
            <v>144</v>
          </cell>
        </row>
        <row r="98">
          <cell r="B98" t="str">
            <v>01 เมืองตาก</v>
          </cell>
          <cell r="C98">
            <v>1098</v>
          </cell>
          <cell r="D98">
            <v>859</v>
          </cell>
          <cell r="E98">
            <v>486</v>
          </cell>
          <cell r="F98">
            <v>447</v>
          </cell>
          <cell r="G98">
            <v>100</v>
          </cell>
          <cell r="H98">
            <v>10</v>
          </cell>
          <cell r="I98">
            <v>205.99</v>
          </cell>
          <cell r="J98">
            <v>22.718120805369129</v>
          </cell>
          <cell r="M98">
            <v>734.88026372566003</v>
          </cell>
          <cell r="N98">
            <v>379</v>
          </cell>
          <cell r="P98">
            <v>0</v>
          </cell>
          <cell r="Q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777</v>
          </cell>
          <cell r="AF98">
            <v>735</v>
          </cell>
          <cell r="AG98">
            <v>0</v>
          </cell>
          <cell r="AH98">
            <v>42</v>
          </cell>
          <cell r="AI98">
            <v>445</v>
          </cell>
          <cell r="AJ98">
            <v>0</v>
          </cell>
          <cell r="AK98">
            <v>403</v>
          </cell>
          <cell r="AL98">
            <v>43</v>
          </cell>
          <cell r="AM98">
            <v>38</v>
          </cell>
          <cell r="AN98">
            <v>90</v>
          </cell>
          <cell r="AO98">
            <v>94</v>
          </cell>
        </row>
        <row r="99">
          <cell r="B99" t="str">
            <v>02 ท่าสองยาง</v>
          </cell>
          <cell r="C99">
            <v>1537</v>
          </cell>
          <cell r="D99">
            <v>1436</v>
          </cell>
          <cell r="E99">
            <v>775</v>
          </cell>
          <cell r="F99">
            <v>775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M99">
            <v>955.34516032572003</v>
          </cell>
          <cell r="N99">
            <v>1129</v>
          </cell>
          <cell r="P99">
            <v>0</v>
          </cell>
          <cell r="Q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1223</v>
          </cell>
          <cell r="AF99">
            <v>1129</v>
          </cell>
          <cell r="AG99">
            <v>0</v>
          </cell>
          <cell r="AH99">
            <v>94</v>
          </cell>
          <cell r="AI99">
            <v>992</v>
          </cell>
          <cell r="AJ99">
            <v>0</v>
          </cell>
          <cell r="AK99">
            <v>898</v>
          </cell>
          <cell r="AL99">
            <v>145</v>
          </cell>
          <cell r="AM99">
            <v>139</v>
          </cell>
          <cell r="AN99">
            <v>147</v>
          </cell>
          <cell r="AO99">
            <v>155</v>
          </cell>
        </row>
        <row r="100">
          <cell r="B100" t="str">
            <v>03 บ้านตาก</v>
          </cell>
          <cell r="C100">
            <v>104</v>
          </cell>
          <cell r="D100">
            <v>62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M100">
            <v>306.84009106786999</v>
          </cell>
          <cell r="N100">
            <v>7</v>
          </cell>
          <cell r="P100">
            <v>0</v>
          </cell>
          <cell r="Q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307</v>
          </cell>
          <cell r="AF100">
            <v>307</v>
          </cell>
          <cell r="AG100">
            <v>0</v>
          </cell>
          <cell r="AH100">
            <v>0</v>
          </cell>
          <cell r="AI100">
            <v>66</v>
          </cell>
          <cell r="AJ100">
            <v>0</v>
          </cell>
          <cell r="AK100">
            <v>66</v>
          </cell>
          <cell r="AL100">
            <v>5</v>
          </cell>
          <cell r="AM100">
            <v>5</v>
          </cell>
          <cell r="AN100">
            <v>45</v>
          </cell>
          <cell r="AO100">
            <v>76</v>
          </cell>
        </row>
        <row r="101">
          <cell r="B101" t="str">
            <v>04 แม่ระมาด</v>
          </cell>
          <cell r="C101">
            <v>1131</v>
          </cell>
          <cell r="D101">
            <v>1131</v>
          </cell>
          <cell r="E101">
            <v>792</v>
          </cell>
          <cell r="F101">
            <v>792</v>
          </cell>
          <cell r="G101">
            <v>65</v>
          </cell>
          <cell r="H101">
            <v>0</v>
          </cell>
          <cell r="I101">
            <v>82.56</v>
          </cell>
          <cell r="J101">
            <v>0</v>
          </cell>
          <cell r="M101">
            <v>1019.4641232324799</v>
          </cell>
          <cell r="N101">
            <v>1246</v>
          </cell>
          <cell r="P101">
            <v>2582.165</v>
          </cell>
          <cell r="Q101">
            <v>2582.165</v>
          </cell>
          <cell r="Y101">
            <v>2353.165</v>
          </cell>
          <cell r="Z101">
            <v>2484.165</v>
          </cell>
          <cell r="AA101">
            <v>300</v>
          </cell>
          <cell r="AB101">
            <v>295</v>
          </cell>
          <cell r="AC101">
            <v>127.61801658617225</v>
          </cell>
          <cell r="AD101">
            <v>118.83520217054826</v>
          </cell>
          <cell r="AE101">
            <v>1412</v>
          </cell>
          <cell r="AF101">
            <v>1246</v>
          </cell>
          <cell r="AG101">
            <v>0</v>
          </cell>
          <cell r="AH101">
            <v>166</v>
          </cell>
          <cell r="AI101">
            <v>1089</v>
          </cell>
          <cell r="AJ101">
            <v>0</v>
          </cell>
          <cell r="AK101">
            <v>923</v>
          </cell>
          <cell r="AL101">
            <v>156</v>
          </cell>
          <cell r="AM101">
            <v>121</v>
          </cell>
          <cell r="AN101">
            <v>132</v>
          </cell>
          <cell r="AO101">
            <v>131</v>
          </cell>
        </row>
        <row r="102">
          <cell r="B102" t="str">
            <v>05 แม่สอด</v>
          </cell>
          <cell r="C102">
            <v>3983</v>
          </cell>
          <cell r="D102">
            <v>3533</v>
          </cell>
          <cell r="E102">
            <v>2749</v>
          </cell>
          <cell r="F102">
            <v>2749</v>
          </cell>
          <cell r="G102">
            <v>229</v>
          </cell>
          <cell r="H102">
            <v>81</v>
          </cell>
          <cell r="I102">
            <v>83.42</v>
          </cell>
          <cell r="J102">
            <v>29.527828301200437</v>
          </cell>
          <cell r="M102">
            <v>4668.1501904673014</v>
          </cell>
          <cell r="N102">
            <v>2346</v>
          </cell>
          <cell r="P102">
            <v>1847</v>
          </cell>
          <cell r="Q102">
            <v>1847</v>
          </cell>
          <cell r="Y102">
            <v>1551.25</v>
          </cell>
          <cell r="Z102">
            <v>1681.25</v>
          </cell>
          <cell r="AA102">
            <v>167</v>
          </cell>
          <cell r="AB102">
            <v>161</v>
          </cell>
          <cell r="AC102">
            <v>107.47193123609992</v>
          </cell>
          <cell r="AD102">
            <v>95.878562575464684</v>
          </cell>
          <cell r="AE102">
            <v>4644</v>
          </cell>
          <cell r="AF102">
            <v>4668</v>
          </cell>
          <cell r="AG102">
            <v>53</v>
          </cell>
          <cell r="AH102">
            <v>29</v>
          </cell>
          <cell r="AI102">
            <v>2341</v>
          </cell>
          <cell r="AJ102">
            <v>0</v>
          </cell>
          <cell r="AK102">
            <v>2312</v>
          </cell>
          <cell r="AL102">
            <v>442</v>
          </cell>
          <cell r="AM102">
            <v>357</v>
          </cell>
          <cell r="AN102">
            <v>112</v>
          </cell>
          <cell r="AO102">
            <v>154</v>
          </cell>
        </row>
        <row r="103">
          <cell r="B103" t="str">
            <v>06 สามเงา</v>
          </cell>
          <cell r="C103">
            <v>285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M103">
            <v>60.015087453219998</v>
          </cell>
          <cell r="N103">
            <v>37</v>
          </cell>
          <cell r="P103">
            <v>0</v>
          </cell>
          <cell r="Q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109</v>
          </cell>
          <cell r="AF103">
            <v>60</v>
          </cell>
          <cell r="AG103">
            <v>0</v>
          </cell>
          <cell r="AH103">
            <v>49</v>
          </cell>
          <cell r="AI103">
            <v>57</v>
          </cell>
          <cell r="AJ103">
            <v>0</v>
          </cell>
          <cell r="AK103">
            <v>8</v>
          </cell>
          <cell r="AL103">
            <v>5</v>
          </cell>
          <cell r="AM103">
            <v>1</v>
          </cell>
          <cell r="AN103">
            <v>53</v>
          </cell>
          <cell r="AO103">
            <v>125</v>
          </cell>
        </row>
        <row r="104">
          <cell r="B104" t="str">
            <v>07 อุ้มผาง</v>
          </cell>
          <cell r="C104">
            <v>2550</v>
          </cell>
          <cell r="D104">
            <v>1724</v>
          </cell>
          <cell r="E104">
            <v>878</v>
          </cell>
          <cell r="F104">
            <v>1427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M104">
            <v>2021.9737900654402</v>
          </cell>
          <cell r="N104">
            <v>4099</v>
          </cell>
          <cell r="P104">
            <v>5534.3333300000004</v>
          </cell>
          <cell r="Q104">
            <v>5534.3333300000004</v>
          </cell>
          <cell r="Y104">
            <v>4404.8333300000004</v>
          </cell>
          <cell r="Z104">
            <v>4973.6666599999999</v>
          </cell>
          <cell r="AA104">
            <v>676</v>
          </cell>
          <cell r="AB104">
            <v>635</v>
          </cell>
          <cell r="AC104">
            <v>153.56446528704413</v>
          </cell>
          <cell r="AD104">
            <v>127.66696284185639</v>
          </cell>
          <cell r="AE104">
            <v>4544</v>
          </cell>
          <cell r="AF104">
            <v>4099</v>
          </cell>
          <cell r="AG104">
            <v>0</v>
          </cell>
          <cell r="AH104">
            <v>445</v>
          </cell>
          <cell r="AI104">
            <v>1943</v>
          </cell>
          <cell r="AJ104">
            <v>0</v>
          </cell>
          <cell r="AK104">
            <v>1498</v>
          </cell>
          <cell r="AL104">
            <v>338</v>
          </cell>
          <cell r="AM104">
            <v>237</v>
          </cell>
          <cell r="AN104">
            <v>174</v>
          </cell>
          <cell r="AO104">
            <v>158</v>
          </cell>
        </row>
        <row r="105">
          <cell r="B105" t="str">
            <v>08 พบพระ</v>
          </cell>
          <cell r="C105">
            <v>1459.97</v>
          </cell>
          <cell r="D105">
            <v>1459.97</v>
          </cell>
          <cell r="E105">
            <v>361.97</v>
          </cell>
          <cell r="F105">
            <v>361.97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M105">
            <v>1885.8283687690694</v>
          </cell>
          <cell r="N105">
            <v>852</v>
          </cell>
          <cell r="P105">
            <v>376</v>
          </cell>
          <cell r="Q105">
            <v>376</v>
          </cell>
          <cell r="Y105">
            <v>248</v>
          </cell>
          <cell r="Z105">
            <v>376</v>
          </cell>
          <cell r="AA105">
            <v>21</v>
          </cell>
          <cell r="AB105">
            <v>22</v>
          </cell>
          <cell r="AC105">
            <v>83.338709677419359</v>
          </cell>
          <cell r="AD105">
            <v>59.148936170212764</v>
          </cell>
          <cell r="AE105">
            <v>1933</v>
          </cell>
          <cell r="AF105">
            <v>1886</v>
          </cell>
          <cell r="AG105">
            <v>0</v>
          </cell>
          <cell r="AH105">
            <v>47</v>
          </cell>
          <cell r="AI105">
            <v>1090</v>
          </cell>
          <cell r="AJ105">
            <v>0</v>
          </cell>
          <cell r="AK105">
            <v>1043</v>
          </cell>
          <cell r="AL105">
            <v>183</v>
          </cell>
          <cell r="AM105">
            <v>168</v>
          </cell>
          <cell r="AN105">
            <v>139</v>
          </cell>
          <cell r="AO105">
            <v>161</v>
          </cell>
        </row>
        <row r="106">
          <cell r="B106" t="str">
            <v>09 วังเจ้า</v>
          </cell>
          <cell r="C106">
            <v>1639</v>
          </cell>
          <cell r="D106">
            <v>832</v>
          </cell>
          <cell r="E106">
            <v>1414</v>
          </cell>
          <cell r="F106">
            <v>832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M106">
            <v>1454.25269508734</v>
          </cell>
          <cell r="N106">
            <v>988</v>
          </cell>
          <cell r="P106">
            <v>788.125</v>
          </cell>
          <cell r="Q106">
            <v>763.75</v>
          </cell>
          <cell r="Y106">
            <v>641.875</v>
          </cell>
          <cell r="Z106">
            <v>641.875</v>
          </cell>
          <cell r="AA106">
            <v>62</v>
          </cell>
          <cell r="AB106">
            <v>31</v>
          </cell>
          <cell r="AC106">
            <v>95.949367088607602</v>
          </cell>
          <cell r="AD106">
            <v>48.101265822784811</v>
          </cell>
          <cell r="AE106">
            <v>1469</v>
          </cell>
          <cell r="AF106">
            <v>1454</v>
          </cell>
          <cell r="AG106">
            <v>0</v>
          </cell>
          <cell r="AH106">
            <v>15</v>
          </cell>
          <cell r="AI106">
            <v>1120</v>
          </cell>
          <cell r="AJ106">
            <v>0</v>
          </cell>
          <cell r="AK106">
            <v>1105</v>
          </cell>
          <cell r="AL106">
            <v>141</v>
          </cell>
          <cell r="AM106">
            <v>125</v>
          </cell>
          <cell r="AN106">
            <v>113</v>
          </cell>
          <cell r="AO106">
            <v>113</v>
          </cell>
        </row>
        <row r="107">
          <cell r="B107" t="str">
            <v>กำแพงเพชร</v>
          </cell>
          <cell r="C107">
            <v>47498.5</v>
          </cell>
          <cell r="D107">
            <v>46912.5</v>
          </cell>
          <cell r="E107">
            <v>18314.75</v>
          </cell>
          <cell r="F107">
            <v>18423.75</v>
          </cell>
          <cell r="G107">
            <v>3917</v>
          </cell>
          <cell r="H107">
            <v>15721</v>
          </cell>
          <cell r="I107">
            <v>214</v>
          </cell>
          <cell r="J107">
            <v>853</v>
          </cell>
          <cell r="M107">
            <v>49160.093064000001</v>
          </cell>
          <cell r="N107">
            <v>29529</v>
          </cell>
          <cell r="P107">
            <v>21068.591670000002</v>
          </cell>
          <cell r="Q107">
            <v>20979.591670000002</v>
          </cell>
          <cell r="Y107">
            <v>17303.94167</v>
          </cell>
          <cell r="Z107">
            <v>18880.219450000001</v>
          </cell>
          <cell r="AA107">
            <v>2475</v>
          </cell>
          <cell r="AB107">
            <v>2554</v>
          </cell>
          <cell r="AC107">
            <v>143</v>
          </cell>
          <cell r="AD107">
            <v>135</v>
          </cell>
          <cell r="AE107">
            <v>42894</v>
          </cell>
          <cell r="AF107">
            <v>41360</v>
          </cell>
          <cell r="AG107">
            <v>370</v>
          </cell>
          <cell r="AH107">
            <v>1904</v>
          </cell>
          <cell r="AI107">
            <v>31557</v>
          </cell>
          <cell r="AJ107">
            <v>614</v>
          </cell>
          <cell r="AK107">
            <v>30249</v>
          </cell>
          <cell r="AL107">
            <v>4529</v>
          </cell>
          <cell r="AM107">
            <v>4416</v>
          </cell>
          <cell r="AN107">
            <v>144</v>
          </cell>
          <cell r="AO107">
            <v>146</v>
          </cell>
        </row>
        <row r="108">
          <cell r="B108" t="str">
            <v>01 เมืองกำแพงเพชร</v>
          </cell>
          <cell r="C108">
            <v>19535</v>
          </cell>
          <cell r="D108">
            <v>19648</v>
          </cell>
          <cell r="E108">
            <v>10578</v>
          </cell>
          <cell r="F108">
            <v>11053</v>
          </cell>
          <cell r="G108">
            <v>1952</v>
          </cell>
          <cell r="H108">
            <v>15375</v>
          </cell>
          <cell r="I108">
            <v>184.57</v>
          </cell>
          <cell r="J108">
            <v>1391.0100470460509</v>
          </cell>
          <cell r="M108">
            <v>16381.739826000001</v>
          </cell>
          <cell r="N108">
            <v>14548</v>
          </cell>
          <cell r="P108">
            <v>7617.7083300000004</v>
          </cell>
          <cell r="Q108">
            <v>7555.7083300000004</v>
          </cell>
          <cell r="Y108">
            <v>6791.15834</v>
          </cell>
          <cell r="Z108">
            <v>6729.1583300000002</v>
          </cell>
          <cell r="AA108">
            <v>1017</v>
          </cell>
          <cell r="AB108">
            <v>930</v>
          </cell>
          <cell r="AC108">
            <v>149.76083103225068</v>
          </cell>
          <cell r="AD108">
            <v>138.23757064131971</v>
          </cell>
          <cell r="AE108">
            <v>14932</v>
          </cell>
          <cell r="AF108">
            <v>14548</v>
          </cell>
          <cell r="AG108">
            <v>138</v>
          </cell>
          <cell r="AH108">
            <v>522</v>
          </cell>
          <cell r="AI108">
            <v>14124</v>
          </cell>
          <cell r="AJ108">
            <v>260</v>
          </cell>
          <cell r="AK108">
            <v>13862</v>
          </cell>
          <cell r="AL108">
            <v>2020</v>
          </cell>
          <cell r="AM108">
            <v>1916</v>
          </cell>
          <cell r="AN108">
            <v>121</v>
          </cell>
          <cell r="AO108">
            <v>138</v>
          </cell>
        </row>
        <row r="109">
          <cell r="B109" t="str">
            <v>02 ขาณุวรลักษบุรี</v>
          </cell>
          <cell r="C109">
            <v>6860</v>
          </cell>
          <cell r="D109">
            <v>6960</v>
          </cell>
          <cell r="E109">
            <v>220</v>
          </cell>
          <cell r="F109">
            <v>220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M109">
            <v>8000.608663</v>
          </cell>
          <cell r="N109">
            <v>2716</v>
          </cell>
          <cell r="P109">
            <v>3110.8333299999999</v>
          </cell>
          <cell r="Q109">
            <v>3110.8333299999999</v>
          </cell>
          <cell r="Y109">
            <v>1390</v>
          </cell>
          <cell r="Z109">
            <v>2430.2777799999999</v>
          </cell>
          <cell r="AA109">
            <v>194</v>
          </cell>
          <cell r="AB109">
            <v>248</v>
          </cell>
          <cell r="AC109">
            <v>139.58633093525179</v>
          </cell>
          <cell r="AD109">
            <v>101.96479588024707</v>
          </cell>
          <cell r="AE109">
            <v>8338</v>
          </cell>
          <cell r="AF109">
            <v>8001</v>
          </cell>
          <cell r="AG109">
            <v>90</v>
          </cell>
          <cell r="AH109">
            <v>427</v>
          </cell>
          <cell r="AI109">
            <v>3488</v>
          </cell>
          <cell r="AJ109">
            <v>105</v>
          </cell>
          <cell r="AK109">
            <v>3166</v>
          </cell>
          <cell r="AL109">
            <v>642</v>
          </cell>
          <cell r="AM109">
            <v>544</v>
          </cell>
          <cell r="AN109">
            <v>161</v>
          </cell>
          <cell r="AO109">
            <v>172</v>
          </cell>
        </row>
        <row r="110">
          <cell r="B110" t="str">
            <v>03 คลองขลุง</v>
          </cell>
          <cell r="C110">
            <v>2559</v>
          </cell>
          <cell r="D110">
            <v>2559</v>
          </cell>
          <cell r="E110">
            <v>1055.25</v>
          </cell>
          <cell r="F110">
            <v>1055.25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M110">
            <v>8249.6985540000005</v>
          </cell>
          <cell r="N110">
            <v>2657</v>
          </cell>
          <cell r="P110">
            <v>2432</v>
          </cell>
          <cell r="Q110">
            <v>2432</v>
          </cell>
          <cell r="Y110">
            <v>2256</v>
          </cell>
          <cell r="Z110">
            <v>2256</v>
          </cell>
          <cell r="AA110">
            <v>279</v>
          </cell>
          <cell r="AB110">
            <v>321</v>
          </cell>
          <cell r="AC110">
            <v>123.46572104166667</v>
          </cell>
          <cell r="AD110">
            <v>142.39657210549646</v>
          </cell>
          <cell r="AE110">
            <v>2707</v>
          </cell>
          <cell r="AF110">
            <v>2657</v>
          </cell>
          <cell r="AG110">
            <v>0</v>
          </cell>
          <cell r="AH110">
            <v>50</v>
          </cell>
          <cell r="AI110">
            <v>2081</v>
          </cell>
          <cell r="AJ110">
            <v>44</v>
          </cell>
          <cell r="AK110">
            <v>2075</v>
          </cell>
          <cell r="AL110">
            <v>297</v>
          </cell>
          <cell r="AM110">
            <v>347</v>
          </cell>
          <cell r="AN110">
            <v>120</v>
          </cell>
          <cell r="AO110">
            <v>167</v>
          </cell>
        </row>
        <row r="111">
          <cell r="B111" t="str">
            <v>04 พรานกระต่าย</v>
          </cell>
          <cell r="C111">
            <v>1363</v>
          </cell>
          <cell r="D111">
            <v>1663</v>
          </cell>
          <cell r="E111">
            <v>110</v>
          </cell>
          <cell r="F111">
            <v>110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M111">
            <v>1252.081277</v>
          </cell>
          <cell r="N111">
            <v>854</v>
          </cell>
          <cell r="P111">
            <v>1332.75</v>
          </cell>
          <cell r="Q111">
            <v>1332.75</v>
          </cell>
          <cell r="Y111">
            <v>1332.75</v>
          </cell>
          <cell r="Z111">
            <v>1332.75</v>
          </cell>
          <cell r="AA111">
            <v>196</v>
          </cell>
          <cell r="AB111">
            <v>209</v>
          </cell>
          <cell r="AC111">
            <v>147.03432751828925</v>
          </cell>
          <cell r="AD111">
            <v>156.76983680360158</v>
          </cell>
          <cell r="AE111">
            <v>1363</v>
          </cell>
          <cell r="AF111">
            <v>1252</v>
          </cell>
          <cell r="AG111">
            <v>0</v>
          </cell>
          <cell r="AH111">
            <v>111</v>
          </cell>
          <cell r="AI111">
            <v>1296</v>
          </cell>
          <cell r="AJ111">
            <v>22</v>
          </cell>
          <cell r="AK111">
            <v>1207</v>
          </cell>
          <cell r="AL111">
            <v>139</v>
          </cell>
          <cell r="AM111">
            <v>165</v>
          </cell>
          <cell r="AN111">
            <v>117</v>
          </cell>
          <cell r="AO111">
            <v>137</v>
          </cell>
        </row>
        <row r="112">
          <cell r="B112" t="str">
            <v>05 ไทรงาม</v>
          </cell>
          <cell r="C112">
            <v>362</v>
          </cell>
          <cell r="D112">
            <v>459</v>
          </cell>
          <cell r="E112">
            <v>218</v>
          </cell>
          <cell r="F112">
            <v>218</v>
          </cell>
          <cell r="G112">
            <v>29</v>
          </cell>
          <cell r="H112">
            <v>0</v>
          </cell>
          <cell r="I112">
            <v>133.33000000000001</v>
          </cell>
          <cell r="J112">
            <v>0</v>
          </cell>
          <cell r="M112">
            <v>706.19610699999998</v>
          </cell>
          <cell r="N112">
            <v>591</v>
          </cell>
          <cell r="P112">
            <v>1006.04167</v>
          </cell>
          <cell r="Q112">
            <v>1006.04167</v>
          </cell>
          <cell r="Y112">
            <v>731.04165999999998</v>
          </cell>
          <cell r="Z112">
            <v>1006.04167</v>
          </cell>
          <cell r="AA112">
            <v>7</v>
          </cell>
          <cell r="AB112">
            <v>20</v>
          </cell>
          <cell r="AC112">
            <v>9.5924765765059146</v>
          </cell>
          <cell r="AD112">
            <v>19.589977152735635</v>
          </cell>
          <cell r="AE112">
            <v>706</v>
          </cell>
          <cell r="AF112">
            <v>706</v>
          </cell>
          <cell r="AG112">
            <v>0</v>
          </cell>
          <cell r="AH112">
            <v>0</v>
          </cell>
          <cell r="AI112">
            <v>706</v>
          </cell>
          <cell r="AJ112">
            <v>11</v>
          </cell>
          <cell r="AK112">
            <v>706</v>
          </cell>
          <cell r="AL112">
            <v>95</v>
          </cell>
          <cell r="AM112">
            <v>113</v>
          </cell>
          <cell r="AN112">
            <v>133</v>
          </cell>
          <cell r="AO112">
            <v>160</v>
          </cell>
        </row>
        <row r="113">
          <cell r="B113" t="str">
            <v>06 คลองลาน</v>
          </cell>
          <cell r="C113">
            <v>10457</v>
          </cell>
          <cell r="D113">
            <v>10457</v>
          </cell>
          <cell r="E113">
            <v>1931</v>
          </cell>
          <cell r="F113">
            <v>1931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M113">
            <v>7491.8831899999996</v>
          </cell>
          <cell r="N113">
            <v>3540</v>
          </cell>
          <cell r="P113">
            <v>2579.5916699999998</v>
          </cell>
          <cell r="Q113">
            <v>2579.5916699999998</v>
          </cell>
          <cell r="Y113">
            <v>2173.3249999999998</v>
          </cell>
          <cell r="Z113">
            <v>2283.3249999999998</v>
          </cell>
          <cell r="AA113">
            <v>524</v>
          </cell>
          <cell r="AB113">
            <v>516</v>
          </cell>
          <cell r="AC113">
            <v>241.25859378141791</v>
          </cell>
          <cell r="AD113">
            <v>226.12148219811024</v>
          </cell>
          <cell r="AE113">
            <v>7878</v>
          </cell>
          <cell r="AF113">
            <v>7492</v>
          </cell>
          <cell r="AG113">
            <v>71</v>
          </cell>
          <cell r="AH113">
            <v>457</v>
          </cell>
          <cell r="AI113">
            <v>4365</v>
          </cell>
          <cell r="AJ113">
            <v>76</v>
          </cell>
          <cell r="AK113">
            <v>3984</v>
          </cell>
          <cell r="AL113">
            <v>548</v>
          </cell>
          <cell r="AM113">
            <v>536</v>
          </cell>
          <cell r="AN113">
            <v>128</v>
          </cell>
          <cell r="AO113">
            <v>135</v>
          </cell>
        </row>
        <row r="114">
          <cell r="B114" t="str">
            <v>07 ลานกระบือ</v>
          </cell>
          <cell r="C114">
            <v>496.5</v>
          </cell>
          <cell r="D114">
            <v>346.5</v>
          </cell>
          <cell r="E114">
            <v>410.5</v>
          </cell>
          <cell r="F114">
            <v>260.5</v>
          </cell>
          <cell r="G114">
            <v>2</v>
          </cell>
          <cell r="H114">
            <v>0</v>
          </cell>
          <cell r="I114">
            <v>5</v>
          </cell>
          <cell r="J114">
            <v>0</v>
          </cell>
          <cell r="M114">
            <v>209.263994</v>
          </cell>
          <cell r="N114">
            <v>200</v>
          </cell>
          <cell r="P114">
            <v>0</v>
          </cell>
          <cell r="Q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268</v>
          </cell>
          <cell r="AF114">
            <v>200</v>
          </cell>
          <cell r="AG114">
            <v>15</v>
          </cell>
          <cell r="AH114">
            <v>83</v>
          </cell>
          <cell r="AI114">
            <v>268</v>
          </cell>
          <cell r="AJ114">
            <v>8</v>
          </cell>
          <cell r="AK114">
            <v>193</v>
          </cell>
          <cell r="AL114">
            <v>49</v>
          </cell>
          <cell r="AM114">
            <v>28</v>
          </cell>
          <cell r="AN114">
            <v>194</v>
          </cell>
          <cell r="AO114">
            <v>145</v>
          </cell>
        </row>
        <row r="115">
          <cell r="B115" t="str">
            <v>08 ทรายทองวัฒนา</v>
          </cell>
          <cell r="C115">
            <v>358</v>
          </cell>
          <cell r="D115">
            <v>358</v>
          </cell>
          <cell r="E115">
            <v>288</v>
          </cell>
          <cell r="F115">
            <v>288</v>
          </cell>
          <cell r="G115">
            <v>19</v>
          </cell>
          <cell r="H115">
            <v>88</v>
          </cell>
          <cell r="I115">
            <v>66.67</v>
          </cell>
          <cell r="J115">
            <v>306.36270833333333</v>
          </cell>
          <cell r="M115">
            <v>840.48934499999996</v>
          </cell>
          <cell r="N115">
            <v>634</v>
          </cell>
          <cell r="P115">
            <v>0</v>
          </cell>
          <cell r="Q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870</v>
          </cell>
          <cell r="AF115">
            <v>840</v>
          </cell>
          <cell r="AG115">
            <v>0</v>
          </cell>
          <cell r="AH115">
            <v>30</v>
          </cell>
          <cell r="AI115">
            <v>590</v>
          </cell>
          <cell r="AJ115">
            <v>10</v>
          </cell>
          <cell r="AK115">
            <v>570</v>
          </cell>
          <cell r="AL115">
            <v>63</v>
          </cell>
          <cell r="AM115">
            <v>80</v>
          </cell>
          <cell r="AN115">
            <v>110</v>
          </cell>
          <cell r="AO115">
            <v>140</v>
          </cell>
        </row>
        <row r="116">
          <cell r="B116" t="str">
            <v>09 ปางศิลาทอง</v>
          </cell>
          <cell r="C116">
            <v>4487</v>
          </cell>
          <cell r="D116">
            <v>3465</v>
          </cell>
          <cell r="E116">
            <v>2617</v>
          </cell>
          <cell r="F116">
            <v>2401</v>
          </cell>
          <cell r="G116">
            <v>1322</v>
          </cell>
          <cell r="H116">
            <v>160</v>
          </cell>
          <cell r="I116">
            <v>505.01</v>
          </cell>
          <cell r="J116">
            <v>66.638483965014572</v>
          </cell>
          <cell r="M116">
            <v>3491.3224519999999</v>
          </cell>
          <cell r="N116">
            <v>2862</v>
          </cell>
          <cell r="P116">
            <v>2320.5</v>
          </cell>
          <cell r="Q116">
            <v>2293.5</v>
          </cell>
          <cell r="Y116">
            <v>1960.5</v>
          </cell>
          <cell r="Z116">
            <v>2173.5</v>
          </cell>
          <cell r="AA116">
            <v>180</v>
          </cell>
          <cell r="AB116">
            <v>213</v>
          </cell>
          <cell r="AC116">
            <v>91.8301453710788</v>
          </cell>
          <cell r="AD116">
            <v>97.902001380262249</v>
          </cell>
          <cell r="AE116">
            <v>2937</v>
          </cell>
          <cell r="AF116">
            <v>2862</v>
          </cell>
          <cell r="AG116">
            <v>56</v>
          </cell>
          <cell r="AH116">
            <v>131</v>
          </cell>
          <cell r="AI116">
            <v>2937</v>
          </cell>
          <cell r="AJ116">
            <v>48</v>
          </cell>
          <cell r="AK116">
            <v>2854</v>
          </cell>
          <cell r="AL116">
            <v>456</v>
          </cell>
          <cell r="AM116">
            <v>457</v>
          </cell>
          <cell r="AN116">
            <v>132</v>
          </cell>
          <cell r="AO116">
            <v>160</v>
          </cell>
        </row>
        <row r="117">
          <cell r="B117" t="str">
            <v>10 บึงสามัคคี</v>
          </cell>
          <cell r="C117">
            <v>395</v>
          </cell>
          <cell r="D117">
            <v>371</v>
          </cell>
          <cell r="E117">
            <v>321</v>
          </cell>
          <cell r="F117">
            <v>321</v>
          </cell>
          <cell r="G117">
            <v>48</v>
          </cell>
          <cell r="H117">
            <v>58</v>
          </cell>
          <cell r="I117">
            <v>150</v>
          </cell>
          <cell r="J117">
            <v>180.18691588785046</v>
          </cell>
          <cell r="M117">
            <v>129.886008</v>
          </cell>
          <cell r="N117">
            <v>188</v>
          </cell>
          <cell r="P117">
            <v>0</v>
          </cell>
          <cell r="Q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406</v>
          </cell>
          <cell r="AF117">
            <v>395</v>
          </cell>
          <cell r="AG117">
            <v>0</v>
          </cell>
          <cell r="AH117">
            <v>11</v>
          </cell>
          <cell r="AI117">
            <v>406</v>
          </cell>
          <cell r="AJ117">
            <v>6</v>
          </cell>
          <cell r="AK117">
            <v>395</v>
          </cell>
          <cell r="AL117">
            <v>68</v>
          </cell>
          <cell r="AM117">
            <v>70</v>
          </cell>
          <cell r="AN117">
            <v>172</v>
          </cell>
          <cell r="AO117">
            <v>177</v>
          </cell>
        </row>
        <row r="118">
          <cell r="B118" t="str">
            <v>11 โกสัมพีนคร</v>
          </cell>
          <cell r="C118">
            <v>626</v>
          </cell>
          <cell r="D118">
            <v>626</v>
          </cell>
          <cell r="E118">
            <v>566</v>
          </cell>
          <cell r="F118">
            <v>566</v>
          </cell>
          <cell r="G118">
            <v>545</v>
          </cell>
          <cell r="H118">
            <v>40</v>
          </cell>
          <cell r="I118">
            <v>963.16</v>
          </cell>
          <cell r="J118">
            <v>71.024734982332149</v>
          </cell>
          <cell r="M118">
            <v>2406.923648</v>
          </cell>
          <cell r="N118">
            <v>739</v>
          </cell>
          <cell r="P118">
            <v>669.16666999999995</v>
          </cell>
          <cell r="Q118">
            <v>669.16666999999995</v>
          </cell>
          <cell r="Y118">
            <v>669.16666999999995</v>
          </cell>
          <cell r="Z118">
            <v>669.16666999999995</v>
          </cell>
          <cell r="AA118">
            <v>78</v>
          </cell>
          <cell r="AB118">
            <v>97</v>
          </cell>
          <cell r="AC118">
            <v>116.8219172213105</v>
          </cell>
          <cell r="AD118">
            <v>145.20547873372118</v>
          </cell>
          <cell r="AE118">
            <v>2489</v>
          </cell>
          <cell r="AF118">
            <v>2407</v>
          </cell>
          <cell r="AG118">
            <v>0</v>
          </cell>
          <cell r="AH118">
            <v>82</v>
          </cell>
          <cell r="AI118">
            <v>1296</v>
          </cell>
          <cell r="AJ118">
            <v>23</v>
          </cell>
          <cell r="AK118">
            <v>1237</v>
          </cell>
          <cell r="AL118">
            <v>152</v>
          </cell>
          <cell r="AM118">
            <v>160</v>
          </cell>
          <cell r="AN118">
            <v>109</v>
          </cell>
          <cell r="AO118">
            <v>129</v>
          </cell>
        </row>
        <row r="119">
          <cell r="B119" t="str">
            <v>สุโขทัย</v>
          </cell>
          <cell r="C119">
            <v>43282.5</v>
          </cell>
          <cell r="D119">
            <v>40057.75</v>
          </cell>
          <cell r="E119">
            <v>13234.75</v>
          </cell>
          <cell r="F119">
            <v>12983</v>
          </cell>
          <cell r="G119">
            <v>968</v>
          </cell>
          <cell r="H119">
            <v>398</v>
          </cell>
          <cell r="I119">
            <v>73</v>
          </cell>
          <cell r="J119">
            <v>31</v>
          </cell>
          <cell r="M119">
            <v>53393.766486495959</v>
          </cell>
          <cell r="N119">
            <v>42591</v>
          </cell>
          <cell r="P119">
            <v>41240.40625</v>
          </cell>
          <cell r="Q119">
            <v>39982.614580000001</v>
          </cell>
          <cell r="Y119">
            <v>35572.90625</v>
          </cell>
          <cell r="Z119">
            <v>38447.03125</v>
          </cell>
          <cell r="AA119">
            <v>4361</v>
          </cell>
          <cell r="AB119">
            <v>5777</v>
          </cell>
          <cell r="AC119">
            <v>123</v>
          </cell>
          <cell r="AD119">
            <v>150</v>
          </cell>
          <cell r="AE119">
            <v>53592</v>
          </cell>
          <cell r="AF119">
            <v>53330</v>
          </cell>
          <cell r="AG119">
            <v>500</v>
          </cell>
          <cell r="AH119">
            <v>762</v>
          </cell>
          <cell r="AI119">
            <v>39575</v>
          </cell>
          <cell r="AJ119">
            <v>6935</v>
          </cell>
          <cell r="AK119">
            <v>44903</v>
          </cell>
          <cell r="AL119">
            <v>6081</v>
          </cell>
          <cell r="AM119">
            <v>7171</v>
          </cell>
          <cell r="AN119">
            <v>154</v>
          </cell>
          <cell r="AO119">
            <v>160</v>
          </cell>
        </row>
        <row r="120">
          <cell r="B120" t="str">
            <v>01 เมืองสุโขทัย</v>
          </cell>
          <cell r="C120">
            <v>126.75</v>
          </cell>
          <cell r="D120">
            <v>55</v>
          </cell>
          <cell r="E120">
            <v>106.75</v>
          </cell>
          <cell r="F120">
            <v>40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M120">
            <v>221.28747496649001</v>
          </cell>
          <cell r="N120">
            <v>107</v>
          </cell>
          <cell r="P120">
            <v>0</v>
          </cell>
          <cell r="Q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221</v>
          </cell>
          <cell r="AF120">
            <v>221</v>
          </cell>
          <cell r="AG120">
            <v>0</v>
          </cell>
          <cell r="AH120">
            <v>0</v>
          </cell>
          <cell r="AI120">
            <v>221</v>
          </cell>
          <cell r="AJ120">
            <v>29</v>
          </cell>
          <cell r="AK120">
            <v>221</v>
          </cell>
          <cell r="AL120">
            <v>27</v>
          </cell>
          <cell r="AM120">
            <v>29</v>
          </cell>
          <cell r="AN120">
            <v>118</v>
          </cell>
          <cell r="AO120">
            <v>131</v>
          </cell>
        </row>
        <row r="121">
          <cell r="B121" t="str">
            <v>02 กงไกรลาศ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</row>
        <row r="122">
          <cell r="B122" t="str">
            <v>03 คิรีมาศ</v>
          </cell>
          <cell r="C122">
            <v>1284.5</v>
          </cell>
          <cell r="D122">
            <v>1295.5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M122">
            <v>892.37890043569996</v>
          </cell>
          <cell r="N122">
            <v>829</v>
          </cell>
          <cell r="P122">
            <v>605.5</v>
          </cell>
          <cell r="Q122">
            <v>579.25</v>
          </cell>
          <cell r="Y122">
            <v>596.75</v>
          </cell>
          <cell r="Z122">
            <v>572.25</v>
          </cell>
          <cell r="AA122">
            <v>79</v>
          </cell>
          <cell r="AB122">
            <v>46</v>
          </cell>
          <cell r="AC122">
            <v>132.16031281105992</v>
          </cell>
          <cell r="AD122">
            <v>80.554536181738754</v>
          </cell>
          <cell r="AE122">
            <v>876</v>
          </cell>
          <cell r="AF122">
            <v>829</v>
          </cell>
          <cell r="AG122">
            <v>0</v>
          </cell>
          <cell r="AH122">
            <v>47</v>
          </cell>
          <cell r="AI122">
            <v>876</v>
          </cell>
          <cell r="AJ122">
            <v>116</v>
          </cell>
          <cell r="AK122">
            <v>829</v>
          </cell>
          <cell r="AL122">
            <v>137</v>
          </cell>
          <cell r="AM122">
            <v>121</v>
          </cell>
          <cell r="AN122">
            <v>161</v>
          </cell>
          <cell r="AO122">
            <v>146</v>
          </cell>
        </row>
        <row r="123">
          <cell r="B123" t="str">
            <v>04 ทุ่งเสลี่ยม</v>
          </cell>
          <cell r="C123">
            <v>6988.25</v>
          </cell>
          <cell r="D123">
            <v>6988.25</v>
          </cell>
          <cell r="E123">
            <v>3912</v>
          </cell>
          <cell r="F123">
            <v>3912</v>
          </cell>
          <cell r="G123">
            <v>254</v>
          </cell>
          <cell r="H123">
            <v>363</v>
          </cell>
          <cell r="I123">
            <v>64.83</v>
          </cell>
          <cell r="J123">
            <v>92.824493865030675</v>
          </cell>
          <cell r="M123">
            <v>7182.6753005374376</v>
          </cell>
          <cell r="N123">
            <v>5673</v>
          </cell>
          <cell r="P123">
            <v>15564</v>
          </cell>
          <cell r="Q123">
            <v>14364</v>
          </cell>
          <cell r="Y123">
            <v>15084</v>
          </cell>
          <cell r="Z123">
            <v>14364</v>
          </cell>
          <cell r="AA123">
            <v>1429</v>
          </cell>
          <cell r="AB123">
            <v>1291</v>
          </cell>
          <cell r="AC123">
            <v>94.761336515513122</v>
          </cell>
          <cell r="AD123">
            <v>89.887218045112789</v>
          </cell>
          <cell r="AE123">
            <v>7301</v>
          </cell>
          <cell r="AF123">
            <v>7183</v>
          </cell>
          <cell r="AG123">
            <v>107</v>
          </cell>
          <cell r="AH123">
            <v>225</v>
          </cell>
          <cell r="AI123">
            <v>7101</v>
          </cell>
          <cell r="AJ123">
            <v>933</v>
          </cell>
          <cell r="AK123">
            <v>7183</v>
          </cell>
          <cell r="AL123">
            <v>980</v>
          </cell>
          <cell r="AM123">
            <v>957</v>
          </cell>
          <cell r="AN123">
            <v>133</v>
          </cell>
          <cell r="AO123">
            <v>133</v>
          </cell>
        </row>
        <row r="124">
          <cell r="B124" t="str">
            <v>05 บ้านด่านลานหอย</v>
          </cell>
          <cell r="C124">
            <v>790</v>
          </cell>
          <cell r="D124">
            <v>579</v>
          </cell>
          <cell r="E124">
            <v>424</v>
          </cell>
          <cell r="F124">
            <v>301</v>
          </cell>
          <cell r="G124">
            <v>170</v>
          </cell>
          <cell r="H124">
            <v>0</v>
          </cell>
          <cell r="I124">
            <v>400</v>
          </cell>
          <cell r="J124">
            <v>0</v>
          </cell>
          <cell r="M124">
            <v>1031.0825783969501</v>
          </cell>
          <cell r="N124">
            <v>588</v>
          </cell>
          <cell r="P124">
            <v>819</v>
          </cell>
          <cell r="Q124">
            <v>816.375</v>
          </cell>
          <cell r="Y124">
            <v>803</v>
          </cell>
          <cell r="Z124">
            <v>816.375</v>
          </cell>
          <cell r="AA124">
            <v>198</v>
          </cell>
          <cell r="AB124">
            <v>164</v>
          </cell>
          <cell r="AC124">
            <v>246.94894146948943</v>
          </cell>
          <cell r="AD124">
            <v>201.23717654264277</v>
          </cell>
          <cell r="AE124">
            <v>1043</v>
          </cell>
          <cell r="AF124">
            <v>1031</v>
          </cell>
          <cell r="AG124">
            <v>23</v>
          </cell>
          <cell r="AH124">
            <v>35</v>
          </cell>
          <cell r="AI124">
            <v>883</v>
          </cell>
          <cell r="AJ124">
            <v>134</v>
          </cell>
          <cell r="AK124">
            <v>982</v>
          </cell>
          <cell r="AL124">
            <v>139</v>
          </cell>
          <cell r="AM124">
            <v>146</v>
          </cell>
          <cell r="AN124">
            <v>122</v>
          </cell>
          <cell r="AO124">
            <v>149</v>
          </cell>
        </row>
        <row r="125">
          <cell r="B125" t="str">
            <v>06 ศรีสัชนาลัย</v>
          </cell>
          <cell r="C125">
            <v>33326</v>
          </cell>
          <cell r="D125">
            <v>30421</v>
          </cell>
          <cell r="E125">
            <v>8256</v>
          </cell>
          <cell r="F125">
            <v>8256</v>
          </cell>
          <cell r="G125">
            <v>481</v>
          </cell>
          <cell r="H125">
            <v>0</v>
          </cell>
          <cell r="I125">
            <v>58.31</v>
          </cell>
          <cell r="J125">
            <v>0</v>
          </cell>
          <cell r="M125">
            <v>42471.705394547098</v>
          </cell>
          <cell r="N125">
            <v>34882</v>
          </cell>
          <cell r="P125">
            <v>24251.90625</v>
          </cell>
          <cell r="Q125">
            <v>24222.989580000001</v>
          </cell>
          <cell r="Y125">
            <v>19089.15625</v>
          </cell>
          <cell r="Z125">
            <v>22694.40625</v>
          </cell>
          <cell r="AA125">
            <v>2655</v>
          </cell>
          <cell r="AB125">
            <v>4276</v>
          </cell>
          <cell r="AC125">
            <v>139.06324434847664</v>
          </cell>
          <cell r="AD125">
            <v>188.40081921817188</v>
          </cell>
          <cell r="AE125">
            <v>42466</v>
          </cell>
          <cell r="AF125">
            <v>42472</v>
          </cell>
          <cell r="AG125">
            <v>370</v>
          </cell>
          <cell r="AH125">
            <v>364</v>
          </cell>
          <cell r="AI125">
            <v>29504</v>
          </cell>
          <cell r="AJ125">
            <v>5516</v>
          </cell>
          <cell r="AK125">
            <v>34656</v>
          </cell>
          <cell r="AL125">
            <v>4681</v>
          </cell>
          <cell r="AM125">
            <v>5782</v>
          </cell>
          <cell r="AN125">
            <v>114</v>
          </cell>
          <cell r="AO125">
            <v>167</v>
          </cell>
        </row>
        <row r="126">
          <cell r="B126" t="str">
            <v>07 ศรีสำโรง</v>
          </cell>
          <cell r="C126">
            <v>130</v>
          </cell>
          <cell r="D126">
            <v>110</v>
          </cell>
          <cell r="E126">
            <v>100</v>
          </cell>
          <cell r="F126">
            <v>70</v>
          </cell>
          <cell r="G126">
            <v>48</v>
          </cell>
          <cell r="H126">
            <v>0</v>
          </cell>
          <cell r="I126">
            <v>477.71</v>
          </cell>
          <cell r="J126">
            <v>0</v>
          </cell>
          <cell r="M126">
            <v>1021.98111986023</v>
          </cell>
          <cell r="N126">
            <v>67</v>
          </cell>
          <cell r="P126">
            <v>0</v>
          </cell>
          <cell r="Q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1048</v>
          </cell>
          <cell r="AF126">
            <v>1022</v>
          </cell>
          <cell r="AG126">
            <v>0</v>
          </cell>
          <cell r="AH126">
            <v>26</v>
          </cell>
          <cell r="AI126">
            <v>353</v>
          </cell>
          <cell r="AJ126">
            <v>133</v>
          </cell>
          <cell r="AK126">
            <v>460</v>
          </cell>
          <cell r="AL126">
            <v>48</v>
          </cell>
          <cell r="AM126">
            <v>60</v>
          </cell>
          <cell r="AN126">
            <v>62</v>
          </cell>
          <cell r="AO126">
            <v>130</v>
          </cell>
        </row>
        <row r="127">
          <cell r="B127" t="str">
            <v>08 สวรรคโลก</v>
          </cell>
          <cell r="C127">
            <v>371</v>
          </cell>
          <cell r="D127">
            <v>343</v>
          </cell>
          <cell r="E127">
            <v>279</v>
          </cell>
          <cell r="F127">
            <v>247</v>
          </cell>
          <cell r="G127">
            <v>15</v>
          </cell>
          <cell r="H127">
            <v>35</v>
          </cell>
          <cell r="I127">
            <v>54.93</v>
          </cell>
          <cell r="J127">
            <v>141.92307692307693</v>
          </cell>
          <cell r="M127">
            <v>361.22979062338004</v>
          </cell>
          <cell r="N127">
            <v>291</v>
          </cell>
          <cell r="P127">
            <v>0</v>
          </cell>
          <cell r="Q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415</v>
          </cell>
          <cell r="AF127">
            <v>361</v>
          </cell>
          <cell r="AG127">
            <v>0</v>
          </cell>
          <cell r="AH127">
            <v>54</v>
          </cell>
          <cell r="AI127">
            <v>415</v>
          </cell>
          <cell r="AJ127">
            <v>47</v>
          </cell>
          <cell r="AK127">
            <v>361</v>
          </cell>
          <cell r="AL127">
            <v>40</v>
          </cell>
          <cell r="AM127">
            <v>47</v>
          </cell>
          <cell r="AN127">
            <v>104</v>
          </cell>
          <cell r="AO127">
            <v>130</v>
          </cell>
        </row>
        <row r="128">
          <cell r="B128" t="str">
            <v>09 ศรีนคร</v>
          </cell>
          <cell r="C128">
            <v>266</v>
          </cell>
          <cell r="D128">
            <v>266</v>
          </cell>
          <cell r="E128">
            <v>157</v>
          </cell>
          <cell r="F128">
            <v>157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M128">
            <v>211.42592712867</v>
          </cell>
          <cell r="N128">
            <v>154</v>
          </cell>
          <cell r="P128">
            <v>0</v>
          </cell>
          <cell r="Q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222</v>
          </cell>
          <cell r="AF128">
            <v>211</v>
          </cell>
          <cell r="AG128">
            <v>0</v>
          </cell>
          <cell r="AH128">
            <v>11</v>
          </cell>
          <cell r="AI128">
            <v>222</v>
          </cell>
          <cell r="AJ128">
            <v>27</v>
          </cell>
          <cell r="AK128">
            <v>211</v>
          </cell>
          <cell r="AL128">
            <v>29</v>
          </cell>
          <cell r="AM128">
            <v>29</v>
          </cell>
          <cell r="AN128">
            <v>117</v>
          </cell>
          <cell r="AO128">
            <v>137</v>
          </cell>
        </row>
        <row r="129">
          <cell r="B129" t="str">
            <v>แพร่</v>
          </cell>
          <cell r="C129">
            <v>44162.5</v>
          </cell>
          <cell r="D129">
            <v>42965.5</v>
          </cell>
          <cell r="E129">
            <v>13199.5</v>
          </cell>
          <cell r="F129">
            <v>14687.5</v>
          </cell>
          <cell r="G129">
            <v>916</v>
          </cell>
          <cell r="H129">
            <v>697</v>
          </cell>
          <cell r="I129">
            <v>69</v>
          </cell>
          <cell r="J129">
            <v>47</v>
          </cell>
          <cell r="M129">
            <v>26662.845136848318</v>
          </cell>
          <cell r="N129">
            <v>30733</v>
          </cell>
          <cell r="P129">
            <v>40604.333330000001</v>
          </cell>
          <cell r="Q129">
            <v>40604.333330000001</v>
          </cell>
          <cell r="Y129">
            <v>31649.416669999999</v>
          </cell>
          <cell r="Z129">
            <v>34756.916669999999</v>
          </cell>
          <cell r="AA129">
            <v>5078</v>
          </cell>
          <cell r="AB129">
            <v>6271</v>
          </cell>
          <cell r="AC129">
            <v>160</v>
          </cell>
          <cell r="AD129">
            <v>180</v>
          </cell>
          <cell r="AE129">
            <v>33418</v>
          </cell>
          <cell r="AF129">
            <v>32262</v>
          </cell>
          <cell r="AG129">
            <v>755</v>
          </cell>
          <cell r="AH129">
            <v>1911</v>
          </cell>
          <cell r="AI129">
            <v>16289</v>
          </cell>
          <cell r="AJ129">
            <v>2351</v>
          </cell>
          <cell r="AK129">
            <v>16729</v>
          </cell>
          <cell r="AL129">
            <v>2625</v>
          </cell>
          <cell r="AM129">
            <v>2696</v>
          </cell>
          <cell r="AN129">
            <v>161</v>
          </cell>
          <cell r="AO129">
            <v>161</v>
          </cell>
        </row>
        <row r="130">
          <cell r="B130" t="str">
            <v>01 เมืองแพร่</v>
          </cell>
          <cell r="C130">
            <v>1183</v>
          </cell>
          <cell r="D130">
            <v>1183</v>
          </cell>
          <cell r="E130">
            <v>306</v>
          </cell>
          <cell r="F130">
            <v>306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M130">
            <v>900.68769239737003</v>
          </cell>
          <cell r="N130">
            <v>414</v>
          </cell>
          <cell r="P130">
            <v>0</v>
          </cell>
          <cell r="Q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919</v>
          </cell>
          <cell r="AF130">
            <v>901</v>
          </cell>
          <cell r="AG130">
            <v>0</v>
          </cell>
          <cell r="AH130">
            <v>18</v>
          </cell>
          <cell r="AI130">
            <v>485</v>
          </cell>
          <cell r="AJ130">
            <v>79</v>
          </cell>
          <cell r="AK130">
            <v>546</v>
          </cell>
          <cell r="AL130">
            <v>46</v>
          </cell>
          <cell r="AM130">
            <v>57</v>
          </cell>
          <cell r="AN130">
            <v>82</v>
          </cell>
          <cell r="AO130">
            <v>104</v>
          </cell>
        </row>
        <row r="131">
          <cell r="B131" t="str">
            <v>02 เด่นชัย</v>
          </cell>
          <cell r="C131">
            <v>3090</v>
          </cell>
          <cell r="D131">
            <v>3170</v>
          </cell>
          <cell r="E131">
            <v>561</v>
          </cell>
          <cell r="F131">
            <v>561</v>
          </cell>
          <cell r="G131">
            <v>65</v>
          </cell>
          <cell r="H131">
            <v>79</v>
          </cell>
          <cell r="I131">
            <v>116.72</v>
          </cell>
          <cell r="J131">
            <v>140</v>
          </cell>
          <cell r="M131">
            <v>4100.3051026354697</v>
          </cell>
          <cell r="N131">
            <v>4237</v>
          </cell>
          <cell r="P131">
            <v>2754.25</v>
          </cell>
          <cell r="Q131">
            <v>2754.25</v>
          </cell>
          <cell r="Y131">
            <v>2145.25</v>
          </cell>
          <cell r="Z131">
            <v>2145.25</v>
          </cell>
          <cell r="AA131">
            <v>471</v>
          </cell>
          <cell r="AB131">
            <v>467</v>
          </cell>
          <cell r="AC131">
            <v>219.45717282368022</v>
          </cell>
          <cell r="AD131">
            <v>217.51008041020859</v>
          </cell>
          <cell r="AE131">
            <v>4210</v>
          </cell>
          <cell r="AF131">
            <v>4237</v>
          </cell>
          <cell r="AG131">
            <v>86</v>
          </cell>
          <cell r="AH131">
            <v>59</v>
          </cell>
          <cell r="AI131">
            <v>2134</v>
          </cell>
          <cell r="AJ131">
            <v>362</v>
          </cell>
          <cell r="AK131">
            <v>2437</v>
          </cell>
          <cell r="AL131">
            <v>246</v>
          </cell>
          <cell r="AM131">
            <v>275</v>
          </cell>
          <cell r="AN131">
            <v>99</v>
          </cell>
          <cell r="AO131">
            <v>113</v>
          </cell>
        </row>
        <row r="132">
          <cell r="B132" t="str">
            <v>03 ร้องกวาง</v>
          </cell>
          <cell r="C132">
            <v>11572</v>
          </cell>
          <cell r="D132">
            <v>12530</v>
          </cell>
          <cell r="E132">
            <v>4307</v>
          </cell>
          <cell r="F132">
            <v>5328</v>
          </cell>
          <cell r="G132">
            <v>374</v>
          </cell>
          <cell r="H132">
            <v>393</v>
          </cell>
          <cell r="I132">
            <v>86.88</v>
          </cell>
          <cell r="J132">
            <v>73.82225975975976</v>
          </cell>
          <cell r="M132">
            <v>7539.8272618450501</v>
          </cell>
          <cell r="N132">
            <v>6634</v>
          </cell>
          <cell r="P132">
            <v>9755.25</v>
          </cell>
          <cell r="Q132">
            <v>9755.25</v>
          </cell>
          <cell r="Y132">
            <v>7055.25</v>
          </cell>
          <cell r="Z132">
            <v>7561.5</v>
          </cell>
          <cell r="AA132">
            <v>812</v>
          </cell>
          <cell r="AB132">
            <v>1237</v>
          </cell>
          <cell r="AC132">
            <v>115.02817051132136</v>
          </cell>
          <cell r="AD132">
            <v>163.59948422931959</v>
          </cell>
          <cell r="AE132">
            <v>7723</v>
          </cell>
          <cell r="AF132">
            <v>7540</v>
          </cell>
          <cell r="AG132">
            <v>168</v>
          </cell>
          <cell r="AH132">
            <v>351</v>
          </cell>
          <cell r="AI132">
            <v>3841</v>
          </cell>
          <cell r="AJ132">
            <v>665</v>
          </cell>
          <cell r="AK132">
            <v>4155</v>
          </cell>
          <cell r="AL132">
            <v>652</v>
          </cell>
          <cell r="AM132">
            <v>680</v>
          </cell>
          <cell r="AN132">
            <v>105</v>
          </cell>
          <cell r="AO132">
            <v>164</v>
          </cell>
        </row>
        <row r="133">
          <cell r="B133" t="str">
            <v>04 ลอง</v>
          </cell>
          <cell r="C133">
            <v>10128</v>
          </cell>
          <cell r="D133">
            <v>10173</v>
          </cell>
          <cell r="E133">
            <v>2781.5</v>
          </cell>
          <cell r="F133">
            <v>2781.5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M133">
            <v>5793.5899682723129</v>
          </cell>
          <cell r="N133">
            <v>9260</v>
          </cell>
          <cell r="P133">
            <v>7414.5833300000004</v>
          </cell>
          <cell r="Q133">
            <v>7414.5833300000004</v>
          </cell>
          <cell r="Y133">
            <v>5645.4166699999996</v>
          </cell>
          <cell r="Z133">
            <v>6153.75</v>
          </cell>
          <cell r="AA133">
            <v>693</v>
          </cell>
          <cell r="AB133">
            <v>1055</v>
          </cell>
          <cell r="AC133">
            <v>122.75857989592824</v>
          </cell>
          <cell r="AD133">
            <v>171.4033448433882</v>
          </cell>
          <cell r="AE133">
            <v>10022</v>
          </cell>
          <cell r="AF133">
            <v>9260</v>
          </cell>
          <cell r="AG133">
            <v>203</v>
          </cell>
          <cell r="AH133">
            <v>965</v>
          </cell>
          <cell r="AI133">
            <v>5274</v>
          </cell>
          <cell r="AJ133">
            <v>511</v>
          </cell>
          <cell r="AK133">
            <v>4820</v>
          </cell>
          <cell r="AL133">
            <v>991</v>
          </cell>
          <cell r="AM133">
            <v>937</v>
          </cell>
          <cell r="AN133">
            <v>166</v>
          </cell>
          <cell r="AO133">
            <v>194</v>
          </cell>
        </row>
        <row r="134">
          <cell r="B134" t="str">
            <v>05 วังชิ้น</v>
          </cell>
          <cell r="C134">
            <v>11318</v>
          </cell>
          <cell r="D134">
            <v>9175</v>
          </cell>
          <cell r="E134">
            <v>3540</v>
          </cell>
          <cell r="F134">
            <v>3959</v>
          </cell>
          <cell r="G134">
            <v>0</v>
          </cell>
          <cell r="H134">
            <v>220</v>
          </cell>
          <cell r="I134">
            <v>0</v>
          </cell>
          <cell r="J134">
            <v>55.459578176307147</v>
          </cell>
          <cell r="M134">
            <v>4642.4669867623588</v>
          </cell>
          <cell r="N134">
            <v>4960</v>
          </cell>
          <cell r="P134">
            <v>17537.75</v>
          </cell>
          <cell r="Q134">
            <v>17537.75</v>
          </cell>
          <cell r="Y134">
            <v>14760.5</v>
          </cell>
          <cell r="Z134">
            <v>16504.666669999999</v>
          </cell>
          <cell r="AA134">
            <v>2739</v>
          </cell>
          <cell r="AB134">
            <v>2999</v>
          </cell>
          <cell r="AC134">
            <v>185.54080146336506</v>
          </cell>
          <cell r="AD134">
            <v>181.73228780087808</v>
          </cell>
          <cell r="AE134">
            <v>5010</v>
          </cell>
          <cell r="AF134">
            <v>4960</v>
          </cell>
          <cell r="AG134">
            <v>147</v>
          </cell>
          <cell r="AH134">
            <v>197</v>
          </cell>
          <cell r="AI134">
            <v>2370</v>
          </cell>
          <cell r="AJ134">
            <v>409</v>
          </cell>
          <cell r="AK134">
            <v>2582</v>
          </cell>
          <cell r="AL134">
            <v>342</v>
          </cell>
          <cell r="AM134">
            <v>364</v>
          </cell>
          <cell r="AN134">
            <v>127</v>
          </cell>
          <cell r="AO134">
            <v>141</v>
          </cell>
        </row>
        <row r="135">
          <cell r="B135" t="str">
            <v>06 สอง</v>
          </cell>
          <cell r="C135">
            <v>6205.75</v>
          </cell>
          <cell r="D135">
            <v>6005.75</v>
          </cell>
          <cell r="E135">
            <v>1642.5</v>
          </cell>
          <cell r="F135">
            <v>1642.5</v>
          </cell>
          <cell r="G135">
            <v>477</v>
          </cell>
          <cell r="H135">
            <v>5</v>
          </cell>
          <cell r="I135">
            <v>290.58</v>
          </cell>
          <cell r="J135">
            <v>2.9138508371385083</v>
          </cell>
          <cell r="M135">
            <v>3461.0992273166498</v>
          </cell>
          <cell r="N135">
            <v>5139</v>
          </cell>
          <cell r="P135">
            <v>3142.5</v>
          </cell>
          <cell r="Q135">
            <v>3142.5</v>
          </cell>
          <cell r="Y135">
            <v>2043</v>
          </cell>
          <cell r="Z135">
            <v>2391.75</v>
          </cell>
          <cell r="AA135">
            <v>363</v>
          </cell>
          <cell r="AB135">
            <v>513</v>
          </cell>
          <cell r="AC135">
            <v>177.82966226138032</v>
          </cell>
          <cell r="AD135">
            <v>214.40639698965194</v>
          </cell>
          <cell r="AE135">
            <v>5292</v>
          </cell>
          <cell r="AF135">
            <v>5139</v>
          </cell>
          <cell r="AG135">
            <v>151</v>
          </cell>
          <cell r="AH135">
            <v>304</v>
          </cell>
          <cell r="AI135">
            <v>2082</v>
          </cell>
          <cell r="AJ135">
            <v>305</v>
          </cell>
          <cell r="AK135">
            <v>2083</v>
          </cell>
          <cell r="AL135">
            <v>339</v>
          </cell>
          <cell r="AM135">
            <v>373</v>
          </cell>
          <cell r="AN135">
            <v>174</v>
          </cell>
          <cell r="AO135">
            <v>179</v>
          </cell>
        </row>
        <row r="136">
          <cell r="B136" t="str">
            <v>07 สูงเม่น</v>
          </cell>
          <cell r="C136">
            <v>341</v>
          </cell>
          <cell r="D136">
            <v>403</v>
          </cell>
          <cell r="E136">
            <v>39.5</v>
          </cell>
          <cell r="F136">
            <v>86.5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M136">
            <v>150.11127240539</v>
          </cell>
          <cell r="N136">
            <v>65</v>
          </cell>
          <cell r="P136">
            <v>0</v>
          </cell>
          <cell r="Q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167</v>
          </cell>
          <cell r="AF136">
            <v>150</v>
          </cell>
          <cell r="AG136">
            <v>0</v>
          </cell>
          <cell r="AH136">
            <v>17</v>
          </cell>
          <cell r="AI136">
            <v>55</v>
          </cell>
          <cell r="AJ136">
            <v>13</v>
          </cell>
          <cell r="AK136">
            <v>51</v>
          </cell>
          <cell r="AL136">
            <v>5</v>
          </cell>
          <cell r="AM136">
            <v>5</v>
          </cell>
          <cell r="AN136">
            <v>73</v>
          </cell>
          <cell r="AO136">
            <v>98</v>
          </cell>
        </row>
        <row r="137">
          <cell r="B137" t="str">
            <v>08 หนองม่วงไข่</v>
          </cell>
          <cell r="C137">
            <v>324.75</v>
          </cell>
          <cell r="D137">
            <v>325.75</v>
          </cell>
          <cell r="E137">
            <v>22</v>
          </cell>
          <cell r="F137">
            <v>23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M137">
            <v>74.757625213720004</v>
          </cell>
          <cell r="N137">
            <v>24</v>
          </cell>
          <cell r="P137">
            <v>0</v>
          </cell>
          <cell r="Q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75</v>
          </cell>
          <cell r="AF137">
            <v>75</v>
          </cell>
          <cell r="AG137">
            <v>0</v>
          </cell>
          <cell r="AH137">
            <v>0</v>
          </cell>
          <cell r="AI137">
            <v>48</v>
          </cell>
          <cell r="AJ137">
            <v>7</v>
          </cell>
          <cell r="AK137">
            <v>55</v>
          </cell>
          <cell r="AL137">
            <v>4</v>
          </cell>
          <cell r="AM137">
            <v>5</v>
          </cell>
          <cell r="AN137">
            <v>83</v>
          </cell>
          <cell r="AO137">
            <v>91</v>
          </cell>
        </row>
        <row r="138">
          <cell r="B138" t="str">
            <v>น่าน</v>
          </cell>
          <cell r="C138">
            <v>217328.49</v>
          </cell>
          <cell r="D138">
            <v>516343.79</v>
          </cell>
          <cell r="E138">
            <v>101547.75</v>
          </cell>
          <cell r="F138">
            <v>174080.52</v>
          </cell>
          <cell r="G138">
            <v>12926</v>
          </cell>
          <cell r="H138">
            <v>33214</v>
          </cell>
          <cell r="I138">
            <v>127</v>
          </cell>
          <cell r="J138">
            <v>191</v>
          </cell>
          <cell r="M138">
            <v>267588.88920310925</v>
          </cell>
          <cell r="N138">
            <v>297302</v>
          </cell>
          <cell r="P138">
            <v>338458.52544</v>
          </cell>
          <cell r="Q138">
            <v>336378.77544</v>
          </cell>
          <cell r="Y138">
            <v>270352.80666</v>
          </cell>
          <cell r="Z138">
            <v>309147.35874</v>
          </cell>
          <cell r="AA138">
            <v>37058</v>
          </cell>
          <cell r="AB138">
            <v>54339</v>
          </cell>
          <cell r="AC138">
            <v>137</v>
          </cell>
          <cell r="AD138">
            <v>176</v>
          </cell>
          <cell r="AE138">
            <v>307529</v>
          </cell>
          <cell r="AF138">
            <v>302314</v>
          </cell>
          <cell r="AG138">
            <v>5982</v>
          </cell>
          <cell r="AH138">
            <v>11197</v>
          </cell>
          <cell r="AI138">
            <v>186991</v>
          </cell>
          <cell r="AJ138">
            <v>15815</v>
          </cell>
          <cell r="AK138">
            <v>191140</v>
          </cell>
          <cell r="AL138">
            <v>30420</v>
          </cell>
          <cell r="AM138">
            <v>32447</v>
          </cell>
          <cell r="AN138">
            <v>163</v>
          </cell>
          <cell r="AO138">
            <v>170</v>
          </cell>
        </row>
        <row r="139">
          <cell r="B139" t="str">
            <v>01 เมืองน่าน</v>
          </cell>
          <cell r="C139">
            <v>33890</v>
          </cell>
          <cell r="D139">
            <v>37420</v>
          </cell>
          <cell r="E139">
            <v>23662</v>
          </cell>
          <cell r="F139">
            <v>27884</v>
          </cell>
          <cell r="G139">
            <v>1472</v>
          </cell>
          <cell r="H139">
            <v>23</v>
          </cell>
          <cell r="I139">
            <v>62.23</v>
          </cell>
          <cell r="J139">
            <v>0.8235905895854253</v>
          </cell>
          <cell r="M139">
            <v>35221.606680351477</v>
          </cell>
          <cell r="N139">
            <v>32558</v>
          </cell>
          <cell r="P139">
            <v>29656.25</v>
          </cell>
          <cell r="Q139">
            <v>29656.25</v>
          </cell>
          <cell r="Y139">
            <v>15671.25</v>
          </cell>
          <cell r="Z139">
            <v>26770</v>
          </cell>
          <cell r="AA139">
            <v>3259</v>
          </cell>
          <cell r="AB139">
            <v>4365</v>
          </cell>
          <cell r="AC139">
            <v>207.96309590300712</v>
          </cell>
          <cell r="AD139">
            <v>163.04460839260366</v>
          </cell>
          <cell r="AE139">
            <v>35844</v>
          </cell>
          <cell r="AF139">
            <v>35222</v>
          </cell>
          <cell r="AG139">
            <v>630</v>
          </cell>
          <cell r="AH139">
            <v>1252</v>
          </cell>
          <cell r="AI139">
            <v>24566</v>
          </cell>
          <cell r="AJ139">
            <v>2551</v>
          </cell>
          <cell r="AK139">
            <v>25865</v>
          </cell>
          <cell r="AL139">
            <v>4607</v>
          </cell>
          <cell r="AM139">
            <v>4188</v>
          </cell>
          <cell r="AN139">
            <v>159</v>
          </cell>
          <cell r="AO139">
            <v>162</v>
          </cell>
        </row>
        <row r="140">
          <cell r="B140" t="str">
            <v>02 เชียงกลาง</v>
          </cell>
          <cell r="C140">
            <v>12620</v>
          </cell>
          <cell r="D140">
            <v>2708</v>
          </cell>
          <cell r="E140">
            <v>3357</v>
          </cell>
          <cell r="F140">
            <v>2708</v>
          </cell>
          <cell r="G140">
            <v>0</v>
          </cell>
          <cell r="H140">
            <v>3513</v>
          </cell>
          <cell r="I140">
            <v>0</v>
          </cell>
          <cell r="J140">
            <v>1297.2950516986707</v>
          </cell>
          <cell r="M140">
            <v>2462.1476815245187</v>
          </cell>
          <cell r="N140">
            <v>4370</v>
          </cell>
          <cell r="P140">
            <v>0</v>
          </cell>
          <cell r="Q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4845</v>
          </cell>
          <cell r="AF140">
            <v>4370</v>
          </cell>
          <cell r="AG140">
            <v>219</v>
          </cell>
          <cell r="AH140">
            <v>694</v>
          </cell>
          <cell r="AI140">
            <v>1823</v>
          </cell>
          <cell r="AJ140">
            <v>136</v>
          </cell>
          <cell r="AK140">
            <v>1265</v>
          </cell>
          <cell r="AL140">
            <v>404</v>
          </cell>
          <cell r="AM140">
            <v>248</v>
          </cell>
          <cell r="AN140">
            <v>167</v>
          </cell>
          <cell r="AO140">
            <v>196</v>
          </cell>
        </row>
        <row r="141">
          <cell r="B141" t="str">
            <v>03 ท่าวังผา</v>
          </cell>
          <cell r="C141">
            <v>0</v>
          </cell>
          <cell r="D141">
            <v>86384</v>
          </cell>
          <cell r="E141">
            <v>0</v>
          </cell>
          <cell r="F141">
            <v>11922</v>
          </cell>
          <cell r="G141">
            <v>0</v>
          </cell>
          <cell r="H141">
            <v>515</v>
          </cell>
          <cell r="I141">
            <v>0</v>
          </cell>
          <cell r="J141">
            <v>43.176480456299281</v>
          </cell>
          <cell r="M141">
            <v>29059.479740603467</v>
          </cell>
          <cell r="N141">
            <v>37958</v>
          </cell>
          <cell r="P141">
            <v>27295.385419999999</v>
          </cell>
          <cell r="Q141">
            <v>27080.135419999999</v>
          </cell>
          <cell r="Y141">
            <v>24546.583330000001</v>
          </cell>
          <cell r="Z141">
            <v>26821.635409999999</v>
          </cell>
          <cell r="AA141">
            <v>3784</v>
          </cell>
          <cell r="AB141">
            <v>5105</v>
          </cell>
          <cell r="AC141">
            <v>154.15381979883875</v>
          </cell>
          <cell r="AD141">
            <v>190.32515033616289</v>
          </cell>
          <cell r="AE141">
            <v>37766</v>
          </cell>
          <cell r="AF141">
            <v>37958</v>
          </cell>
          <cell r="AG141">
            <v>1062</v>
          </cell>
          <cell r="AH141">
            <v>870</v>
          </cell>
          <cell r="AI141">
            <v>18916</v>
          </cell>
          <cell r="AJ141">
            <v>1752</v>
          </cell>
          <cell r="AK141">
            <v>19798</v>
          </cell>
          <cell r="AL141">
            <v>3398</v>
          </cell>
          <cell r="AM141">
            <v>3670</v>
          </cell>
          <cell r="AN141">
            <v>130</v>
          </cell>
          <cell r="AO141">
            <v>185</v>
          </cell>
        </row>
        <row r="142">
          <cell r="B142" t="str">
            <v>04 ทุ่งช้าง</v>
          </cell>
          <cell r="C142">
            <v>0</v>
          </cell>
          <cell r="D142">
            <v>4693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M142">
            <v>7612.0389412223212</v>
          </cell>
          <cell r="N142">
            <v>8362</v>
          </cell>
          <cell r="P142">
            <v>2194</v>
          </cell>
          <cell r="Q142">
            <v>2194</v>
          </cell>
          <cell r="Y142">
            <v>2156</v>
          </cell>
          <cell r="Z142">
            <v>2194</v>
          </cell>
          <cell r="AA142">
            <v>365</v>
          </cell>
          <cell r="AB142">
            <v>362</v>
          </cell>
          <cell r="AC142">
            <v>169.375</v>
          </cell>
          <cell r="AD142">
            <v>164.96885445305378</v>
          </cell>
          <cell r="AE142">
            <v>8245</v>
          </cell>
          <cell r="AF142">
            <v>8362</v>
          </cell>
          <cell r="AG142">
            <v>117</v>
          </cell>
          <cell r="AH142">
            <v>0</v>
          </cell>
          <cell r="AI142">
            <v>5235</v>
          </cell>
          <cell r="AJ142">
            <v>474</v>
          </cell>
          <cell r="AK142">
            <v>5709</v>
          </cell>
          <cell r="AL142">
            <v>636</v>
          </cell>
          <cell r="AM142">
            <v>673</v>
          </cell>
          <cell r="AN142">
            <v>97</v>
          </cell>
          <cell r="AO142">
            <v>118</v>
          </cell>
        </row>
        <row r="143">
          <cell r="B143" t="str">
            <v>05 นาน้อย</v>
          </cell>
          <cell r="C143">
            <v>90037.5</v>
          </cell>
          <cell r="D143">
            <v>47446</v>
          </cell>
          <cell r="E143">
            <v>49830</v>
          </cell>
          <cell r="F143">
            <v>30714</v>
          </cell>
          <cell r="G143">
            <v>10478</v>
          </cell>
          <cell r="H143">
            <v>18642</v>
          </cell>
          <cell r="I143">
            <v>210.27</v>
          </cell>
          <cell r="J143">
            <v>606.954483297519</v>
          </cell>
          <cell r="M143">
            <v>42267.310246950445</v>
          </cell>
          <cell r="N143">
            <v>51027</v>
          </cell>
          <cell r="P143">
            <v>44466.14</v>
          </cell>
          <cell r="Q143">
            <v>44537.64</v>
          </cell>
          <cell r="Y143">
            <v>36095.64</v>
          </cell>
          <cell r="Z143">
            <v>38137.473330000001</v>
          </cell>
          <cell r="AA143">
            <v>4530</v>
          </cell>
          <cell r="AB143">
            <v>7713</v>
          </cell>
          <cell r="AC143">
            <v>125.50596138480991</v>
          </cell>
          <cell r="AD143">
            <v>202.25230138495911</v>
          </cell>
          <cell r="AE143">
            <v>52747</v>
          </cell>
          <cell r="AF143">
            <v>51027</v>
          </cell>
          <cell r="AG143">
            <v>847</v>
          </cell>
          <cell r="AH143">
            <v>2567</v>
          </cell>
          <cell r="AI143">
            <v>29142</v>
          </cell>
          <cell r="AJ143">
            <v>1958</v>
          </cell>
          <cell r="AK143">
            <v>28533</v>
          </cell>
          <cell r="AL143">
            <v>4617</v>
          </cell>
          <cell r="AM143">
            <v>5042</v>
          </cell>
          <cell r="AN143">
            <v>137</v>
          </cell>
          <cell r="AO143">
            <v>177</v>
          </cell>
        </row>
        <row r="144">
          <cell r="B144" t="str">
            <v>06 ปัว</v>
          </cell>
          <cell r="C144">
            <v>882</v>
          </cell>
          <cell r="D144">
            <v>38717.22</v>
          </cell>
          <cell r="E144">
            <v>0</v>
          </cell>
          <cell r="F144">
            <v>6371.3</v>
          </cell>
          <cell r="G144">
            <v>0</v>
          </cell>
          <cell r="H144">
            <v>1558</v>
          </cell>
          <cell r="I144">
            <v>0</v>
          </cell>
          <cell r="J144">
            <v>244.5450692951203</v>
          </cell>
          <cell r="M144">
            <v>6638.9260079176602</v>
          </cell>
          <cell r="N144">
            <v>9267</v>
          </cell>
          <cell r="P144">
            <v>10317.416670000001</v>
          </cell>
          <cell r="Q144">
            <v>10317.416670000001</v>
          </cell>
          <cell r="Y144">
            <v>6198.1666699999996</v>
          </cell>
          <cell r="Z144">
            <v>6198.1666699999996</v>
          </cell>
          <cell r="AA144">
            <v>748</v>
          </cell>
          <cell r="AB144">
            <v>967</v>
          </cell>
          <cell r="AC144">
            <v>120.73349639854071</v>
          </cell>
          <cell r="AD144">
            <v>156.07491454081858</v>
          </cell>
          <cell r="AE144">
            <v>9834</v>
          </cell>
          <cell r="AF144">
            <v>9267</v>
          </cell>
          <cell r="AG144">
            <v>138</v>
          </cell>
          <cell r="AH144">
            <v>705</v>
          </cell>
          <cell r="AI144">
            <v>4156</v>
          </cell>
          <cell r="AJ144">
            <v>351</v>
          </cell>
          <cell r="AK144">
            <v>3802</v>
          </cell>
          <cell r="AL144">
            <v>487</v>
          </cell>
          <cell r="AM144">
            <v>478</v>
          </cell>
          <cell r="AN144">
            <v>90</v>
          </cell>
          <cell r="AO144">
            <v>126</v>
          </cell>
        </row>
        <row r="145">
          <cell r="B145" t="str">
            <v>07 เวียงสา</v>
          </cell>
          <cell r="C145">
            <v>0</v>
          </cell>
          <cell r="D145">
            <v>128883.21</v>
          </cell>
          <cell r="E145">
            <v>0</v>
          </cell>
          <cell r="F145">
            <v>32482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M145">
            <v>45281.274729920733</v>
          </cell>
          <cell r="N145">
            <v>45109</v>
          </cell>
          <cell r="P145">
            <v>53131.541669999999</v>
          </cell>
          <cell r="Q145">
            <v>53131.541669999999</v>
          </cell>
          <cell r="Y145">
            <v>47182.625</v>
          </cell>
          <cell r="Z145">
            <v>49105.041669999999</v>
          </cell>
          <cell r="AA145">
            <v>4781</v>
          </cell>
          <cell r="AB145">
            <v>9611</v>
          </cell>
          <cell r="AC145">
            <v>101.33221710322391</v>
          </cell>
          <cell r="AD145">
            <v>195.72694078807407</v>
          </cell>
          <cell r="AE145">
            <v>44152</v>
          </cell>
          <cell r="AF145">
            <v>45109</v>
          </cell>
          <cell r="AG145">
            <v>994</v>
          </cell>
          <cell r="AH145">
            <v>37</v>
          </cell>
          <cell r="AI145">
            <v>29599</v>
          </cell>
          <cell r="AJ145">
            <v>2743</v>
          </cell>
          <cell r="AK145">
            <v>32305</v>
          </cell>
          <cell r="AL145">
            <v>4486</v>
          </cell>
          <cell r="AM145">
            <v>5612</v>
          </cell>
          <cell r="AN145">
            <v>121</v>
          </cell>
          <cell r="AO145">
            <v>174</v>
          </cell>
        </row>
        <row r="146">
          <cell r="B146" t="str">
            <v>08 แม่จริม</v>
          </cell>
          <cell r="C146">
            <v>18233.25</v>
          </cell>
          <cell r="D146">
            <v>21000.5</v>
          </cell>
          <cell r="E146">
            <v>4552.25</v>
          </cell>
          <cell r="F146">
            <v>7137.5</v>
          </cell>
          <cell r="G146">
            <v>0</v>
          </cell>
          <cell r="H146">
            <v>5458</v>
          </cell>
          <cell r="I146">
            <v>0</v>
          </cell>
          <cell r="J146">
            <v>764.7632224168126</v>
          </cell>
          <cell r="M146">
            <v>13615.222134889302</v>
          </cell>
          <cell r="N146">
            <v>15737</v>
          </cell>
          <cell r="P146">
            <v>18741</v>
          </cell>
          <cell r="Q146">
            <v>18741</v>
          </cell>
          <cell r="Y146">
            <v>14044</v>
          </cell>
          <cell r="Z146">
            <v>17521</v>
          </cell>
          <cell r="AA146">
            <v>2301</v>
          </cell>
          <cell r="AB146">
            <v>2552</v>
          </cell>
          <cell r="AC146">
            <v>163.81330105383083</v>
          </cell>
          <cell r="AD146">
            <v>145.66691398892758</v>
          </cell>
          <cell r="AE146">
            <v>16062</v>
          </cell>
          <cell r="AF146">
            <v>15737</v>
          </cell>
          <cell r="AG146">
            <v>163</v>
          </cell>
          <cell r="AH146">
            <v>488</v>
          </cell>
          <cell r="AI146">
            <v>7629</v>
          </cell>
          <cell r="AJ146">
            <v>775</v>
          </cell>
          <cell r="AK146">
            <v>7916</v>
          </cell>
          <cell r="AL146">
            <v>1137</v>
          </cell>
          <cell r="AM146">
            <v>1111</v>
          </cell>
          <cell r="AN146">
            <v>111</v>
          </cell>
          <cell r="AO146">
            <v>140</v>
          </cell>
        </row>
        <row r="147">
          <cell r="B147" t="str">
            <v>09 บ้านหลวง</v>
          </cell>
          <cell r="C147">
            <v>10105</v>
          </cell>
          <cell r="D147">
            <v>58105</v>
          </cell>
          <cell r="E147">
            <v>3614</v>
          </cell>
          <cell r="F147">
            <v>23614</v>
          </cell>
          <cell r="G147">
            <v>976</v>
          </cell>
          <cell r="H147">
            <v>2100</v>
          </cell>
          <cell r="I147">
            <v>269.97000000000003</v>
          </cell>
          <cell r="J147">
            <v>88.930295587363432</v>
          </cell>
          <cell r="M147">
            <v>10201.726752823601</v>
          </cell>
          <cell r="N147">
            <v>12047</v>
          </cell>
          <cell r="P147">
            <v>22165.25</v>
          </cell>
          <cell r="Q147">
            <v>22165.25</v>
          </cell>
          <cell r="Y147">
            <v>15633</v>
          </cell>
          <cell r="Z147">
            <v>20073</v>
          </cell>
          <cell r="AA147">
            <v>3357</v>
          </cell>
          <cell r="AB147">
            <v>4339</v>
          </cell>
          <cell r="AC147">
            <v>214.70690206614213</v>
          </cell>
          <cell r="AD147">
            <v>216.14808449160563</v>
          </cell>
          <cell r="AE147">
            <v>12468</v>
          </cell>
          <cell r="AF147">
            <v>12047</v>
          </cell>
          <cell r="AG147">
            <v>213</v>
          </cell>
          <cell r="AH147">
            <v>634</v>
          </cell>
          <cell r="AI147">
            <v>6034</v>
          </cell>
          <cell r="AJ147">
            <v>574</v>
          </cell>
          <cell r="AK147">
            <v>5974</v>
          </cell>
          <cell r="AL147">
            <v>955</v>
          </cell>
          <cell r="AM147">
            <v>996</v>
          </cell>
          <cell r="AN147">
            <v>129</v>
          </cell>
          <cell r="AO147">
            <v>167</v>
          </cell>
        </row>
        <row r="148">
          <cell r="B148" t="str">
            <v>10 นาหมื่น</v>
          </cell>
          <cell r="C148">
            <v>0</v>
          </cell>
          <cell r="D148">
            <v>23374.25</v>
          </cell>
          <cell r="E148">
            <v>0</v>
          </cell>
          <cell r="F148">
            <v>10575</v>
          </cell>
          <cell r="G148">
            <v>0</v>
          </cell>
          <cell r="H148">
            <v>30</v>
          </cell>
          <cell r="I148">
            <v>0</v>
          </cell>
          <cell r="J148">
            <v>2.8014184397163122</v>
          </cell>
          <cell r="M148">
            <v>16045.0680183228</v>
          </cell>
          <cell r="N148">
            <v>18649</v>
          </cell>
          <cell r="P148">
            <v>50161.75</v>
          </cell>
          <cell r="Q148">
            <v>50161.75</v>
          </cell>
          <cell r="Y148">
            <v>40751.25</v>
          </cell>
          <cell r="Z148">
            <v>46267.75</v>
          </cell>
          <cell r="AA148">
            <v>5563</v>
          </cell>
          <cell r="AB148">
            <v>7015</v>
          </cell>
          <cell r="AC148">
            <v>136.51741766620657</v>
          </cell>
          <cell r="AD148">
            <v>151.61046661378606</v>
          </cell>
          <cell r="AE148">
            <v>19936</v>
          </cell>
          <cell r="AF148">
            <v>18649</v>
          </cell>
          <cell r="AG148">
            <v>495</v>
          </cell>
          <cell r="AH148">
            <v>1782</v>
          </cell>
          <cell r="AI148">
            <v>7828</v>
          </cell>
          <cell r="AJ148">
            <v>615</v>
          </cell>
          <cell r="AK148">
            <v>6661</v>
          </cell>
          <cell r="AL148">
            <v>1161</v>
          </cell>
          <cell r="AM148">
            <v>1010</v>
          </cell>
          <cell r="AN148">
            <v>111</v>
          </cell>
          <cell r="AO148">
            <v>152</v>
          </cell>
        </row>
        <row r="149">
          <cell r="B149" t="str">
            <v>11 สันติสุข</v>
          </cell>
          <cell r="C149">
            <v>15565</v>
          </cell>
          <cell r="D149">
            <v>15986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M149">
            <v>14986.118992072243</v>
          </cell>
          <cell r="N149">
            <v>15795</v>
          </cell>
          <cell r="P149">
            <v>15683.541670000001</v>
          </cell>
          <cell r="Q149">
            <v>15683.541670000001</v>
          </cell>
          <cell r="Y149">
            <v>13425.708329999999</v>
          </cell>
          <cell r="Z149">
            <v>15389.041660000001</v>
          </cell>
          <cell r="AA149">
            <v>1744</v>
          </cell>
          <cell r="AB149">
            <v>2607</v>
          </cell>
          <cell r="AC149">
            <v>129.88259468094671</v>
          </cell>
          <cell r="AD149">
            <v>169.43310317414526</v>
          </cell>
          <cell r="AE149">
            <v>16256</v>
          </cell>
          <cell r="AF149">
            <v>15795</v>
          </cell>
          <cell r="AG149">
            <v>254</v>
          </cell>
          <cell r="AH149">
            <v>715</v>
          </cell>
          <cell r="AI149">
            <v>12896</v>
          </cell>
          <cell r="AJ149">
            <v>818</v>
          </cell>
          <cell r="AK149">
            <v>12999</v>
          </cell>
          <cell r="AL149">
            <v>1739</v>
          </cell>
          <cell r="AM149">
            <v>1903</v>
          </cell>
          <cell r="AN149">
            <v>114</v>
          </cell>
          <cell r="AO149">
            <v>146</v>
          </cell>
        </row>
        <row r="150">
          <cell r="B150" t="str">
            <v>12 บ่อเกลือ</v>
          </cell>
          <cell r="C150">
            <v>964.5</v>
          </cell>
          <cell r="D150">
            <v>964.5</v>
          </cell>
          <cell r="E150">
            <v>663</v>
          </cell>
          <cell r="F150">
            <v>663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M150">
            <v>4</v>
          </cell>
          <cell r="N150">
            <v>298</v>
          </cell>
          <cell r="P150">
            <v>0</v>
          </cell>
          <cell r="Q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343</v>
          </cell>
          <cell r="AF150">
            <v>298</v>
          </cell>
          <cell r="AG150">
            <v>0</v>
          </cell>
          <cell r="AH150">
            <v>45</v>
          </cell>
          <cell r="AI150">
            <v>24</v>
          </cell>
          <cell r="AJ150">
            <v>0</v>
          </cell>
          <cell r="AK150">
            <v>0</v>
          </cell>
          <cell r="AL150">
            <v>3</v>
          </cell>
          <cell r="AM150">
            <v>0</v>
          </cell>
          <cell r="AN150">
            <v>83</v>
          </cell>
          <cell r="AO150">
            <v>0</v>
          </cell>
        </row>
        <row r="151">
          <cell r="B151" t="str">
            <v>13 สองแคว</v>
          </cell>
          <cell r="C151">
            <v>2589</v>
          </cell>
          <cell r="D151">
            <v>11511.35</v>
          </cell>
          <cell r="E151">
            <v>2589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M151">
            <v>7826.1463238317701</v>
          </cell>
          <cell r="N151">
            <v>12017</v>
          </cell>
          <cell r="P151">
            <v>17133.333340000001</v>
          </cell>
          <cell r="Q151">
            <v>17133.333340000001</v>
          </cell>
          <cell r="Y151">
            <v>12453.333329999999</v>
          </cell>
          <cell r="Z151">
            <v>15093.333329999999</v>
          </cell>
          <cell r="AA151">
            <v>1525</v>
          </cell>
          <cell r="AB151">
            <v>1656</v>
          </cell>
          <cell r="AC151">
            <v>122.46252679964201</v>
          </cell>
          <cell r="AD151">
            <v>109.6863957837205</v>
          </cell>
          <cell r="AE151">
            <v>12211</v>
          </cell>
          <cell r="AF151">
            <v>12017</v>
          </cell>
          <cell r="AG151">
            <v>449</v>
          </cell>
          <cell r="AH151">
            <v>643</v>
          </cell>
          <cell r="AI151">
            <v>4180</v>
          </cell>
          <cell r="AJ151">
            <v>405</v>
          </cell>
          <cell r="AK151">
            <v>3942</v>
          </cell>
          <cell r="AL151">
            <v>702</v>
          </cell>
          <cell r="AM151">
            <v>608</v>
          </cell>
          <cell r="AN151">
            <v>130</v>
          </cell>
          <cell r="AO151">
            <v>154</v>
          </cell>
        </row>
        <row r="152">
          <cell r="B152" t="str">
            <v>14 เฉลิมพระเกียรติ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M152">
            <v>28</v>
          </cell>
          <cell r="N152">
            <v>116</v>
          </cell>
          <cell r="P152">
            <v>0</v>
          </cell>
          <cell r="Q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116</v>
          </cell>
          <cell r="AF152">
            <v>116</v>
          </cell>
          <cell r="AG152">
            <v>0</v>
          </cell>
          <cell r="AH152">
            <v>0</v>
          </cell>
          <cell r="AI152">
            <v>31</v>
          </cell>
          <cell r="AJ152">
            <v>0</v>
          </cell>
          <cell r="AK152">
            <v>31</v>
          </cell>
          <cell r="AL152">
            <v>3</v>
          </cell>
          <cell r="AM152">
            <v>3</v>
          </cell>
          <cell r="AN152">
            <v>97</v>
          </cell>
          <cell r="AO152">
            <v>97</v>
          </cell>
        </row>
        <row r="153">
          <cell r="B153" t="str">
            <v>15 ภูเพียง</v>
          </cell>
          <cell r="C153">
            <v>32442.240000000002</v>
          </cell>
          <cell r="D153">
            <v>39150.76</v>
          </cell>
          <cell r="E153">
            <v>13280.5</v>
          </cell>
          <cell r="F153">
            <v>20009.72</v>
          </cell>
          <cell r="G153">
            <v>0</v>
          </cell>
          <cell r="H153">
            <v>1375</v>
          </cell>
          <cell r="I153">
            <v>0</v>
          </cell>
          <cell r="J153">
            <v>68.716072488770465</v>
          </cell>
          <cell r="M153">
            <v>36339.8229526789</v>
          </cell>
          <cell r="N153">
            <v>33992</v>
          </cell>
          <cell r="P153">
            <v>47512.916669999999</v>
          </cell>
          <cell r="Q153">
            <v>45576.916669999999</v>
          </cell>
          <cell r="Y153">
            <v>42195.25</v>
          </cell>
          <cell r="Z153">
            <v>45576.916669999999</v>
          </cell>
          <cell r="AA153">
            <v>5101</v>
          </cell>
          <cell r="AB153">
            <v>8047</v>
          </cell>
          <cell r="AC153">
            <v>120.89913622457505</v>
          </cell>
          <cell r="AD153">
            <v>176.54791441006884</v>
          </cell>
          <cell r="AE153">
            <v>36704</v>
          </cell>
          <cell r="AF153">
            <v>36340</v>
          </cell>
          <cell r="AG153">
            <v>401</v>
          </cell>
          <cell r="AH153">
            <v>765</v>
          </cell>
          <cell r="AI153">
            <v>34932</v>
          </cell>
          <cell r="AJ153">
            <v>2660</v>
          </cell>
          <cell r="AK153">
            <v>36340</v>
          </cell>
          <cell r="AL153">
            <v>6085</v>
          </cell>
          <cell r="AM153">
            <v>6905</v>
          </cell>
          <cell r="AN153">
            <v>149</v>
          </cell>
          <cell r="AO153">
            <v>190</v>
          </cell>
        </row>
        <row r="154">
          <cell r="B154" t="str">
            <v>อุตรดิตถ์</v>
          </cell>
          <cell r="C154">
            <v>29884.19</v>
          </cell>
          <cell r="D154">
            <v>31272.959999999999</v>
          </cell>
          <cell r="E154">
            <v>8061.55</v>
          </cell>
          <cell r="F154">
            <v>8248.5499999999993</v>
          </cell>
          <cell r="G154">
            <v>1796</v>
          </cell>
          <cell r="H154">
            <v>1206</v>
          </cell>
          <cell r="I154">
            <v>223</v>
          </cell>
          <cell r="J154">
            <v>146</v>
          </cell>
          <cell r="M154">
            <v>22819.148520967217</v>
          </cell>
          <cell r="N154">
            <v>24479</v>
          </cell>
          <cell r="P154">
            <v>21359.692230000001</v>
          </cell>
          <cell r="Q154">
            <v>21222.35889</v>
          </cell>
          <cell r="Y154">
            <v>17534.91444</v>
          </cell>
          <cell r="Z154">
            <v>18215.025549999998</v>
          </cell>
          <cell r="AA154">
            <v>2194</v>
          </cell>
          <cell r="AB154">
            <v>2980</v>
          </cell>
          <cell r="AC154">
            <v>125</v>
          </cell>
          <cell r="AD154">
            <v>164</v>
          </cell>
          <cell r="AE154">
            <v>30266</v>
          </cell>
          <cell r="AF154">
            <v>27670</v>
          </cell>
          <cell r="AG154">
            <v>777</v>
          </cell>
          <cell r="AH154">
            <v>3373</v>
          </cell>
          <cell r="AI154">
            <v>15701</v>
          </cell>
          <cell r="AJ154">
            <v>1767</v>
          </cell>
          <cell r="AK154">
            <v>13986</v>
          </cell>
          <cell r="AL154">
            <v>1827</v>
          </cell>
          <cell r="AM154">
            <v>1805</v>
          </cell>
          <cell r="AN154">
            <v>116</v>
          </cell>
          <cell r="AO154">
            <v>129</v>
          </cell>
        </row>
        <row r="155">
          <cell r="B155" t="str">
            <v>01 เมืองอุตรดิตถ์</v>
          </cell>
          <cell r="C155">
            <v>2685.25</v>
          </cell>
          <cell r="D155">
            <v>3552.91</v>
          </cell>
          <cell r="E155">
            <v>459.25</v>
          </cell>
          <cell r="F155">
            <v>459.25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M155">
            <v>2581.4211840655098</v>
          </cell>
          <cell r="N155">
            <v>1606</v>
          </cell>
          <cell r="P155">
            <v>559.66666999999995</v>
          </cell>
          <cell r="Q155">
            <v>559.66666999999995</v>
          </cell>
          <cell r="Y155">
            <v>355.22221999999999</v>
          </cell>
          <cell r="Z155">
            <v>559.66665999999998</v>
          </cell>
          <cell r="AA155">
            <v>30</v>
          </cell>
          <cell r="AB155">
            <v>68</v>
          </cell>
          <cell r="AC155">
            <v>85.251799085091022</v>
          </cell>
          <cell r="AD155">
            <v>120.9817365929927</v>
          </cell>
          <cell r="AE155">
            <v>1631</v>
          </cell>
          <cell r="AF155">
            <v>1606</v>
          </cell>
          <cell r="AG155">
            <v>19</v>
          </cell>
          <cell r="AH155">
            <v>44</v>
          </cell>
          <cell r="AI155">
            <v>1617</v>
          </cell>
          <cell r="AJ155">
            <v>142</v>
          </cell>
          <cell r="AK155">
            <v>1606</v>
          </cell>
          <cell r="AL155">
            <v>155</v>
          </cell>
          <cell r="AM155">
            <v>188</v>
          </cell>
          <cell r="AN155">
            <v>64</v>
          </cell>
          <cell r="AO155">
            <v>117</v>
          </cell>
        </row>
        <row r="156">
          <cell r="B156" t="str">
            <v>02 ตรอน</v>
          </cell>
          <cell r="C156">
            <v>246.5</v>
          </cell>
          <cell r="D156">
            <v>756.5</v>
          </cell>
          <cell r="E156">
            <v>6</v>
          </cell>
          <cell r="F156">
            <v>6</v>
          </cell>
          <cell r="G156">
            <v>0</v>
          </cell>
          <cell r="H156">
            <v>0</v>
          </cell>
          <cell r="I156">
            <v>47.5</v>
          </cell>
          <cell r="J156">
            <v>0</v>
          </cell>
          <cell r="M156">
            <v>95.418452925500006</v>
          </cell>
          <cell r="N156">
            <v>283</v>
          </cell>
          <cell r="P156">
            <v>0</v>
          </cell>
          <cell r="Q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306</v>
          </cell>
          <cell r="AF156">
            <v>283</v>
          </cell>
          <cell r="AG156">
            <v>0</v>
          </cell>
          <cell r="AH156">
            <v>23</v>
          </cell>
          <cell r="AI156">
            <v>169</v>
          </cell>
          <cell r="AJ156">
            <v>9</v>
          </cell>
          <cell r="AK156">
            <v>155</v>
          </cell>
          <cell r="AL156">
            <v>16</v>
          </cell>
          <cell r="AM156">
            <v>16</v>
          </cell>
          <cell r="AN156">
            <v>89</v>
          </cell>
          <cell r="AO156">
            <v>103</v>
          </cell>
        </row>
        <row r="157">
          <cell r="B157" t="str">
            <v>03 ท่าปลา</v>
          </cell>
          <cell r="C157">
            <v>3608</v>
          </cell>
          <cell r="D157">
            <v>4037</v>
          </cell>
          <cell r="E157">
            <v>248</v>
          </cell>
          <cell r="F157">
            <v>248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M157">
            <v>3712.0113668737199</v>
          </cell>
          <cell r="N157">
            <v>5161</v>
          </cell>
          <cell r="P157">
            <v>1625.3333299999999</v>
          </cell>
          <cell r="Q157">
            <v>1574.3333299999999</v>
          </cell>
          <cell r="Y157">
            <v>983.33333000000005</v>
          </cell>
          <cell r="Z157">
            <v>983.33333000000005</v>
          </cell>
          <cell r="AA157">
            <v>118</v>
          </cell>
          <cell r="AB157">
            <v>123</v>
          </cell>
          <cell r="AC157">
            <v>119.49152582878483</v>
          </cell>
          <cell r="AD157">
            <v>125.00000042711865</v>
          </cell>
          <cell r="AE157">
            <v>6057</v>
          </cell>
          <cell r="AF157">
            <v>5161</v>
          </cell>
          <cell r="AG157">
            <v>192</v>
          </cell>
          <cell r="AH157">
            <v>1088</v>
          </cell>
          <cell r="AI157">
            <v>2946</v>
          </cell>
          <cell r="AJ157">
            <v>611</v>
          </cell>
          <cell r="AK157">
            <v>2469</v>
          </cell>
          <cell r="AL157">
            <v>301</v>
          </cell>
          <cell r="AM157">
            <v>305</v>
          </cell>
          <cell r="AN157">
            <v>127</v>
          </cell>
          <cell r="AO157">
            <v>124</v>
          </cell>
        </row>
        <row r="158">
          <cell r="B158" t="str">
            <v>04 น้ำปาด</v>
          </cell>
          <cell r="C158">
            <v>4119.25</v>
          </cell>
          <cell r="D158">
            <v>4208.25</v>
          </cell>
          <cell r="E158">
            <v>895.25</v>
          </cell>
          <cell r="F158">
            <v>895.25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M158">
            <v>6827.0123811037411</v>
          </cell>
          <cell r="N158">
            <v>5983</v>
          </cell>
          <cell r="P158">
            <v>5218.0555599999998</v>
          </cell>
          <cell r="Q158">
            <v>5218.0555599999998</v>
          </cell>
          <cell r="Y158">
            <v>5101.05555</v>
          </cell>
          <cell r="Z158">
            <v>5137.0555599999998</v>
          </cell>
          <cell r="AA158">
            <v>762</v>
          </cell>
          <cell r="AB158">
            <v>1025</v>
          </cell>
          <cell r="AC158">
            <v>149.47222268732204</v>
          </cell>
          <cell r="AD158">
            <v>199.4395296067228</v>
          </cell>
          <cell r="AE158">
            <v>5999</v>
          </cell>
          <cell r="AF158">
            <v>5983</v>
          </cell>
          <cell r="AG158">
            <v>124</v>
          </cell>
          <cell r="AH158">
            <v>140</v>
          </cell>
          <cell r="AI158">
            <v>4270</v>
          </cell>
          <cell r="AJ158">
            <v>422</v>
          </cell>
          <cell r="AK158">
            <v>4552</v>
          </cell>
          <cell r="AL158">
            <v>685</v>
          </cell>
          <cell r="AM158">
            <v>809</v>
          </cell>
          <cell r="AN158">
            <v>93</v>
          </cell>
          <cell r="AO158">
            <v>178</v>
          </cell>
        </row>
        <row r="159">
          <cell r="B159" t="str">
            <v>05 พิชัย</v>
          </cell>
          <cell r="C159">
            <v>630.29999999999995</v>
          </cell>
          <cell r="D159">
            <v>926.3</v>
          </cell>
          <cell r="E159">
            <v>458.3</v>
          </cell>
          <cell r="F159">
            <v>754.3</v>
          </cell>
          <cell r="G159">
            <v>0</v>
          </cell>
          <cell r="H159">
            <v>273</v>
          </cell>
          <cell r="I159">
            <v>0</v>
          </cell>
          <cell r="J159">
            <v>361.26209730876309</v>
          </cell>
          <cell r="M159">
            <v>556.00438835420982</v>
          </cell>
          <cell r="N159">
            <v>1342</v>
          </cell>
          <cell r="P159">
            <v>0</v>
          </cell>
          <cell r="Q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1465</v>
          </cell>
          <cell r="AF159">
            <v>1342</v>
          </cell>
          <cell r="AG159">
            <v>0</v>
          </cell>
          <cell r="AH159">
            <v>123</v>
          </cell>
          <cell r="AI159">
            <v>763</v>
          </cell>
          <cell r="AJ159">
            <v>45</v>
          </cell>
          <cell r="AK159">
            <v>685</v>
          </cell>
          <cell r="AL159">
            <v>64</v>
          </cell>
          <cell r="AM159">
            <v>73</v>
          </cell>
          <cell r="AN159">
            <v>83</v>
          </cell>
          <cell r="AO159">
            <v>107</v>
          </cell>
        </row>
        <row r="160">
          <cell r="B160" t="str">
            <v>06 ฟากท่า</v>
          </cell>
          <cell r="C160">
            <v>0</v>
          </cell>
          <cell r="D160">
            <v>505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M160">
            <v>185.39115166068001</v>
          </cell>
          <cell r="N160">
            <v>520</v>
          </cell>
          <cell r="P160">
            <v>0</v>
          </cell>
          <cell r="Q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598</v>
          </cell>
          <cell r="AF160">
            <v>520</v>
          </cell>
          <cell r="AG160">
            <v>0</v>
          </cell>
          <cell r="AH160">
            <v>78</v>
          </cell>
          <cell r="AI160">
            <v>211</v>
          </cell>
          <cell r="AJ160">
            <v>13</v>
          </cell>
          <cell r="AK160">
            <v>146</v>
          </cell>
          <cell r="AL160">
            <v>21</v>
          </cell>
          <cell r="AM160">
            <v>17</v>
          </cell>
          <cell r="AN160">
            <v>109</v>
          </cell>
          <cell r="AO160">
            <v>116</v>
          </cell>
        </row>
        <row r="161">
          <cell r="B161" t="str">
            <v>07 ลับแล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M161">
            <v>94.966253609269998</v>
          </cell>
          <cell r="N161">
            <v>100</v>
          </cell>
          <cell r="P161">
            <v>0</v>
          </cell>
          <cell r="Q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100</v>
          </cell>
          <cell r="AF161">
            <v>100</v>
          </cell>
          <cell r="AG161">
            <v>0</v>
          </cell>
          <cell r="AH161">
            <v>0</v>
          </cell>
          <cell r="AI161">
            <v>41</v>
          </cell>
          <cell r="AJ161">
            <v>6</v>
          </cell>
          <cell r="AK161">
            <v>47</v>
          </cell>
          <cell r="AL161">
            <v>3</v>
          </cell>
          <cell r="AM161">
            <v>4</v>
          </cell>
          <cell r="AN161">
            <v>24</v>
          </cell>
          <cell r="AO161">
            <v>85</v>
          </cell>
        </row>
        <row r="162">
          <cell r="B162" t="str">
            <v>08 บ้านโคก</v>
          </cell>
          <cell r="C162">
            <v>7546.89</v>
          </cell>
          <cell r="D162">
            <v>6239</v>
          </cell>
          <cell r="E162">
            <v>4697</v>
          </cell>
          <cell r="F162">
            <v>4588</v>
          </cell>
          <cell r="G162">
            <v>1796</v>
          </cell>
          <cell r="H162">
            <v>933</v>
          </cell>
          <cell r="I162">
            <v>382.3</v>
          </cell>
          <cell r="J162">
            <v>203.33478639930252</v>
          </cell>
          <cell r="M162">
            <v>2625.2339040329698</v>
          </cell>
          <cell r="N162">
            <v>6533</v>
          </cell>
          <cell r="P162">
            <v>13204.63667</v>
          </cell>
          <cell r="Q162">
            <v>13198.303330000001</v>
          </cell>
          <cell r="Y162">
            <v>11095.30334</v>
          </cell>
          <cell r="Z162">
            <v>11262.97</v>
          </cell>
          <cell r="AA162">
            <v>1284</v>
          </cell>
          <cell r="AB162">
            <v>1740</v>
          </cell>
          <cell r="AC162">
            <v>115.73665847517061</v>
          </cell>
          <cell r="AD162">
            <v>154.48198832102014</v>
          </cell>
          <cell r="AE162">
            <v>8081</v>
          </cell>
          <cell r="AF162">
            <v>6533</v>
          </cell>
          <cell r="AG162">
            <v>231</v>
          </cell>
          <cell r="AH162">
            <v>1779</v>
          </cell>
          <cell r="AI162">
            <v>1891</v>
          </cell>
          <cell r="AJ162">
            <v>122</v>
          </cell>
          <cell r="AK162">
            <v>234</v>
          </cell>
          <cell r="AL162">
            <v>242</v>
          </cell>
          <cell r="AM162">
            <v>32</v>
          </cell>
          <cell r="AN162">
            <v>113</v>
          </cell>
          <cell r="AO162">
            <v>137</v>
          </cell>
        </row>
        <row r="163">
          <cell r="B163" t="str">
            <v>09 ทองแสนขัน</v>
          </cell>
          <cell r="C163">
            <v>11048</v>
          </cell>
          <cell r="D163">
            <v>11048</v>
          </cell>
          <cell r="E163">
            <v>1297.75</v>
          </cell>
          <cell r="F163">
            <v>1297.75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M163">
            <v>6141.6894383416184</v>
          </cell>
          <cell r="N163">
            <v>2951</v>
          </cell>
          <cell r="P163">
            <v>752</v>
          </cell>
          <cell r="Q163">
            <v>672</v>
          </cell>
          <cell r="Y163">
            <v>0</v>
          </cell>
          <cell r="Z163">
            <v>272</v>
          </cell>
          <cell r="AA163">
            <v>0</v>
          </cell>
          <cell r="AB163">
            <v>24</v>
          </cell>
          <cell r="AC163">
            <v>0</v>
          </cell>
          <cell r="AD163">
            <v>88.235294117647058</v>
          </cell>
          <cell r="AE163">
            <v>6029</v>
          </cell>
          <cell r="AF163">
            <v>6142</v>
          </cell>
          <cell r="AG163">
            <v>211</v>
          </cell>
          <cell r="AH163">
            <v>98</v>
          </cell>
          <cell r="AI163">
            <v>3793</v>
          </cell>
          <cell r="AJ163">
            <v>397</v>
          </cell>
          <cell r="AK163">
            <v>4092</v>
          </cell>
          <cell r="AL163">
            <v>340</v>
          </cell>
          <cell r="AM163">
            <v>361</v>
          </cell>
          <cell r="AN163">
            <v>55</v>
          </cell>
          <cell r="AO163">
            <v>88</v>
          </cell>
        </row>
        <row r="164">
          <cell r="B164" t="str">
            <v>พิษณุโลก</v>
          </cell>
          <cell r="C164">
            <v>176595.56</v>
          </cell>
          <cell r="D164">
            <v>176841.31</v>
          </cell>
          <cell r="E164">
            <v>106204.56</v>
          </cell>
          <cell r="F164">
            <v>106292.56</v>
          </cell>
          <cell r="G164">
            <v>16499</v>
          </cell>
          <cell r="H164">
            <v>14134</v>
          </cell>
          <cell r="I164">
            <v>155</v>
          </cell>
          <cell r="J164">
            <v>133</v>
          </cell>
          <cell r="M164">
            <v>340665.67072476936</v>
          </cell>
          <cell r="N164">
            <v>238958</v>
          </cell>
          <cell r="P164">
            <v>255261.94306000002</v>
          </cell>
          <cell r="Q164">
            <v>255433.44306000002</v>
          </cell>
          <cell r="Y164">
            <v>222151.19305999999</v>
          </cell>
          <cell r="Z164">
            <v>231661.66527</v>
          </cell>
          <cell r="AA164">
            <v>38887</v>
          </cell>
          <cell r="AB164">
            <v>40422</v>
          </cell>
          <cell r="AC164">
            <v>175</v>
          </cell>
          <cell r="AD164">
            <v>174</v>
          </cell>
          <cell r="AE164">
            <v>339703</v>
          </cell>
          <cell r="AF164">
            <v>340870</v>
          </cell>
          <cell r="AG164">
            <v>3025</v>
          </cell>
          <cell r="AH164">
            <v>1858</v>
          </cell>
          <cell r="AI164">
            <v>304617</v>
          </cell>
          <cell r="AJ164">
            <v>26186</v>
          </cell>
          <cell r="AK164">
            <v>328670</v>
          </cell>
          <cell r="AL164">
            <v>50874</v>
          </cell>
          <cell r="AM164">
            <v>53885</v>
          </cell>
          <cell r="AN164">
            <v>167</v>
          </cell>
          <cell r="AO164">
            <v>164</v>
          </cell>
        </row>
        <row r="165">
          <cell r="B165" t="str">
            <v>01 เมืองพิษณุโลก</v>
          </cell>
          <cell r="C165">
            <v>922</v>
          </cell>
          <cell r="D165">
            <v>914</v>
          </cell>
          <cell r="E165">
            <v>619</v>
          </cell>
          <cell r="F165">
            <v>619</v>
          </cell>
          <cell r="G165">
            <v>143</v>
          </cell>
          <cell r="H165">
            <v>384</v>
          </cell>
          <cell r="I165">
            <v>230.23000000000002</v>
          </cell>
          <cell r="J165">
            <v>619.82941841680122</v>
          </cell>
          <cell r="M165">
            <v>2231.4793943776804</v>
          </cell>
          <cell r="N165">
            <v>2409</v>
          </cell>
          <cell r="P165">
            <v>0</v>
          </cell>
          <cell r="Q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2409</v>
          </cell>
          <cell r="AF165">
            <v>2409</v>
          </cell>
          <cell r="AG165">
            <v>0</v>
          </cell>
          <cell r="AH165">
            <v>0</v>
          </cell>
          <cell r="AI165">
            <v>1603</v>
          </cell>
          <cell r="AJ165">
            <v>170</v>
          </cell>
          <cell r="AK165">
            <v>1773</v>
          </cell>
          <cell r="AL165">
            <v>246</v>
          </cell>
          <cell r="AM165">
            <v>315</v>
          </cell>
          <cell r="AN165">
            <v>118</v>
          </cell>
          <cell r="AO165">
            <v>178</v>
          </cell>
        </row>
        <row r="166">
          <cell r="B166" t="str">
            <v>02 ชาติตระการ</v>
          </cell>
          <cell r="C166">
            <v>27142.25</v>
          </cell>
          <cell r="D166">
            <v>30898</v>
          </cell>
          <cell r="E166">
            <v>16497</v>
          </cell>
          <cell r="F166">
            <v>16498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M166">
            <v>52287.374363756702</v>
          </cell>
          <cell r="N166">
            <v>38692</v>
          </cell>
          <cell r="P166">
            <v>28761.125</v>
          </cell>
          <cell r="Q166">
            <v>28506.125</v>
          </cell>
          <cell r="Y166">
            <v>19866.875</v>
          </cell>
          <cell r="Z166">
            <v>23648.958330000001</v>
          </cell>
          <cell r="AA166">
            <v>2876</v>
          </cell>
          <cell r="AB166">
            <v>3584</v>
          </cell>
          <cell r="AC166">
            <v>144.78273088595967</v>
          </cell>
          <cell r="AD166">
            <v>151.55314101608465</v>
          </cell>
          <cell r="AE166">
            <v>51892</v>
          </cell>
          <cell r="AF166">
            <v>52287</v>
          </cell>
          <cell r="AG166">
            <v>674</v>
          </cell>
          <cell r="AH166">
            <v>279</v>
          </cell>
          <cell r="AI166">
            <v>45165</v>
          </cell>
          <cell r="AJ166">
            <v>3970</v>
          </cell>
          <cell r="AK166">
            <v>48856</v>
          </cell>
          <cell r="AL166">
            <v>6474</v>
          </cell>
          <cell r="AM166">
            <v>7529</v>
          </cell>
          <cell r="AN166">
            <v>123</v>
          </cell>
          <cell r="AO166">
            <v>154</v>
          </cell>
        </row>
        <row r="167">
          <cell r="B167" t="str">
            <v>03 นครไทย</v>
          </cell>
          <cell r="C167">
            <v>82386</v>
          </cell>
          <cell r="D167">
            <v>82386</v>
          </cell>
          <cell r="E167">
            <v>52605</v>
          </cell>
          <cell r="F167">
            <v>52605</v>
          </cell>
          <cell r="G167">
            <v>16356</v>
          </cell>
          <cell r="H167">
            <v>13750</v>
          </cell>
          <cell r="I167">
            <v>310.92</v>
          </cell>
          <cell r="J167">
            <v>261.37408041060735</v>
          </cell>
          <cell r="M167">
            <v>154854.81268765056</v>
          </cell>
          <cell r="N167">
            <v>105701</v>
          </cell>
          <cell r="P167">
            <v>87025.755560000005</v>
          </cell>
          <cell r="Q167">
            <v>87630.755560000005</v>
          </cell>
          <cell r="Y167">
            <v>80057.422229999996</v>
          </cell>
          <cell r="Z167">
            <v>84483.811109999995</v>
          </cell>
          <cell r="AA167">
            <v>18418</v>
          </cell>
          <cell r="AB167">
            <v>18786</v>
          </cell>
          <cell r="AC167">
            <v>230.0632635961654</v>
          </cell>
          <cell r="AD167">
            <v>222.36664079133067</v>
          </cell>
          <cell r="AE167">
            <v>153258</v>
          </cell>
          <cell r="AF167">
            <v>154855</v>
          </cell>
          <cell r="AG167">
            <v>1686</v>
          </cell>
          <cell r="AH167">
            <v>89</v>
          </cell>
          <cell r="AI167">
            <v>137403</v>
          </cell>
          <cell r="AJ167">
            <v>11816</v>
          </cell>
          <cell r="AK167">
            <v>149130</v>
          </cell>
          <cell r="AL167">
            <v>27675</v>
          </cell>
          <cell r="AM167">
            <v>28824</v>
          </cell>
          <cell r="AN167">
            <v>143</v>
          </cell>
          <cell r="AO167">
            <v>193</v>
          </cell>
        </row>
        <row r="168">
          <cell r="B168" t="str">
            <v>04 บางกระทุ่ม</v>
          </cell>
          <cell r="C168">
            <v>90.75</v>
          </cell>
          <cell r="D168">
            <v>90.75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M168">
            <v>6.5663869126899996</v>
          </cell>
          <cell r="N168">
            <v>34</v>
          </cell>
          <cell r="P168">
            <v>0</v>
          </cell>
          <cell r="Q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48</v>
          </cell>
          <cell r="AF168">
            <v>34</v>
          </cell>
          <cell r="AG168">
            <v>0</v>
          </cell>
          <cell r="AH168">
            <v>14</v>
          </cell>
          <cell r="AI168">
            <v>48</v>
          </cell>
          <cell r="AJ168">
            <v>0</v>
          </cell>
          <cell r="AK168">
            <v>34</v>
          </cell>
          <cell r="AL168">
            <v>5</v>
          </cell>
          <cell r="AM168">
            <v>3</v>
          </cell>
          <cell r="AN168">
            <v>83</v>
          </cell>
          <cell r="AO168">
            <v>88</v>
          </cell>
        </row>
        <row r="169">
          <cell r="B169" t="str">
            <v>05 บางระกำ</v>
          </cell>
          <cell r="C169">
            <v>97</v>
          </cell>
          <cell r="D169">
            <v>204</v>
          </cell>
          <cell r="E169">
            <v>10</v>
          </cell>
          <cell r="F169">
            <v>97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M169">
            <v>200.14049677854001</v>
          </cell>
          <cell r="N169">
            <v>160</v>
          </cell>
          <cell r="P169">
            <v>0</v>
          </cell>
          <cell r="Q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200</v>
          </cell>
          <cell r="AF169">
            <v>200</v>
          </cell>
          <cell r="AG169">
            <v>0</v>
          </cell>
          <cell r="AH169">
            <v>0</v>
          </cell>
          <cell r="AI169">
            <v>200</v>
          </cell>
          <cell r="AJ169">
            <v>15</v>
          </cell>
          <cell r="AK169">
            <v>200</v>
          </cell>
          <cell r="AL169">
            <v>17</v>
          </cell>
          <cell r="AM169">
            <v>18</v>
          </cell>
          <cell r="AN169">
            <v>75</v>
          </cell>
          <cell r="AO169">
            <v>90</v>
          </cell>
        </row>
        <row r="170">
          <cell r="B170" t="str">
            <v>06 พรหมพิราม</v>
          </cell>
          <cell r="C170">
            <v>50</v>
          </cell>
          <cell r="D170">
            <v>50</v>
          </cell>
          <cell r="E170">
            <v>19</v>
          </cell>
          <cell r="F170">
            <v>19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M170">
            <v>576.42451166960007</v>
          </cell>
          <cell r="N170">
            <v>147</v>
          </cell>
          <cell r="P170">
            <v>0</v>
          </cell>
          <cell r="Q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576</v>
          </cell>
          <cell r="AF170">
            <v>576</v>
          </cell>
          <cell r="AG170">
            <v>0</v>
          </cell>
          <cell r="AH170">
            <v>0</v>
          </cell>
          <cell r="AI170">
            <v>139</v>
          </cell>
          <cell r="AJ170">
            <v>44</v>
          </cell>
          <cell r="AK170">
            <v>183</v>
          </cell>
          <cell r="AL170">
            <v>11</v>
          </cell>
          <cell r="AM170">
            <v>14</v>
          </cell>
          <cell r="AN170">
            <v>22</v>
          </cell>
          <cell r="AO170">
            <v>77</v>
          </cell>
        </row>
        <row r="171">
          <cell r="B171" t="str">
            <v>07 วังทอง</v>
          </cell>
          <cell r="C171">
            <v>43893</v>
          </cell>
          <cell r="D171">
            <v>43893</v>
          </cell>
          <cell r="E171">
            <v>19661</v>
          </cell>
          <cell r="F171">
            <v>19661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M171">
            <v>102483.81549716031</v>
          </cell>
          <cell r="N171">
            <v>77440</v>
          </cell>
          <cell r="P171">
            <v>81985.0625</v>
          </cell>
          <cell r="Q171">
            <v>81806.5625</v>
          </cell>
          <cell r="Y171">
            <v>68644.895829999994</v>
          </cell>
          <cell r="Z171">
            <v>69946.895829999994</v>
          </cell>
          <cell r="AA171">
            <v>13696</v>
          </cell>
          <cell r="AB171">
            <v>11849</v>
          </cell>
          <cell r="AC171">
            <v>199.52565544347772</v>
          </cell>
          <cell r="AD171">
            <v>169.40210297263741</v>
          </cell>
          <cell r="AE171">
            <v>102383</v>
          </cell>
          <cell r="AF171">
            <v>102484</v>
          </cell>
          <cell r="AG171">
            <v>520</v>
          </cell>
          <cell r="AH171">
            <v>419</v>
          </cell>
          <cell r="AI171">
            <v>94937</v>
          </cell>
          <cell r="AJ171">
            <v>7809</v>
          </cell>
          <cell r="AK171">
            <v>102327</v>
          </cell>
          <cell r="AL171">
            <v>13060</v>
          </cell>
          <cell r="AM171">
            <v>13109</v>
          </cell>
          <cell r="AN171">
            <v>127</v>
          </cell>
          <cell r="AO171">
            <v>128</v>
          </cell>
        </row>
        <row r="172">
          <cell r="B172" t="str">
            <v>08 วัดโบสถ์</v>
          </cell>
          <cell r="C172">
            <v>10892.56</v>
          </cell>
          <cell r="D172">
            <v>10892.56</v>
          </cell>
          <cell r="E172">
            <v>10892.56</v>
          </cell>
          <cell r="F172">
            <v>10892.56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M172">
            <v>19174.123433952136</v>
          </cell>
          <cell r="N172">
            <v>8595</v>
          </cell>
          <cell r="P172">
            <v>38064</v>
          </cell>
          <cell r="Q172">
            <v>38064</v>
          </cell>
          <cell r="Y172">
            <v>35744</v>
          </cell>
          <cell r="Z172">
            <v>35744</v>
          </cell>
          <cell r="AA172">
            <v>2019</v>
          </cell>
          <cell r="AB172">
            <v>3805</v>
          </cell>
          <cell r="AC172">
            <v>56.479409131602509</v>
          </cell>
          <cell r="AD172">
            <v>106.44024171888988</v>
          </cell>
          <cell r="AE172">
            <v>19829</v>
          </cell>
          <cell r="AF172">
            <v>19174</v>
          </cell>
          <cell r="AG172">
            <v>145</v>
          </cell>
          <cell r="AH172">
            <v>800</v>
          </cell>
          <cell r="AI172">
            <v>16484</v>
          </cell>
          <cell r="AJ172">
            <v>1632</v>
          </cell>
          <cell r="AK172">
            <v>17316</v>
          </cell>
          <cell r="AL172">
            <v>2173</v>
          </cell>
          <cell r="AM172">
            <v>2639</v>
          </cell>
          <cell r="AN172">
            <v>130</v>
          </cell>
          <cell r="AO172">
            <v>152</v>
          </cell>
        </row>
        <row r="173">
          <cell r="B173" t="str">
            <v>09 เนินมะปราง</v>
          </cell>
          <cell r="C173">
            <v>11122</v>
          </cell>
          <cell r="D173">
            <v>7513</v>
          </cell>
          <cell r="E173">
            <v>5901</v>
          </cell>
          <cell r="F173">
            <v>5901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M173">
            <v>8850.9339525111009</v>
          </cell>
          <cell r="N173">
            <v>5780</v>
          </cell>
          <cell r="P173">
            <v>19426</v>
          </cell>
          <cell r="Q173">
            <v>19426</v>
          </cell>
          <cell r="Y173">
            <v>17838</v>
          </cell>
          <cell r="Z173">
            <v>17838</v>
          </cell>
          <cell r="AA173">
            <v>1878</v>
          </cell>
          <cell r="AB173">
            <v>2398</v>
          </cell>
          <cell r="AC173">
            <v>105.26964906379639</v>
          </cell>
          <cell r="AD173">
            <v>134.45453526180066</v>
          </cell>
          <cell r="AE173">
            <v>9108</v>
          </cell>
          <cell r="AF173">
            <v>8851</v>
          </cell>
          <cell r="AG173">
            <v>0</v>
          </cell>
          <cell r="AH173">
            <v>257</v>
          </cell>
          <cell r="AI173">
            <v>8638</v>
          </cell>
          <cell r="AJ173">
            <v>726</v>
          </cell>
          <cell r="AK173">
            <v>8851</v>
          </cell>
          <cell r="AL173">
            <v>1213</v>
          </cell>
          <cell r="AM173">
            <v>1434</v>
          </cell>
          <cell r="AN173">
            <v>137</v>
          </cell>
          <cell r="AO173">
            <v>162</v>
          </cell>
        </row>
        <row r="174">
          <cell r="B174" t="str">
            <v>พิจิตร</v>
          </cell>
          <cell r="C174">
            <v>4072.75</v>
          </cell>
          <cell r="D174">
            <v>2445.5</v>
          </cell>
          <cell r="E174">
            <v>782</v>
          </cell>
          <cell r="F174">
            <v>710</v>
          </cell>
          <cell r="G174">
            <v>6</v>
          </cell>
          <cell r="H174">
            <v>6</v>
          </cell>
          <cell r="I174">
            <v>8</v>
          </cell>
          <cell r="J174">
            <v>8</v>
          </cell>
          <cell r="M174">
            <v>3074.5852999452404</v>
          </cell>
          <cell r="N174">
            <v>1396</v>
          </cell>
          <cell r="P174">
            <v>1295.1233299999999</v>
          </cell>
          <cell r="Q174">
            <v>1282.25783</v>
          </cell>
          <cell r="Y174">
            <v>987.54</v>
          </cell>
          <cell r="Z174">
            <v>1064.6745000000001</v>
          </cell>
          <cell r="AA174">
            <v>132</v>
          </cell>
          <cell r="AB174">
            <v>145</v>
          </cell>
          <cell r="AC174">
            <v>134</v>
          </cell>
          <cell r="AD174">
            <v>136</v>
          </cell>
          <cell r="AE174">
            <v>3374</v>
          </cell>
          <cell r="AF174">
            <v>3023</v>
          </cell>
          <cell r="AG174">
            <v>0</v>
          </cell>
          <cell r="AH174">
            <v>351</v>
          </cell>
          <cell r="AI174">
            <v>1690</v>
          </cell>
          <cell r="AJ174">
            <v>120</v>
          </cell>
          <cell r="AK174">
            <v>1444</v>
          </cell>
          <cell r="AL174">
            <v>203</v>
          </cell>
          <cell r="AM174">
            <v>170</v>
          </cell>
          <cell r="AN174">
            <v>120</v>
          </cell>
          <cell r="AO174">
            <v>118</v>
          </cell>
        </row>
        <row r="175">
          <cell r="B175" t="str">
            <v>01 เมืองพิจิตร</v>
          </cell>
          <cell r="C175">
            <v>20</v>
          </cell>
          <cell r="D175">
            <v>20</v>
          </cell>
          <cell r="E175">
            <v>10</v>
          </cell>
          <cell r="F175">
            <v>10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M175">
            <v>121.37009733959999</v>
          </cell>
          <cell r="N175">
            <v>28</v>
          </cell>
          <cell r="P175">
            <v>0</v>
          </cell>
          <cell r="Q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28</v>
          </cell>
          <cell r="AF175">
            <v>28</v>
          </cell>
          <cell r="AG175">
            <v>0</v>
          </cell>
          <cell r="AH175">
            <v>0</v>
          </cell>
          <cell r="AI175">
            <v>24</v>
          </cell>
          <cell r="AJ175">
            <v>0</v>
          </cell>
          <cell r="AK175">
            <v>24</v>
          </cell>
          <cell r="AL175">
            <v>2</v>
          </cell>
          <cell r="AM175">
            <v>2</v>
          </cell>
          <cell r="AN175">
            <v>125</v>
          </cell>
          <cell r="AO175">
            <v>83</v>
          </cell>
        </row>
        <row r="176">
          <cell r="B176" t="str">
            <v>02 ตะพานหิน</v>
          </cell>
          <cell r="C176">
            <v>34</v>
          </cell>
          <cell r="D176">
            <v>29.25</v>
          </cell>
          <cell r="E176">
            <v>17</v>
          </cell>
          <cell r="F176">
            <v>9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M176">
            <v>0</v>
          </cell>
          <cell r="N176">
            <v>8</v>
          </cell>
          <cell r="P176">
            <v>0</v>
          </cell>
          <cell r="Q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18</v>
          </cell>
          <cell r="AF176">
            <v>8</v>
          </cell>
          <cell r="AG176">
            <v>0</v>
          </cell>
          <cell r="AH176">
            <v>10</v>
          </cell>
          <cell r="AI176">
            <v>18</v>
          </cell>
          <cell r="AJ176">
            <v>0</v>
          </cell>
          <cell r="AK176">
            <v>8</v>
          </cell>
          <cell r="AL176">
            <v>2</v>
          </cell>
          <cell r="AM176">
            <v>1</v>
          </cell>
          <cell r="AN176">
            <v>111</v>
          </cell>
          <cell r="AO176">
            <v>125</v>
          </cell>
        </row>
        <row r="177">
          <cell r="B177" t="str">
            <v>03 บางมูลนาก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M177">
            <v>0</v>
          </cell>
          <cell r="N177">
            <v>0</v>
          </cell>
          <cell r="P177">
            <v>0</v>
          </cell>
          <cell r="Q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</row>
        <row r="178">
          <cell r="B178" t="str">
            <v>04 โพทะเล</v>
          </cell>
          <cell r="C178">
            <v>367</v>
          </cell>
          <cell r="D178">
            <v>317</v>
          </cell>
          <cell r="E178">
            <v>333</v>
          </cell>
          <cell r="F178">
            <v>286</v>
          </cell>
          <cell r="G178">
            <v>6</v>
          </cell>
          <cell r="H178">
            <v>4</v>
          </cell>
          <cell r="I178">
            <v>17.12</v>
          </cell>
          <cell r="J178">
            <v>12.587272727272728</v>
          </cell>
          <cell r="M178">
            <v>174.06432010952</v>
          </cell>
          <cell r="N178">
            <v>150</v>
          </cell>
          <cell r="P178">
            <v>96.95</v>
          </cell>
          <cell r="Q178">
            <v>95.084500000000006</v>
          </cell>
          <cell r="Y178">
            <v>96.95</v>
          </cell>
          <cell r="Z178">
            <v>95.084500000000006</v>
          </cell>
          <cell r="AA178">
            <v>7</v>
          </cell>
          <cell r="AB178">
            <v>8</v>
          </cell>
          <cell r="AC178">
            <v>75.691937390407432</v>
          </cell>
          <cell r="AD178">
            <v>88.121618139654728</v>
          </cell>
          <cell r="AE178">
            <v>212</v>
          </cell>
          <cell r="AF178">
            <v>174</v>
          </cell>
          <cell r="AG178">
            <v>0</v>
          </cell>
          <cell r="AH178">
            <v>38</v>
          </cell>
          <cell r="AI178">
            <v>212</v>
          </cell>
          <cell r="AJ178">
            <v>11</v>
          </cell>
          <cell r="AK178">
            <v>174</v>
          </cell>
          <cell r="AL178">
            <v>27</v>
          </cell>
          <cell r="AM178">
            <v>23</v>
          </cell>
          <cell r="AN178">
            <v>113</v>
          </cell>
          <cell r="AO178">
            <v>132</v>
          </cell>
        </row>
        <row r="179">
          <cell r="B179" t="str">
            <v>05 โพธิ์ประทับช้าง</v>
          </cell>
          <cell r="C179">
            <v>283.25</v>
          </cell>
          <cell r="D179">
            <v>235.25</v>
          </cell>
          <cell r="E179">
            <v>153</v>
          </cell>
          <cell r="F179">
            <v>125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M179">
            <v>177.91490035607001</v>
          </cell>
          <cell r="N179">
            <v>137</v>
          </cell>
          <cell r="P179">
            <v>0</v>
          </cell>
          <cell r="Q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223</v>
          </cell>
          <cell r="AF179">
            <v>178</v>
          </cell>
          <cell r="AG179">
            <v>0</v>
          </cell>
          <cell r="AH179">
            <v>45</v>
          </cell>
          <cell r="AI179">
            <v>156</v>
          </cell>
          <cell r="AJ179">
            <v>10</v>
          </cell>
          <cell r="AK179">
            <v>121</v>
          </cell>
          <cell r="AL179">
            <v>19</v>
          </cell>
          <cell r="AM179">
            <v>13</v>
          </cell>
          <cell r="AN179">
            <v>128</v>
          </cell>
          <cell r="AO179">
            <v>107</v>
          </cell>
        </row>
        <row r="180">
          <cell r="B180" t="str">
            <v>06 สามง่าม</v>
          </cell>
          <cell r="C180">
            <v>210</v>
          </cell>
          <cell r="D180">
            <v>210</v>
          </cell>
          <cell r="E180">
            <v>160</v>
          </cell>
          <cell r="F180">
            <v>160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M180">
            <v>189.24472593252005</v>
          </cell>
          <cell r="N180">
            <v>201</v>
          </cell>
          <cell r="P180">
            <v>276</v>
          </cell>
          <cell r="Q180">
            <v>275</v>
          </cell>
          <cell r="Y180">
            <v>196</v>
          </cell>
          <cell r="Z180">
            <v>275</v>
          </cell>
          <cell r="AA180">
            <v>30</v>
          </cell>
          <cell r="AB180">
            <v>33</v>
          </cell>
          <cell r="AC180">
            <v>154.08163265306123</v>
          </cell>
          <cell r="AD180">
            <v>121.2121212</v>
          </cell>
          <cell r="AE180">
            <v>229</v>
          </cell>
          <cell r="AF180">
            <v>201</v>
          </cell>
          <cell r="AG180">
            <v>0</v>
          </cell>
          <cell r="AH180">
            <v>28</v>
          </cell>
          <cell r="AI180">
            <v>217</v>
          </cell>
          <cell r="AJ180">
            <v>10</v>
          </cell>
          <cell r="AK180">
            <v>199</v>
          </cell>
          <cell r="AL180">
            <v>25</v>
          </cell>
          <cell r="AM180">
            <v>22</v>
          </cell>
          <cell r="AN180">
            <v>134</v>
          </cell>
          <cell r="AO180">
            <v>111</v>
          </cell>
        </row>
        <row r="181">
          <cell r="B181" t="str">
            <v>07 วังทรายพูน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M181">
            <v>0</v>
          </cell>
          <cell r="N181">
            <v>0</v>
          </cell>
          <cell r="P181">
            <v>0</v>
          </cell>
          <cell r="Q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</row>
        <row r="182">
          <cell r="B182" t="str">
            <v>08 ทับคล้อ</v>
          </cell>
          <cell r="C182">
            <v>337</v>
          </cell>
          <cell r="D182">
            <v>362</v>
          </cell>
          <cell r="E182">
            <v>0</v>
          </cell>
          <cell r="F182">
            <v>30</v>
          </cell>
          <cell r="G182">
            <v>0</v>
          </cell>
          <cell r="H182">
            <v>2</v>
          </cell>
          <cell r="I182">
            <v>0</v>
          </cell>
          <cell r="J182">
            <v>50</v>
          </cell>
          <cell r="M182">
            <v>172.80961320397</v>
          </cell>
          <cell r="N182">
            <v>194</v>
          </cell>
          <cell r="P182">
            <v>154.25</v>
          </cell>
          <cell r="Q182">
            <v>144.25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213</v>
          </cell>
          <cell r="AF182">
            <v>194</v>
          </cell>
          <cell r="AG182">
            <v>0</v>
          </cell>
          <cell r="AH182">
            <v>19</v>
          </cell>
          <cell r="AI182">
            <v>84</v>
          </cell>
          <cell r="AJ182">
            <v>12</v>
          </cell>
          <cell r="AK182">
            <v>77</v>
          </cell>
          <cell r="AL182">
            <v>7</v>
          </cell>
          <cell r="AM182">
            <v>7</v>
          </cell>
          <cell r="AN182">
            <v>36</v>
          </cell>
          <cell r="AO182">
            <v>91</v>
          </cell>
        </row>
        <row r="183">
          <cell r="B183" t="str">
            <v>09 สากเหล็ก</v>
          </cell>
          <cell r="C183">
            <v>475.5</v>
          </cell>
          <cell r="D183">
            <v>94</v>
          </cell>
          <cell r="E183">
            <v>91</v>
          </cell>
          <cell r="F183">
            <v>78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M183">
            <v>430.02177650858005</v>
          </cell>
          <cell r="N183">
            <v>209</v>
          </cell>
          <cell r="P183">
            <v>148</v>
          </cell>
          <cell r="Q183">
            <v>148</v>
          </cell>
          <cell r="Y183">
            <v>148</v>
          </cell>
          <cell r="Z183">
            <v>148</v>
          </cell>
          <cell r="AA183">
            <v>12</v>
          </cell>
          <cell r="AB183">
            <v>11</v>
          </cell>
          <cell r="AC183">
            <v>79.172297297297291</v>
          </cell>
          <cell r="AD183">
            <v>72.628378378378372</v>
          </cell>
          <cell r="AE183">
            <v>486</v>
          </cell>
          <cell r="AF183">
            <v>430</v>
          </cell>
          <cell r="AG183">
            <v>0</v>
          </cell>
          <cell r="AH183">
            <v>56</v>
          </cell>
          <cell r="AI183">
            <v>258</v>
          </cell>
          <cell r="AJ183">
            <v>12</v>
          </cell>
          <cell r="AK183">
            <v>214</v>
          </cell>
          <cell r="AL183">
            <v>35</v>
          </cell>
          <cell r="AM183">
            <v>26</v>
          </cell>
          <cell r="AN183">
            <v>89</v>
          </cell>
          <cell r="AO183">
            <v>121</v>
          </cell>
        </row>
        <row r="184">
          <cell r="B184" t="str">
            <v>10บึงนาราง</v>
          </cell>
          <cell r="C184">
            <v>1226</v>
          </cell>
          <cell r="D184">
            <v>64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94.64</v>
          </cell>
          <cell r="J184">
            <v>0</v>
          </cell>
          <cell r="M184">
            <v>746.63242960422008</v>
          </cell>
          <cell r="N184">
            <v>416</v>
          </cell>
          <cell r="P184">
            <v>619.92332999999996</v>
          </cell>
          <cell r="Q184">
            <v>619.92332999999996</v>
          </cell>
          <cell r="Y184">
            <v>546.59</v>
          </cell>
          <cell r="Z184">
            <v>546.59</v>
          </cell>
          <cell r="AA184">
            <v>83</v>
          </cell>
          <cell r="AB184">
            <v>93</v>
          </cell>
          <cell r="AC184">
            <v>152.69671966190378</v>
          </cell>
          <cell r="AD184">
            <v>170.14378032894857</v>
          </cell>
          <cell r="AE184">
            <v>876</v>
          </cell>
          <cell r="AF184">
            <v>747</v>
          </cell>
          <cell r="AG184">
            <v>0</v>
          </cell>
          <cell r="AH184">
            <v>129</v>
          </cell>
          <cell r="AI184">
            <v>451</v>
          </cell>
          <cell r="AJ184">
            <v>22</v>
          </cell>
          <cell r="AK184">
            <v>344</v>
          </cell>
          <cell r="AL184">
            <v>62</v>
          </cell>
          <cell r="AM184">
            <v>52</v>
          </cell>
          <cell r="AN184">
            <v>118</v>
          </cell>
          <cell r="AO184">
            <v>151</v>
          </cell>
        </row>
        <row r="185">
          <cell r="B185" t="str">
            <v>11 ดงเจริญ</v>
          </cell>
          <cell r="C185">
            <v>1096</v>
          </cell>
          <cell r="D185">
            <v>1096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M185">
            <v>1042.5041589903501</v>
          </cell>
          <cell r="N185">
            <v>41</v>
          </cell>
          <cell r="P185">
            <v>0</v>
          </cell>
          <cell r="Q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1069</v>
          </cell>
          <cell r="AF185">
            <v>1043</v>
          </cell>
          <cell r="AG185">
            <v>0</v>
          </cell>
          <cell r="AH185">
            <v>26</v>
          </cell>
          <cell r="AI185">
            <v>254</v>
          </cell>
          <cell r="AJ185">
            <v>39</v>
          </cell>
          <cell r="AK185">
            <v>267</v>
          </cell>
          <cell r="AL185">
            <v>23</v>
          </cell>
          <cell r="AM185">
            <v>23</v>
          </cell>
          <cell r="AN185">
            <v>51</v>
          </cell>
          <cell r="AO185">
            <v>86</v>
          </cell>
        </row>
        <row r="186">
          <cell r="B186" t="str">
            <v>12 วชิรบารมี</v>
          </cell>
          <cell r="C186">
            <v>24</v>
          </cell>
          <cell r="D186">
            <v>18</v>
          </cell>
          <cell r="E186">
            <v>18</v>
          </cell>
          <cell r="F186">
            <v>12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M186">
            <v>20.023277900410001</v>
          </cell>
          <cell r="N186">
            <v>12</v>
          </cell>
          <cell r="P186">
            <v>0</v>
          </cell>
          <cell r="Q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20</v>
          </cell>
          <cell r="AF186">
            <v>20</v>
          </cell>
          <cell r="AG186">
            <v>0</v>
          </cell>
          <cell r="AH186">
            <v>0</v>
          </cell>
          <cell r="AI186">
            <v>16</v>
          </cell>
          <cell r="AJ186">
            <v>0</v>
          </cell>
          <cell r="AK186">
            <v>16</v>
          </cell>
          <cell r="AL186">
            <v>1</v>
          </cell>
          <cell r="AM186">
            <v>1</v>
          </cell>
          <cell r="AN186">
            <v>125</v>
          </cell>
          <cell r="AO186">
            <v>63</v>
          </cell>
        </row>
        <row r="187">
          <cell r="B187" t="str">
            <v>นครสวรรค์</v>
          </cell>
          <cell r="C187">
            <v>12632.5</v>
          </cell>
          <cell r="D187">
            <v>11815.34</v>
          </cell>
          <cell r="E187">
            <v>6445.75</v>
          </cell>
          <cell r="F187">
            <v>5311.75</v>
          </cell>
          <cell r="G187">
            <v>1749</v>
          </cell>
          <cell r="H187">
            <v>347</v>
          </cell>
          <cell r="I187">
            <v>271</v>
          </cell>
          <cell r="J187">
            <v>65</v>
          </cell>
          <cell r="M187">
            <v>8526.460765697062</v>
          </cell>
          <cell r="N187">
            <v>5783</v>
          </cell>
          <cell r="P187">
            <v>4013.4227799999999</v>
          </cell>
          <cell r="Q187">
            <v>3965.6727699999997</v>
          </cell>
          <cell r="Y187">
            <v>2924.7569399999998</v>
          </cell>
          <cell r="Z187">
            <v>3016.7773499999998</v>
          </cell>
          <cell r="AA187">
            <v>293</v>
          </cell>
          <cell r="AB187">
            <v>243</v>
          </cell>
          <cell r="AC187">
            <v>100</v>
          </cell>
          <cell r="AD187">
            <v>81</v>
          </cell>
          <cell r="AE187">
            <v>9566</v>
          </cell>
          <cell r="AF187">
            <v>9082</v>
          </cell>
          <cell r="AG187">
            <v>0</v>
          </cell>
          <cell r="AH187">
            <v>484</v>
          </cell>
          <cell r="AI187">
            <v>7181</v>
          </cell>
          <cell r="AJ187">
            <v>1791</v>
          </cell>
          <cell r="AK187">
            <v>7826</v>
          </cell>
          <cell r="AL187">
            <v>1261</v>
          </cell>
          <cell r="AM187">
            <v>1177</v>
          </cell>
          <cell r="AN187">
            <v>176</v>
          </cell>
          <cell r="AO187">
            <v>150</v>
          </cell>
        </row>
        <row r="188">
          <cell r="B188" t="str">
            <v>01 เมืองนครสวรรค์</v>
          </cell>
          <cell r="C188">
            <v>19.5</v>
          </cell>
          <cell r="D188">
            <v>109.5</v>
          </cell>
          <cell r="E188">
            <v>14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M188">
            <v>24.616895804999999</v>
          </cell>
          <cell r="N188">
            <v>75</v>
          </cell>
          <cell r="P188">
            <v>0</v>
          </cell>
          <cell r="Q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86</v>
          </cell>
          <cell r="AF188">
            <v>75</v>
          </cell>
          <cell r="AG188">
            <v>0</v>
          </cell>
          <cell r="AH188">
            <v>11</v>
          </cell>
          <cell r="AI188">
            <v>37</v>
          </cell>
          <cell r="AJ188">
            <v>9</v>
          </cell>
          <cell r="AK188">
            <v>35</v>
          </cell>
          <cell r="AL188">
            <v>5</v>
          </cell>
          <cell r="AM188">
            <v>5</v>
          </cell>
          <cell r="AN188">
            <v>135</v>
          </cell>
          <cell r="AO188">
            <v>143</v>
          </cell>
        </row>
        <row r="189">
          <cell r="B189" t="str">
            <v>02 โกรกพระ</v>
          </cell>
          <cell r="C189">
            <v>66</v>
          </cell>
          <cell r="D189">
            <v>40</v>
          </cell>
          <cell r="E189">
            <v>36</v>
          </cell>
          <cell r="F189">
            <v>30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M189">
            <v>46.674040824530003</v>
          </cell>
          <cell r="N189">
            <v>32</v>
          </cell>
          <cell r="P189">
            <v>0</v>
          </cell>
          <cell r="Q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47</v>
          </cell>
          <cell r="AF189">
            <v>47</v>
          </cell>
          <cell r="AG189">
            <v>0</v>
          </cell>
          <cell r="AH189">
            <v>0</v>
          </cell>
          <cell r="AI189">
            <v>35</v>
          </cell>
          <cell r="AJ189">
            <v>12</v>
          </cell>
          <cell r="AK189">
            <v>47</v>
          </cell>
          <cell r="AL189">
            <v>3</v>
          </cell>
          <cell r="AM189">
            <v>5</v>
          </cell>
          <cell r="AN189">
            <v>143</v>
          </cell>
          <cell r="AO189">
            <v>106</v>
          </cell>
        </row>
        <row r="190">
          <cell r="B190" t="str">
            <v>03 ชุมแสง</v>
          </cell>
          <cell r="C190">
            <v>3</v>
          </cell>
          <cell r="D190">
            <v>3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M190">
            <v>0</v>
          </cell>
          <cell r="N190">
            <v>0</v>
          </cell>
          <cell r="P190">
            <v>0</v>
          </cell>
          <cell r="Q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3</v>
          </cell>
          <cell r="AF190">
            <v>3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1">
          <cell r="B191" t="str">
            <v>04 ตาคลี</v>
          </cell>
          <cell r="C191">
            <v>75</v>
          </cell>
          <cell r="D191">
            <v>75</v>
          </cell>
          <cell r="E191">
            <v>50</v>
          </cell>
          <cell r="F191">
            <v>50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M191">
            <v>102.60731173810001</v>
          </cell>
          <cell r="N191">
            <v>60</v>
          </cell>
          <cell r="P191">
            <v>0</v>
          </cell>
          <cell r="Q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137</v>
          </cell>
          <cell r="AF191">
            <v>103</v>
          </cell>
          <cell r="AG191">
            <v>0</v>
          </cell>
          <cell r="AH191">
            <v>34</v>
          </cell>
          <cell r="AI191">
            <v>60</v>
          </cell>
          <cell r="AJ191">
            <v>12</v>
          </cell>
          <cell r="AK191">
            <v>38</v>
          </cell>
          <cell r="AL191">
            <v>6</v>
          </cell>
          <cell r="AM191">
            <v>4</v>
          </cell>
          <cell r="AN191">
            <v>100</v>
          </cell>
          <cell r="AO191">
            <v>105</v>
          </cell>
        </row>
        <row r="192">
          <cell r="B192" t="str">
            <v>05 ท่าตะโก</v>
          </cell>
          <cell r="C192">
            <v>160</v>
          </cell>
          <cell r="D192">
            <v>160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M192">
            <v>128.93874400644998</v>
          </cell>
          <cell r="N192">
            <v>30</v>
          </cell>
          <cell r="P192">
            <v>0</v>
          </cell>
          <cell r="Q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154</v>
          </cell>
          <cell r="AF192">
            <v>129</v>
          </cell>
          <cell r="AG192">
            <v>0</v>
          </cell>
          <cell r="AH192">
            <v>25</v>
          </cell>
          <cell r="AI192">
            <v>16</v>
          </cell>
          <cell r="AJ192">
            <v>29</v>
          </cell>
          <cell r="AK192">
            <v>29</v>
          </cell>
          <cell r="AL192">
            <v>2</v>
          </cell>
          <cell r="AM192">
            <v>2</v>
          </cell>
          <cell r="AN192">
            <v>0</v>
          </cell>
          <cell r="AO192">
            <v>69</v>
          </cell>
        </row>
        <row r="193">
          <cell r="B193" t="str">
            <v>06 บรรพตพิสัย</v>
          </cell>
          <cell r="C193">
            <v>215.5</v>
          </cell>
          <cell r="D193">
            <v>165.5</v>
          </cell>
          <cell r="E193">
            <v>107.75</v>
          </cell>
          <cell r="F193">
            <v>57.75</v>
          </cell>
          <cell r="G193">
            <v>5</v>
          </cell>
          <cell r="H193">
            <v>3</v>
          </cell>
          <cell r="I193">
            <v>42.36</v>
          </cell>
          <cell r="J193">
            <v>56.112554112554115</v>
          </cell>
          <cell r="M193">
            <v>113.76179995669999</v>
          </cell>
          <cell r="N193">
            <v>204</v>
          </cell>
          <cell r="P193">
            <v>99.375</v>
          </cell>
          <cell r="Q193">
            <v>96.875</v>
          </cell>
          <cell r="Y193">
            <v>70</v>
          </cell>
          <cell r="Z193">
            <v>96.875</v>
          </cell>
          <cell r="AA193">
            <v>7</v>
          </cell>
          <cell r="AB193">
            <v>8</v>
          </cell>
          <cell r="AC193">
            <v>92.857142857142861</v>
          </cell>
          <cell r="AD193">
            <v>77.41935483870968</v>
          </cell>
          <cell r="AE193">
            <v>212</v>
          </cell>
          <cell r="AF193">
            <v>204</v>
          </cell>
          <cell r="AG193">
            <v>0</v>
          </cell>
          <cell r="AH193">
            <v>8</v>
          </cell>
          <cell r="AI193">
            <v>119</v>
          </cell>
          <cell r="AJ193">
            <v>20</v>
          </cell>
          <cell r="AK193">
            <v>131</v>
          </cell>
          <cell r="AL193">
            <v>18</v>
          </cell>
          <cell r="AM193">
            <v>20</v>
          </cell>
          <cell r="AN193">
            <v>143</v>
          </cell>
          <cell r="AO193">
            <v>153</v>
          </cell>
        </row>
        <row r="194">
          <cell r="B194" t="str">
            <v>07 พยุหะคีรี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M194">
            <v>39.157031750290002</v>
          </cell>
          <cell r="N194">
            <v>0</v>
          </cell>
          <cell r="P194">
            <v>0</v>
          </cell>
          <cell r="Q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39</v>
          </cell>
          <cell r="AF194">
            <v>39</v>
          </cell>
          <cell r="AG194">
            <v>0</v>
          </cell>
          <cell r="AH194">
            <v>0</v>
          </cell>
          <cell r="AI194">
            <v>11</v>
          </cell>
          <cell r="AJ194">
            <v>0</v>
          </cell>
          <cell r="AK194">
            <v>11</v>
          </cell>
          <cell r="AL194">
            <v>1</v>
          </cell>
          <cell r="AM194">
            <v>1</v>
          </cell>
          <cell r="AN194">
            <v>91</v>
          </cell>
          <cell r="AO194">
            <v>91</v>
          </cell>
        </row>
        <row r="195">
          <cell r="B195" t="str">
            <v>08 ไพศาลี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M195">
            <v>260.43010497862997</v>
          </cell>
          <cell r="N195">
            <v>188</v>
          </cell>
          <cell r="P195">
            <v>0</v>
          </cell>
          <cell r="Q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260</v>
          </cell>
          <cell r="AF195">
            <v>260</v>
          </cell>
          <cell r="AG195">
            <v>0</v>
          </cell>
          <cell r="AH195">
            <v>0</v>
          </cell>
          <cell r="AI195">
            <v>213</v>
          </cell>
          <cell r="AJ195">
            <v>35</v>
          </cell>
          <cell r="AK195">
            <v>248</v>
          </cell>
          <cell r="AL195">
            <v>24</v>
          </cell>
          <cell r="AM195">
            <v>30</v>
          </cell>
          <cell r="AN195">
            <v>127</v>
          </cell>
          <cell r="AO195">
            <v>121</v>
          </cell>
        </row>
        <row r="196">
          <cell r="B196" t="str">
            <v>09 ลาดยาว</v>
          </cell>
          <cell r="C196">
            <v>3314</v>
          </cell>
          <cell r="D196">
            <v>1936</v>
          </cell>
          <cell r="E196">
            <v>1426</v>
          </cell>
          <cell r="F196">
            <v>692</v>
          </cell>
          <cell r="G196">
            <v>956</v>
          </cell>
          <cell r="H196">
            <v>0</v>
          </cell>
          <cell r="I196">
            <v>670.29</v>
          </cell>
          <cell r="J196">
            <v>0</v>
          </cell>
          <cell r="M196">
            <v>456.65475789682006</v>
          </cell>
          <cell r="N196">
            <v>1036</v>
          </cell>
          <cell r="P196">
            <v>1157.9949999999999</v>
          </cell>
          <cell r="Q196">
            <v>1135.9949999999999</v>
          </cell>
          <cell r="Y196">
            <v>687.8125</v>
          </cell>
          <cell r="Z196">
            <v>726.79124999999999</v>
          </cell>
          <cell r="AA196">
            <v>70</v>
          </cell>
          <cell r="AB196">
            <v>60</v>
          </cell>
          <cell r="AC196">
            <v>102.40799636528851</v>
          </cell>
          <cell r="AD196">
            <v>82.000849624978287</v>
          </cell>
          <cell r="AE196">
            <v>1137</v>
          </cell>
          <cell r="AF196">
            <v>1036</v>
          </cell>
          <cell r="AG196">
            <v>0</v>
          </cell>
          <cell r="AH196">
            <v>101</v>
          </cell>
          <cell r="AI196">
            <v>552</v>
          </cell>
          <cell r="AJ196">
            <v>155</v>
          </cell>
          <cell r="AK196">
            <v>606</v>
          </cell>
          <cell r="AL196">
            <v>105</v>
          </cell>
          <cell r="AM196">
            <v>81</v>
          </cell>
          <cell r="AN196">
            <v>116</v>
          </cell>
          <cell r="AO196">
            <v>134</v>
          </cell>
        </row>
        <row r="197">
          <cell r="B197" t="str">
            <v>10 หนองบัว</v>
          </cell>
          <cell r="C197">
            <v>3340</v>
          </cell>
          <cell r="D197">
            <v>3340</v>
          </cell>
          <cell r="E197">
            <v>20</v>
          </cell>
          <cell r="F197">
            <v>20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M197">
            <v>1627.7289356500801</v>
          </cell>
          <cell r="N197">
            <v>16</v>
          </cell>
          <cell r="P197">
            <v>0</v>
          </cell>
          <cell r="Q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1825</v>
          </cell>
          <cell r="AF197">
            <v>1628</v>
          </cell>
          <cell r="AG197">
            <v>0</v>
          </cell>
          <cell r="AH197">
            <v>197</v>
          </cell>
          <cell r="AI197">
            <v>1083</v>
          </cell>
          <cell r="AJ197">
            <v>297</v>
          </cell>
          <cell r="AK197">
            <v>1183</v>
          </cell>
          <cell r="AL197">
            <v>169</v>
          </cell>
          <cell r="AM197">
            <v>167</v>
          </cell>
          <cell r="AN197">
            <v>106</v>
          </cell>
          <cell r="AO197">
            <v>141</v>
          </cell>
        </row>
        <row r="198">
          <cell r="B198" t="str">
            <v>11 เก้าเลี้ยว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M198">
            <v>19.2004314542</v>
          </cell>
          <cell r="N198">
            <v>0</v>
          </cell>
          <cell r="P198">
            <v>0</v>
          </cell>
          <cell r="Q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19</v>
          </cell>
          <cell r="AF198">
            <v>19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</row>
        <row r="199">
          <cell r="B199" t="str">
            <v>12 ตากฟ้า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M199">
            <v>245.8697182384</v>
          </cell>
          <cell r="N199">
            <v>0</v>
          </cell>
          <cell r="P199">
            <v>0</v>
          </cell>
          <cell r="Q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78</v>
          </cell>
          <cell r="AF199">
            <v>78</v>
          </cell>
          <cell r="AG199">
            <v>0</v>
          </cell>
          <cell r="AH199">
            <v>0</v>
          </cell>
          <cell r="AI199">
            <v>23</v>
          </cell>
          <cell r="AJ199">
            <v>14</v>
          </cell>
          <cell r="AK199">
            <v>37</v>
          </cell>
          <cell r="AL199">
            <v>2</v>
          </cell>
          <cell r="AM199">
            <v>4</v>
          </cell>
          <cell r="AN199">
            <v>87</v>
          </cell>
          <cell r="AO199">
            <v>108</v>
          </cell>
        </row>
        <row r="200">
          <cell r="B200" t="str">
            <v>13 แม่วงก์</v>
          </cell>
          <cell r="C200">
            <v>3342.5</v>
          </cell>
          <cell r="D200">
            <v>4219.34</v>
          </cell>
          <cell r="E200">
            <v>3164</v>
          </cell>
          <cell r="F200">
            <v>3164</v>
          </cell>
          <cell r="G200">
            <v>5</v>
          </cell>
          <cell r="H200">
            <v>0</v>
          </cell>
          <cell r="I200">
            <v>1.67</v>
          </cell>
          <cell r="J200">
            <v>0</v>
          </cell>
          <cell r="M200">
            <v>4163.2822191006508</v>
          </cell>
          <cell r="N200">
            <v>3286</v>
          </cell>
          <cell r="P200">
            <v>2117.7750000000001</v>
          </cell>
          <cell r="Q200">
            <v>2114.0250000000001</v>
          </cell>
          <cell r="Y200">
            <v>1540.3333299999999</v>
          </cell>
          <cell r="Z200">
            <v>1577.8333299999999</v>
          </cell>
          <cell r="AA200">
            <v>145</v>
          </cell>
          <cell r="AB200">
            <v>131</v>
          </cell>
          <cell r="AC200">
            <v>94.23474376809078</v>
          </cell>
          <cell r="AD200">
            <v>83.027622442225891</v>
          </cell>
          <cell r="AE200">
            <v>4163</v>
          </cell>
          <cell r="AF200">
            <v>4163</v>
          </cell>
          <cell r="AG200">
            <v>0</v>
          </cell>
          <cell r="AH200">
            <v>0</v>
          </cell>
          <cell r="AI200">
            <v>3626</v>
          </cell>
          <cell r="AJ200">
            <v>797</v>
          </cell>
          <cell r="AK200">
            <v>4163</v>
          </cell>
          <cell r="AL200">
            <v>633</v>
          </cell>
          <cell r="AM200">
            <v>637</v>
          </cell>
          <cell r="AN200">
            <v>173</v>
          </cell>
          <cell r="AO200">
            <v>153</v>
          </cell>
        </row>
        <row r="201">
          <cell r="B201" t="str">
            <v>14 แม่เปิน</v>
          </cell>
          <cell r="C201">
            <v>1500</v>
          </cell>
          <cell r="D201">
            <v>1170</v>
          </cell>
          <cell r="E201">
            <v>1500</v>
          </cell>
          <cell r="F201">
            <v>1170</v>
          </cell>
          <cell r="G201">
            <v>783</v>
          </cell>
          <cell r="H201">
            <v>344</v>
          </cell>
          <cell r="I201">
            <v>521.66999999999996</v>
          </cell>
          <cell r="J201">
            <v>293.58974358974359</v>
          </cell>
          <cell r="M201">
            <v>1032.5267772541499</v>
          </cell>
          <cell r="N201">
            <v>646</v>
          </cell>
          <cell r="P201">
            <v>585.77778000000001</v>
          </cell>
          <cell r="Q201">
            <v>574.44443999999999</v>
          </cell>
          <cell r="Y201">
            <v>585.77778000000001</v>
          </cell>
          <cell r="Z201">
            <v>574.44443999999999</v>
          </cell>
          <cell r="AA201">
            <v>69</v>
          </cell>
          <cell r="AB201">
            <v>42</v>
          </cell>
          <cell r="AC201">
            <v>117.82625144982454</v>
          </cell>
          <cell r="AD201">
            <v>73.01121913548333</v>
          </cell>
          <cell r="AE201">
            <v>1136</v>
          </cell>
          <cell r="AF201">
            <v>1033</v>
          </cell>
          <cell r="AG201">
            <v>0</v>
          </cell>
          <cell r="AH201">
            <v>103</v>
          </cell>
          <cell r="AI201">
            <v>1136</v>
          </cell>
          <cell r="AJ201">
            <v>319</v>
          </cell>
          <cell r="AK201">
            <v>1033</v>
          </cell>
          <cell r="AL201">
            <v>250</v>
          </cell>
          <cell r="AM201">
            <v>180</v>
          </cell>
          <cell r="AN201">
            <v>191</v>
          </cell>
          <cell r="AO201">
            <v>174</v>
          </cell>
        </row>
        <row r="202">
          <cell r="B202" t="str">
            <v>15 ชุมตาบง</v>
          </cell>
          <cell r="C202">
            <v>597</v>
          </cell>
          <cell r="D202">
            <v>597</v>
          </cell>
          <cell r="E202">
            <v>128</v>
          </cell>
          <cell r="F202">
            <v>128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M202">
            <v>265.01199704306003</v>
          </cell>
          <cell r="N202">
            <v>210</v>
          </cell>
          <cell r="P202">
            <v>52.5</v>
          </cell>
          <cell r="Q202">
            <v>44.333329999999997</v>
          </cell>
          <cell r="Y202">
            <v>40.833329999999997</v>
          </cell>
          <cell r="Z202">
            <v>40.833329999999997</v>
          </cell>
          <cell r="AA202">
            <v>2</v>
          </cell>
          <cell r="AB202">
            <v>2</v>
          </cell>
          <cell r="AC202">
            <v>38.571431720116877</v>
          </cell>
          <cell r="AD202">
            <v>37.214288670554176</v>
          </cell>
          <cell r="AE202">
            <v>270</v>
          </cell>
          <cell r="AF202">
            <v>265</v>
          </cell>
          <cell r="AG202">
            <v>0</v>
          </cell>
          <cell r="AH202">
            <v>5</v>
          </cell>
          <cell r="AI202">
            <v>270</v>
          </cell>
          <cell r="AJ202">
            <v>86</v>
          </cell>
          <cell r="AK202">
            <v>265</v>
          </cell>
          <cell r="AL202">
            <v>43</v>
          </cell>
          <cell r="AM202">
            <v>41</v>
          </cell>
          <cell r="AN202">
            <v>159</v>
          </cell>
          <cell r="AO202">
            <v>155</v>
          </cell>
        </row>
        <row r="203">
          <cell r="B203" t="str">
            <v>อุทัยธานี</v>
          </cell>
          <cell r="C203">
            <v>37938.5</v>
          </cell>
          <cell r="D203">
            <v>38460.75</v>
          </cell>
          <cell r="E203">
            <v>19643.25</v>
          </cell>
          <cell r="F203">
            <v>21047.5</v>
          </cell>
          <cell r="G203">
            <v>6662</v>
          </cell>
          <cell r="H203">
            <v>1396</v>
          </cell>
          <cell r="I203">
            <v>339</v>
          </cell>
          <cell r="J203">
            <v>66</v>
          </cell>
          <cell r="M203">
            <v>45428.706601999998</v>
          </cell>
          <cell r="N203">
            <v>35367</v>
          </cell>
          <cell r="P203">
            <v>27774.58958</v>
          </cell>
          <cell r="Q203">
            <v>28261.364580000001</v>
          </cell>
          <cell r="Y203">
            <v>24426.047920000001</v>
          </cell>
          <cell r="Z203">
            <v>25071.547910000001</v>
          </cell>
          <cell r="AA203">
            <v>5276</v>
          </cell>
          <cell r="AB203">
            <v>5571</v>
          </cell>
          <cell r="AC203">
            <v>216</v>
          </cell>
          <cell r="AD203">
            <v>222</v>
          </cell>
          <cell r="AE203">
            <v>38549</v>
          </cell>
          <cell r="AF203">
            <v>38115</v>
          </cell>
          <cell r="AG203">
            <v>482</v>
          </cell>
          <cell r="AH203">
            <v>916</v>
          </cell>
          <cell r="AI203">
            <v>29655</v>
          </cell>
          <cell r="AJ203">
            <v>1066</v>
          </cell>
          <cell r="AK203">
            <v>29651</v>
          </cell>
          <cell r="AL203">
            <v>4841</v>
          </cell>
          <cell r="AM203">
            <v>5667</v>
          </cell>
          <cell r="AN203">
            <v>163</v>
          </cell>
          <cell r="AO203">
            <v>191</v>
          </cell>
        </row>
        <row r="204">
          <cell r="B204" t="str">
            <v>01 เมืองอุทัยธานี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M204">
            <v>0</v>
          </cell>
          <cell r="N204">
            <v>81</v>
          </cell>
          <cell r="P204">
            <v>0</v>
          </cell>
          <cell r="Q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81</v>
          </cell>
          <cell r="AF204">
            <v>81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</row>
        <row r="205">
          <cell r="B205" t="str">
            <v>02 ทัพทัน</v>
          </cell>
          <cell r="C205">
            <v>804.75</v>
          </cell>
          <cell r="D205">
            <v>804.75</v>
          </cell>
          <cell r="E205">
            <v>270.5</v>
          </cell>
          <cell r="F205">
            <v>270.5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M205">
            <v>274.19964900000002</v>
          </cell>
          <cell r="N205">
            <v>378</v>
          </cell>
          <cell r="P205">
            <v>0</v>
          </cell>
          <cell r="Q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410</v>
          </cell>
          <cell r="AF205">
            <v>378</v>
          </cell>
          <cell r="AG205">
            <v>0</v>
          </cell>
          <cell r="AH205">
            <v>32</v>
          </cell>
          <cell r="AI205">
            <v>410</v>
          </cell>
          <cell r="AJ205">
            <v>14</v>
          </cell>
          <cell r="AK205">
            <v>378</v>
          </cell>
          <cell r="AL205">
            <v>49</v>
          </cell>
          <cell r="AM205">
            <v>48</v>
          </cell>
          <cell r="AN205">
            <v>90</v>
          </cell>
          <cell r="AO205">
            <v>127</v>
          </cell>
        </row>
        <row r="206">
          <cell r="B206" t="str">
            <v>03 บ้านไร่</v>
          </cell>
          <cell r="C206">
            <v>21107.75</v>
          </cell>
          <cell r="D206">
            <v>20226.75</v>
          </cell>
          <cell r="E206">
            <v>11570.75</v>
          </cell>
          <cell r="F206">
            <v>11306.75</v>
          </cell>
          <cell r="G206">
            <v>2314</v>
          </cell>
          <cell r="H206">
            <v>288</v>
          </cell>
          <cell r="I206">
            <v>200</v>
          </cell>
          <cell r="J206">
            <v>25.427289008777944</v>
          </cell>
          <cell r="M206">
            <v>27512.156354999999</v>
          </cell>
          <cell r="N206">
            <v>19385</v>
          </cell>
          <cell r="P206">
            <v>17608.01583</v>
          </cell>
          <cell r="Q206">
            <v>17594.01583</v>
          </cell>
          <cell r="Y206">
            <v>14542.14084</v>
          </cell>
          <cell r="Z206">
            <v>14682.14083</v>
          </cell>
          <cell r="AA206">
            <v>3841</v>
          </cell>
          <cell r="AB206">
            <v>3984</v>
          </cell>
          <cell r="AC206">
            <v>264.09476951056678</v>
          </cell>
          <cell r="AD206">
            <v>271.33588437729213</v>
          </cell>
          <cell r="AE206">
            <v>22107</v>
          </cell>
          <cell r="AF206">
            <v>22133</v>
          </cell>
          <cell r="AG206">
            <v>282</v>
          </cell>
          <cell r="AH206">
            <v>256</v>
          </cell>
          <cell r="AI206">
            <v>14631</v>
          </cell>
          <cell r="AJ206">
            <v>554</v>
          </cell>
          <cell r="AK206">
            <v>14929</v>
          </cell>
          <cell r="AL206">
            <v>2059</v>
          </cell>
          <cell r="AM206">
            <v>2887</v>
          </cell>
          <cell r="AN206">
            <v>123</v>
          </cell>
          <cell r="AO206">
            <v>193</v>
          </cell>
        </row>
        <row r="207">
          <cell r="B207" t="str">
            <v>04 สว่างอารมณ์</v>
          </cell>
          <cell r="C207">
            <v>2565</v>
          </cell>
          <cell r="D207">
            <v>2565</v>
          </cell>
          <cell r="E207">
            <v>346</v>
          </cell>
          <cell r="F207">
            <v>346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M207">
            <v>467.03486199999998</v>
          </cell>
          <cell r="N207">
            <v>713</v>
          </cell>
          <cell r="P207">
            <v>906.5</v>
          </cell>
          <cell r="Q207">
            <v>901.77499999999998</v>
          </cell>
          <cell r="Y207">
            <v>815.5</v>
          </cell>
          <cell r="Z207">
            <v>815.5</v>
          </cell>
          <cell r="AA207">
            <v>49</v>
          </cell>
          <cell r="AB207">
            <v>47</v>
          </cell>
          <cell r="AC207">
            <v>59.656652360515018</v>
          </cell>
          <cell r="AD207">
            <v>58.02575107296137</v>
          </cell>
          <cell r="AE207">
            <v>821</v>
          </cell>
          <cell r="AF207">
            <v>713</v>
          </cell>
          <cell r="AG207">
            <v>0</v>
          </cell>
          <cell r="AH207">
            <v>108</v>
          </cell>
          <cell r="AI207">
            <v>821</v>
          </cell>
          <cell r="AJ207">
            <v>39</v>
          </cell>
          <cell r="AK207">
            <v>713</v>
          </cell>
          <cell r="AL207">
            <v>79</v>
          </cell>
          <cell r="AM207">
            <v>67</v>
          </cell>
          <cell r="AN207">
            <v>108</v>
          </cell>
          <cell r="AO207">
            <v>94</v>
          </cell>
        </row>
        <row r="208">
          <cell r="B208" t="str">
            <v>05 หนองขาหย่าง</v>
          </cell>
          <cell r="C208">
            <v>78</v>
          </cell>
          <cell r="D208">
            <v>70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M208">
            <v>0</v>
          </cell>
          <cell r="N208">
            <v>59</v>
          </cell>
          <cell r="P208">
            <v>0</v>
          </cell>
          <cell r="Q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68</v>
          </cell>
          <cell r="AF208">
            <v>59</v>
          </cell>
          <cell r="AG208">
            <v>0</v>
          </cell>
          <cell r="AH208">
            <v>9</v>
          </cell>
          <cell r="AI208">
            <v>18</v>
          </cell>
          <cell r="AJ208">
            <v>0</v>
          </cell>
          <cell r="AK208">
            <v>9</v>
          </cell>
          <cell r="AL208">
            <v>1</v>
          </cell>
          <cell r="AM208">
            <v>1</v>
          </cell>
          <cell r="AN208">
            <v>0</v>
          </cell>
          <cell r="AO208">
            <v>111</v>
          </cell>
        </row>
        <row r="209">
          <cell r="B209" t="str">
            <v>06 หนองฉาง</v>
          </cell>
          <cell r="C209">
            <v>352</v>
          </cell>
          <cell r="D209">
            <v>1031</v>
          </cell>
          <cell r="E209">
            <v>176</v>
          </cell>
          <cell r="F209">
            <v>765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M209">
            <v>946.23546499999998</v>
          </cell>
          <cell r="N209">
            <v>893</v>
          </cell>
          <cell r="P209">
            <v>635</v>
          </cell>
          <cell r="Q209">
            <v>623.25</v>
          </cell>
          <cell r="Y209">
            <v>635</v>
          </cell>
          <cell r="Z209">
            <v>623.25</v>
          </cell>
          <cell r="AA209">
            <v>16</v>
          </cell>
          <cell r="AB209">
            <v>0</v>
          </cell>
          <cell r="AC209">
            <v>25.905511811023622</v>
          </cell>
          <cell r="AD209">
            <v>0</v>
          </cell>
          <cell r="AE209">
            <v>953</v>
          </cell>
          <cell r="AF209">
            <v>893</v>
          </cell>
          <cell r="AG209">
            <v>0</v>
          </cell>
          <cell r="AH209">
            <v>60</v>
          </cell>
          <cell r="AI209">
            <v>953</v>
          </cell>
          <cell r="AJ209">
            <v>37</v>
          </cell>
          <cell r="AK209">
            <v>893</v>
          </cell>
          <cell r="AL209">
            <v>174</v>
          </cell>
          <cell r="AM209">
            <v>145</v>
          </cell>
          <cell r="AN209">
            <v>150</v>
          </cell>
          <cell r="AO209">
            <v>162</v>
          </cell>
        </row>
        <row r="210">
          <cell r="B210" t="str">
            <v>07 ลานสัก</v>
          </cell>
          <cell r="C210">
            <v>4170</v>
          </cell>
          <cell r="D210">
            <v>4669.25</v>
          </cell>
          <cell r="E210">
            <v>1921</v>
          </cell>
          <cell r="F210">
            <v>2420.25</v>
          </cell>
          <cell r="G210">
            <v>91</v>
          </cell>
          <cell r="H210">
            <v>9</v>
          </cell>
          <cell r="I210">
            <v>47.26</v>
          </cell>
          <cell r="J210">
            <v>3.9227352546224563</v>
          </cell>
          <cell r="M210">
            <v>4330.9203219999999</v>
          </cell>
          <cell r="N210">
            <v>3005</v>
          </cell>
          <cell r="P210">
            <v>1398</v>
          </cell>
          <cell r="Q210">
            <v>1390.25</v>
          </cell>
          <cell r="Y210">
            <v>1398</v>
          </cell>
          <cell r="Z210">
            <v>1390.25</v>
          </cell>
          <cell r="AA210">
            <v>147</v>
          </cell>
          <cell r="AB210">
            <v>153</v>
          </cell>
          <cell r="AC210">
            <v>105.48521697424893</v>
          </cell>
          <cell r="AD210">
            <v>109.73613857939219</v>
          </cell>
          <cell r="AE210">
            <v>3153</v>
          </cell>
          <cell r="AF210">
            <v>3005</v>
          </cell>
          <cell r="AG210">
            <v>51</v>
          </cell>
          <cell r="AH210">
            <v>199</v>
          </cell>
          <cell r="AI210">
            <v>3153</v>
          </cell>
          <cell r="AJ210">
            <v>114</v>
          </cell>
          <cell r="AK210">
            <v>3005</v>
          </cell>
          <cell r="AL210">
            <v>569</v>
          </cell>
          <cell r="AM210">
            <v>548</v>
          </cell>
          <cell r="AN210">
            <v>142</v>
          </cell>
          <cell r="AO210">
            <v>182</v>
          </cell>
        </row>
        <row r="211">
          <cell r="B211" t="str">
            <v>08 ห้วยคต</v>
          </cell>
          <cell r="C211">
            <v>8861</v>
          </cell>
          <cell r="D211">
            <v>9094</v>
          </cell>
          <cell r="E211">
            <v>5359</v>
          </cell>
          <cell r="F211">
            <v>5939</v>
          </cell>
          <cell r="G211">
            <v>4257</v>
          </cell>
          <cell r="H211">
            <v>1099</v>
          </cell>
          <cell r="I211">
            <v>794.38</v>
          </cell>
          <cell r="J211">
            <v>185.00013301902678</v>
          </cell>
          <cell r="M211">
            <v>11898.159949000001</v>
          </cell>
          <cell r="N211">
            <v>10853</v>
          </cell>
          <cell r="P211">
            <v>7227.0737499999996</v>
          </cell>
          <cell r="Q211">
            <v>7752.0737499999996</v>
          </cell>
          <cell r="Y211">
            <v>7035.40708</v>
          </cell>
          <cell r="Z211">
            <v>7560.40708</v>
          </cell>
          <cell r="AA211">
            <v>1223</v>
          </cell>
          <cell r="AB211">
            <v>1387</v>
          </cell>
          <cell r="AC211">
            <v>173.85071562340926</v>
          </cell>
          <cell r="AD211">
            <v>183.51145402741992</v>
          </cell>
          <cell r="AE211">
            <v>10956</v>
          </cell>
          <cell r="AF211">
            <v>10853</v>
          </cell>
          <cell r="AG211">
            <v>149</v>
          </cell>
          <cell r="AH211">
            <v>252</v>
          </cell>
          <cell r="AI211">
            <v>9669</v>
          </cell>
          <cell r="AJ211">
            <v>307</v>
          </cell>
          <cell r="AK211">
            <v>9724</v>
          </cell>
          <cell r="AL211">
            <v>1910</v>
          </cell>
          <cell r="AM211">
            <v>1971</v>
          </cell>
          <cell r="AN211">
            <v>150</v>
          </cell>
          <cell r="AO211">
            <v>203</v>
          </cell>
        </row>
        <row r="212">
          <cell r="B212" t="str">
            <v>เพชรบูรณ์</v>
          </cell>
          <cell r="C212">
            <v>97523.75</v>
          </cell>
          <cell r="D212">
            <v>110374.75</v>
          </cell>
          <cell r="E212">
            <v>43788</v>
          </cell>
          <cell r="F212">
            <v>57793.75</v>
          </cell>
          <cell r="G212">
            <v>22965</v>
          </cell>
          <cell r="H212">
            <v>7622</v>
          </cell>
          <cell r="I212">
            <v>524</v>
          </cell>
          <cell r="J212">
            <v>132</v>
          </cell>
          <cell r="M212">
            <v>112962.55036800001</v>
          </cell>
          <cell r="N212">
            <v>70098</v>
          </cell>
          <cell r="P212">
            <v>74912.604860000007</v>
          </cell>
          <cell r="Q212">
            <v>75898.103469999987</v>
          </cell>
          <cell r="Y212">
            <v>59319.000690000001</v>
          </cell>
          <cell r="Z212">
            <v>62056.270149999997</v>
          </cell>
          <cell r="AA212">
            <v>7636</v>
          </cell>
          <cell r="AB212">
            <v>9414</v>
          </cell>
          <cell r="AC212">
            <v>129</v>
          </cell>
          <cell r="AD212">
            <v>152</v>
          </cell>
          <cell r="AE212">
            <v>97764</v>
          </cell>
          <cell r="AF212">
            <v>97078</v>
          </cell>
          <cell r="AG212">
            <v>1147</v>
          </cell>
          <cell r="AH212">
            <v>1833</v>
          </cell>
          <cell r="AI212">
            <v>59181</v>
          </cell>
          <cell r="AJ212">
            <v>25869</v>
          </cell>
          <cell r="AK212">
            <v>82040</v>
          </cell>
          <cell r="AL212">
            <v>9794</v>
          </cell>
          <cell r="AM212">
            <v>12515</v>
          </cell>
          <cell r="AN212">
            <v>165</v>
          </cell>
          <cell r="AO212">
            <v>153</v>
          </cell>
        </row>
        <row r="213">
          <cell r="B213" t="str">
            <v>01 เมืองเพชรบูรณ์</v>
          </cell>
          <cell r="C213">
            <v>8405</v>
          </cell>
          <cell r="D213">
            <v>7662</v>
          </cell>
          <cell r="E213">
            <v>3116</v>
          </cell>
          <cell r="F213">
            <v>3715</v>
          </cell>
          <cell r="G213">
            <v>2200</v>
          </cell>
          <cell r="H213">
            <v>425</v>
          </cell>
          <cell r="I213">
            <v>706.17</v>
          </cell>
          <cell r="J213">
            <v>114.453133243607</v>
          </cell>
          <cell r="M213">
            <v>17178.440161999999</v>
          </cell>
          <cell r="N213">
            <v>5664</v>
          </cell>
          <cell r="P213">
            <v>1305.5</v>
          </cell>
          <cell r="Q213">
            <v>1305.5</v>
          </cell>
          <cell r="Y213">
            <v>1106</v>
          </cell>
          <cell r="Z213">
            <v>1106</v>
          </cell>
          <cell r="AA213">
            <v>145</v>
          </cell>
          <cell r="AB213">
            <v>166</v>
          </cell>
          <cell r="AC213">
            <v>131.34493670886076</v>
          </cell>
          <cell r="AD213">
            <v>149.68354430379748</v>
          </cell>
          <cell r="AE213">
            <v>10480</v>
          </cell>
          <cell r="AF213">
            <v>10540</v>
          </cell>
          <cell r="AG213">
            <v>121</v>
          </cell>
          <cell r="AH213">
            <v>61</v>
          </cell>
          <cell r="AI213">
            <v>5579</v>
          </cell>
          <cell r="AJ213">
            <v>2916</v>
          </cell>
          <cell r="AK213">
            <v>8434</v>
          </cell>
          <cell r="AL213">
            <v>878</v>
          </cell>
          <cell r="AM213">
            <v>1262</v>
          </cell>
          <cell r="AN213">
            <v>107</v>
          </cell>
          <cell r="AO213">
            <v>150</v>
          </cell>
        </row>
        <row r="214">
          <cell r="B214" t="str">
            <v>02 ชนแดน</v>
          </cell>
          <cell r="C214">
            <v>9980</v>
          </cell>
          <cell r="D214">
            <v>13875</v>
          </cell>
          <cell r="E214">
            <v>2020</v>
          </cell>
          <cell r="F214">
            <v>5915</v>
          </cell>
          <cell r="G214">
            <v>732</v>
          </cell>
          <cell r="H214">
            <v>0</v>
          </cell>
          <cell r="I214">
            <v>362.57</v>
          </cell>
          <cell r="J214">
            <v>0</v>
          </cell>
          <cell r="M214">
            <v>4104.0973139999996</v>
          </cell>
          <cell r="N214">
            <v>4217</v>
          </cell>
          <cell r="P214">
            <v>5072.9166699999996</v>
          </cell>
          <cell r="Q214">
            <v>5065.8333300000004</v>
          </cell>
          <cell r="Y214">
            <v>4541.9166699999996</v>
          </cell>
          <cell r="Z214">
            <v>5044.8333400000001</v>
          </cell>
          <cell r="AA214">
            <v>547</v>
          </cell>
          <cell r="AB214">
            <v>638</v>
          </cell>
          <cell r="AC214">
            <v>120.33319257924653</v>
          </cell>
          <cell r="AD214">
            <v>126.47593230503031</v>
          </cell>
          <cell r="AE214">
            <v>4422</v>
          </cell>
          <cell r="AF214">
            <v>4217</v>
          </cell>
          <cell r="AG214">
            <v>56</v>
          </cell>
          <cell r="AH214">
            <v>261</v>
          </cell>
          <cell r="AI214">
            <v>4422</v>
          </cell>
          <cell r="AJ214">
            <v>1265</v>
          </cell>
          <cell r="AK214">
            <v>4217</v>
          </cell>
          <cell r="AL214">
            <v>652</v>
          </cell>
          <cell r="AM214">
            <v>607</v>
          </cell>
          <cell r="AN214">
            <v>132</v>
          </cell>
          <cell r="AO214">
            <v>144</v>
          </cell>
        </row>
        <row r="215">
          <cell r="B215" t="str">
            <v>03 วิเชียรบุรี</v>
          </cell>
          <cell r="C215">
            <v>3004.75</v>
          </cell>
          <cell r="D215">
            <v>3957.5</v>
          </cell>
          <cell r="E215">
            <v>0</v>
          </cell>
          <cell r="F215">
            <v>732.75</v>
          </cell>
          <cell r="G215">
            <v>0</v>
          </cell>
          <cell r="H215">
            <v>53</v>
          </cell>
          <cell r="I215">
            <v>0</v>
          </cell>
          <cell r="J215">
            <v>72.50767656090072</v>
          </cell>
          <cell r="M215">
            <v>3319.0619830000001</v>
          </cell>
          <cell r="N215">
            <v>729</v>
          </cell>
          <cell r="P215">
            <v>0</v>
          </cell>
          <cell r="Q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3407</v>
          </cell>
          <cell r="AF215">
            <v>3319</v>
          </cell>
          <cell r="AG215">
            <v>0</v>
          </cell>
          <cell r="AH215">
            <v>88</v>
          </cell>
          <cell r="AI215">
            <v>1464</v>
          </cell>
          <cell r="AJ215">
            <v>848</v>
          </cell>
          <cell r="AK215">
            <v>2224</v>
          </cell>
          <cell r="AL215">
            <v>150</v>
          </cell>
          <cell r="AM215">
            <v>255</v>
          </cell>
          <cell r="AN215">
            <v>101</v>
          </cell>
          <cell r="AO215">
            <v>115</v>
          </cell>
        </row>
        <row r="216">
          <cell r="B216" t="str">
            <v>04 หนองไผ่</v>
          </cell>
          <cell r="C216">
            <v>29320</v>
          </cell>
          <cell r="D216">
            <v>29020</v>
          </cell>
          <cell r="E216">
            <v>16110</v>
          </cell>
          <cell r="F216">
            <v>16710</v>
          </cell>
          <cell r="G216">
            <v>10232</v>
          </cell>
          <cell r="H216">
            <v>950</v>
          </cell>
          <cell r="I216">
            <v>635.14</v>
          </cell>
          <cell r="J216">
            <v>56.856672651107118</v>
          </cell>
          <cell r="M216">
            <v>18944.538004999999</v>
          </cell>
          <cell r="N216">
            <v>13748</v>
          </cell>
          <cell r="P216">
            <v>6272.5104199999996</v>
          </cell>
          <cell r="Q216">
            <v>7223.6270800000002</v>
          </cell>
          <cell r="Y216">
            <v>4828.96875</v>
          </cell>
          <cell r="Z216">
            <v>5137.3770800000002</v>
          </cell>
          <cell r="AA216">
            <v>418</v>
          </cell>
          <cell r="AB216">
            <v>468</v>
          </cell>
          <cell r="AC216">
            <v>86.580321454761958</v>
          </cell>
          <cell r="AD216">
            <v>91.089835541135713</v>
          </cell>
          <cell r="AE216">
            <v>19108</v>
          </cell>
          <cell r="AF216">
            <v>18945</v>
          </cell>
          <cell r="AG216">
            <v>208</v>
          </cell>
          <cell r="AH216">
            <v>371</v>
          </cell>
          <cell r="AI216">
            <v>11527</v>
          </cell>
          <cell r="AJ216">
            <v>5553</v>
          </cell>
          <cell r="AK216">
            <v>16709</v>
          </cell>
          <cell r="AL216">
            <v>2122</v>
          </cell>
          <cell r="AM216">
            <v>3009</v>
          </cell>
          <cell r="AN216">
            <v>130</v>
          </cell>
          <cell r="AO216">
            <v>180</v>
          </cell>
        </row>
        <row r="217">
          <cell r="B217" t="str">
            <v>05 หล่มเก่า</v>
          </cell>
          <cell r="C217">
            <v>7871</v>
          </cell>
          <cell r="D217">
            <v>9648</v>
          </cell>
          <cell r="E217">
            <v>2735</v>
          </cell>
          <cell r="F217">
            <v>4544</v>
          </cell>
          <cell r="G217">
            <v>576</v>
          </cell>
          <cell r="H217">
            <v>0</v>
          </cell>
          <cell r="I217">
            <v>210.78</v>
          </cell>
          <cell r="J217">
            <v>0</v>
          </cell>
          <cell r="M217">
            <v>12364.606583000001</v>
          </cell>
          <cell r="N217">
            <v>8266</v>
          </cell>
          <cell r="P217">
            <v>9267.5833299999995</v>
          </cell>
          <cell r="Q217">
            <v>9267.5833299999995</v>
          </cell>
          <cell r="Y217">
            <v>9035.6666700000005</v>
          </cell>
          <cell r="Z217">
            <v>9035.6666700000005</v>
          </cell>
          <cell r="AA217">
            <v>1194</v>
          </cell>
          <cell r="AB217">
            <v>1298</v>
          </cell>
          <cell r="AC217">
            <v>132.18172422909885</v>
          </cell>
          <cell r="AD217">
            <v>143.59759466425734</v>
          </cell>
          <cell r="AE217">
            <v>8207</v>
          </cell>
          <cell r="AF217">
            <v>8266</v>
          </cell>
          <cell r="AG217">
            <v>113</v>
          </cell>
          <cell r="AH217">
            <v>54</v>
          </cell>
          <cell r="AI217">
            <v>4953</v>
          </cell>
          <cell r="AJ217">
            <v>2249</v>
          </cell>
          <cell r="AK217">
            <v>7148</v>
          </cell>
          <cell r="AL217">
            <v>772</v>
          </cell>
          <cell r="AM217">
            <v>1026</v>
          </cell>
          <cell r="AN217">
            <v>104</v>
          </cell>
          <cell r="AO217">
            <v>144</v>
          </cell>
        </row>
        <row r="218">
          <cell r="B218" t="str">
            <v>06 หล่มสัก</v>
          </cell>
          <cell r="C218">
            <v>739</v>
          </cell>
          <cell r="D218">
            <v>4230.5</v>
          </cell>
          <cell r="E218">
            <v>452</v>
          </cell>
          <cell r="F218">
            <v>3895.5</v>
          </cell>
          <cell r="G218">
            <v>23</v>
          </cell>
          <cell r="H218">
            <v>0</v>
          </cell>
          <cell r="I218">
            <v>50.49</v>
          </cell>
          <cell r="J218">
            <v>0</v>
          </cell>
          <cell r="M218">
            <v>6522.5366990000002</v>
          </cell>
          <cell r="N218">
            <v>908</v>
          </cell>
          <cell r="P218">
            <v>4313.25</v>
          </cell>
          <cell r="Q218">
            <v>4309.3125</v>
          </cell>
          <cell r="Y218">
            <v>2448</v>
          </cell>
          <cell r="Z218">
            <v>2448</v>
          </cell>
          <cell r="AA218">
            <v>298</v>
          </cell>
          <cell r="AB218">
            <v>262</v>
          </cell>
          <cell r="AC218">
            <v>121.82904411764706</v>
          </cell>
          <cell r="AD218">
            <v>107.17830882352941</v>
          </cell>
          <cell r="AE218">
            <v>6739</v>
          </cell>
          <cell r="AF218">
            <v>6523</v>
          </cell>
          <cell r="AG218">
            <v>0</v>
          </cell>
          <cell r="AH218">
            <v>216</v>
          </cell>
          <cell r="AI218">
            <v>1689</v>
          </cell>
          <cell r="AJ218">
            <v>1752</v>
          </cell>
          <cell r="AK218">
            <v>3225</v>
          </cell>
          <cell r="AL218">
            <v>174</v>
          </cell>
          <cell r="AM218">
            <v>346</v>
          </cell>
          <cell r="AN218">
            <v>68</v>
          </cell>
          <cell r="AO218">
            <v>107</v>
          </cell>
        </row>
        <row r="219">
          <cell r="B219" t="str">
            <v>07 ศรีเทพ</v>
          </cell>
          <cell r="C219">
            <v>295</v>
          </cell>
          <cell r="D219">
            <v>400</v>
          </cell>
          <cell r="E219">
            <v>30</v>
          </cell>
          <cell r="F219">
            <v>135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M219">
            <v>2225.4444450000001</v>
          </cell>
          <cell r="N219">
            <v>110</v>
          </cell>
          <cell r="P219">
            <v>0</v>
          </cell>
          <cell r="Q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211</v>
          </cell>
          <cell r="AF219">
            <v>110</v>
          </cell>
          <cell r="AG219">
            <v>0</v>
          </cell>
          <cell r="AH219">
            <v>101</v>
          </cell>
          <cell r="AI219">
            <v>68</v>
          </cell>
          <cell r="AJ219">
            <v>30</v>
          </cell>
          <cell r="AK219">
            <v>30</v>
          </cell>
          <cell r="AL219">
            <v>6</v>
          </cell>
          <cell r="AM219">
            <v>3</v>
          </cell>
          <cell r="AN219">
            <v>88</v>
          </cell>
          <cell r="AO219">
            <v>100</v>
          </cell>
        </row>
        <row r="220">
          <cell r="B220" t="str">
            <v>08 บึงสามพัน</v>
          </cell>
          <cell r="C220">
            <v>1875</v>
          </cell>
          <cell r="D220">
            <v>3183</v>
          </cell>
          <cell r="E220">
            <v>370</v>
          </cell>
          <cell r="F220">
            <v>1853</v>
          </cell>
          <cell r="G220">
            <v>11</v>
          </cell>
          <cell r="H220">
            <v>89</v>
          </cell>
          <cell r="I220">
            <v>29.37</v>
          </cell>
          <cell r="J220">
            <v>47.95121424716676</v>
          </cell>
          <cell r="M220">
            <v>4985.3351739999998</v>
          </cell>
          <cell r="N220">
            <v>2655</v>
          </cell>
          <cell r="P220">
            <v>5507.5</v>
          </cell>
          <cell r="Q220">
            <v>5507.5</v>
          </cell>
          <cell r="Y220">
            <v>1014.0625</v>
          </cell>
          <cell r="Z220">
            <v>1014.0625</v>
          </cell>
          <cell r="AA220">
            <v>47</v>
          </cell>
          <cell r="AB220">
            <v>49</v>
          </cell>
          <cell r="AC220">
            <v>46.53312788906009</v>
          </cell>
          <cell r="AD220">
            <v>48.197226502311246</v>
          </cell>
          <cell r="AE220">
            <v>3577</v>
          </cell>
          <cell r="AF220">
            <v>3526</v>
          </cell>
          <cell r="AG220">
            <v>0</v>
          </cell>
          <cell r="AH220">
            <v>51</v>
          </cell>
          <cell r="AI220">
            <v>1352</v>
          </cell>
          <cell r="AJ220">
            <v>632</v>
          </cell>
          <cell r="AK220">
            <v>1933</v>
          </cell>
          <cell r="AL220">
            <v>214</v>
          </cell>
          <cell r="AM220">
            <v>293</v>
          </cell>
          <cell r="AN220">
            <v>112</v>
          </cell>
          <cell r="AO220">
            <v>152</v>
          </cell>
        </row>
        <row r="221">
          <cell r="B221" t="str">
            <v>09 น้ำหนาว</v>
          </cell>
          <cell r="C221">
            <v>32770</v>
          </cell>
          <cell r="D221">
            <v>33040</v>
          </cell>
          <cell r="E221">
            <v>17887</v>
          </cell>
          <cell r="F221">
            <v>18137</v>
          </cell>
          <cell r="G221">
            <v>8759</v>
          </cell>
          <cell r="H221">
            <v>5986</v>
          </cell>
          <cell r="I221">
            <v>489.7</v>
          </cell>
          <cell r="J221">
            <v>330.04862987263607</v>
          </cell>
          <cell r="M221">
            <v>37504.655957000003</v>
          </cell>
          <cell r="N221">
            <v>30340</v>
          </cell>
          <cell r="P221">
            <v>37068.9</v>
          </cell>
          <cell r="Q221">
            <v>37138.31667</v>
          </cell>
          <cell r="Y221">
            <v>31575.497210000001</v>
          </cell>
          <cell r="Z221">
            <v>33516.608339999999</v>
          </cell>
          <cell r="AA221">
            <v>4397</v>
          </cell>
          <cell r="AB221">
            <v>5809</v>
          </cell>
          <cell r="AC221">
            <v>139.24813716876383</v>
          </cell>
          <cell r="AD221">
            <v>173.32498254654843</v>
          </cell>
          <cell r="AE221">
            <v>37347</v>
          </cell>
          <cell r="AF221">
            <v>37505</v>
          </cell>
          <cell r="AG221">
            <v>642</v>
          </cell>
          <cell r="AH221">
            <v>484</v>
          </cell>
          <cell r="AI221">
            <v>25773</v>
          </cell>
          <cell r="AJ221">
            <v>9639</v>
          </cell>
          <cell r="AK221">
            <v>34928</v>
          </cell>
          <cell r="AL221">
            <v>4522</v>
          </cell>
          <cell r="AM221">
            <v>5289</v>
          </cell>
          <cell r="AN221">
            <v>125</v>
          </cell>
          <cell r="AO221">
            <v>151</v>
          </cell>
        </row>
        <row r="222">
          <cell r="B222" t="str">
            <v>10 วังโป่ง</v>
          </cell>
          <cell r="C222">
            <v>1500.75</v>
          </cell>
          <cell r="D222">
            <v>2632.75</v>
          </cell>
          <cell r="E222">
            <v>677</v>
          </cell>
          <cell r="F222">
            <v>1213.75</v>
          </cell>
          <cell r="G222">
            <v>334</v>
          </cell>
          <cell r="H222">
            <v>119</v>
          </cell>
          <cell r="I222">
            <v>494.02</v>
          </cell>
          <cell r="J222">
            <v>98.043254376931003</v>
          </cell>
          <cell r="M222">
            <v>4102.8444449999997</v>
          </cell>
          <cell r="N222">
            <v>2416</v>
          </cell>
          <cell r="P222">
            <v>5474.4444400000002</v>
          </cell>
          <cell r="Q222">
            <v>5450.4305599999998</v>
          </cell>
          <cell r="Y222">
            <v>4448.8888900000002</v>
          </cell>
          <cell r="Z222">
            <v>4433.7222199999997</v>
          </cell>
          <cell r="AA222">
            <v>557</v>
          </cell>
          <cell r="AB222">
            <v>684</v>
          </cell>
          <cell r="AC222">
            <v>125.10551945027335</v>
          </cell>
          <cell r="AD222">
            <v>154.27756971432458</v>
          </cell>
          <cell r="AE222">
            <v>2503</v>
          </cell>
          <cell r="AF222">
            <v>2416</v>
          </cell>
          <cell r="AG222">
            <v>0</v>
          </cell>
          <cell r="AH222">
            <v>87</v>
          </cell>
          <cell r="AI222">
            <v>1298</v>
          </cell>
          <cell r="AJ222">
            <v>480</v>
          </cell>
          <cell r="AK222">
            <v>1691</v>
          </cell>
          <cell r="AL222">
            <v>147</v>
          </cell>
          <cell r="AM222">
            <v>215</v>
          </cell>
          <cell r="AN222">
            <v>113</v>
          </cell>
          <cell r="AO222">
            <v>127</v>
          </cell>
        </row>
        <row r="223">
          <cell r="B223" t="str">
            <v>11 เขาค้อ</v>
          </cell>
          <cell r="C223">
            <v>1763.25</v>
          </cell>
          <cell r="D223">
            <v>2726</v>
          </cell>
          <cell r="E223">
            <v>391</v>
          </cell>
          <cell r="F223">
            <v>942.75</v>
          </cell>
          <cell r="G223">
            <v>98</v>
          </cell>
          <cell r="H223">
            <v>0</v>
          </cell>
          <cell r="I223">
            <v>250</v>
          </cell>
          <cell r="J223">
            <v>0</v>
          </cell>
          <cell r="M223">
            <v>1710.989601</v>
          </cell>
          <cell r="N223">
            <v>1045</v>
          </cell>
          <cell r="P223">
            <v>630</v>
          </cell>
          <cell r="Q223">
            <v>630</v>
          </cell>
          <cell r="Y223">
            <v>320</v>
          </cell>
          <cell r="Z223">
            <v>320</v>
          </cell>
          <cell r="AA223">
            <v>33</v>
          </cell>
          <cell r="AB223">
            <v>40</v>
          </cell>
          <cell r="AC223">
            <v>103.125</v>
          </cell>
          <cell r="AD223">
            <v>125</v>
          </cell>
          <cell r="AE223">
            <v>1763</v>
          </cell>
          <cell r="AF223">
            <v>1711</v>
          </cell>
          <cell r="AG223">
            <v>7</v>
          </cell>
          <cell r="AH223">
            <v>59</v>
          </cell>
          <cell r="AI223">
            <v>1056</v>
          </cell>
          <cell r="AJ223">
            <v>504</v>
          </cell>
          <cell r="AK223">
            <v>1501</v>
          </cell>
          <cell r="AL223">
            <v>157</v>
          </cell>
          <cell r="AM223">
            <v>210</v>
          </cell>
          <cell r="AN223">
            <v>106</v>
          </cell>
          <cell r="AO223">
            <v>140</v>
          </cell>
        </row>
        <row r="224">
          <cell r="B224" t="str">
            <v>เลย</v>
          </cell>
          <cell r="C224">
            <v>904583.85</v>
          </cell>
          <cell r="D224">
            <v>910190.35</v>
          </cell>
          <cell r="E224">
            <v>467306.56</v>
          </cell>
          <cell r="F224">
            <v>543795.56000000006</v>
          </cell>
          <cell r="G224">
            <v>117625</v>
          </cell>
          <cell r="H224">
            <v>380024</v>
          </cell>
          <cell r="I224">
            <v>252</v>
          </cell>
          <cell r="J224">
            <v>699</v>
          </cell>
          <cell r="M224">
            <v>959391.37864899996</v>
          </cell>
          <cell r="N224">
            <v>911381</v>
          </cell>
          <cell r="P224">
            <v>846545.24227999989</v>
          </cell>
          <cell r="Q224">
            <v>846343.24227999989</v>
          </cell>
          <cell r="Y224">
            <v>776514.08950999996</v>
          </cell>
          <cell r="Z224">
            <v>782912.45062000002</v>
          </cell>
          <cell r="AA224">
            <v>174436</v>
          </cell>
          <cell r="AB224">
            <v>178385</v>
          </cell>
          <cell r="AC224">
            <v>225</v>
          </cell>
          <cell r="AD224">
            <v>228</v>
          </cell>
          <cell r="AE224">
            <v>917206</v>
          </cell>
          <cell r="AF224">
            <v>921612</v>
          </cell>
          <cell r="AG224">
            <v>10673</v>
          </cell>
          <cell r="AH224">
            <v>6267</v>
          </cell>
          <cell r="AI224">
            <v>655898</v>
          </cell>
          <cell r="AJ224">
            <v>56559</v>
          </cell>
          <cell r="AK224">
            <v>706188</v>
          </cell>
          <cell r="AL224">
            <v>151239</v>
          </cell>
          <cell r="AM224">
            <v>159080</v>
          </cell>
          <cell r="AN224">
            <v>231</v>
          </cell>
          <cell r="AO224">
            <v>225</v>
          </cell>
        </row>
        <row r="225">
          <cell r="B225" t="str">
            <v>01 เมืองเลย</v>
          </cell>
          <cell r="C225">
            <v>233450</v>
          </cell>
          <cell r="D225">
            <v>237152</v>
          </cell>
          <cell r="E225">
            <v>77825</v>
          </cell>
          <cell r="F225">
            <v>81527</v>
          </cell>
          <cell r="G225">
            <v>6136</v>
          </cell>
          <cell r="H225">
            <v>49421</v>
          </cell>
          <cell r="I225">
            <v>78.84</v>
          </cell>
          <cell r="J225">
            <v>606.1870300636599</v>
          </cell>
          <cell r="M225">
            <v>247999.12106800001</v>
          </cell>
          <cell r="N225">
            <v>224811</v>
          </cell>
          <cell r="P225">
            <v>262371.02776999999</v>
          </cell>
          <cell r="Q225">
            <v>262169.02776999999</v>
          </cell>
          <cell r="Y225">
            <v>240614.08332999999</v>
          </cell>
          <cell r="Z225">
            <v>240412.08332999999</v>
          </cell>
          <cell r="AA225">
            <v>59250</v>
          </cell>
          <cell r="AB225">
            <v>60957</v>
          </cell>
          <cell r="AC225">
            <v>246.24534954713783</v>
          </cell>
          <cell r="AD225">
            <v>253.55063476430297</v>
          </cell>
          <cell r="AE225">
            <v>225907</v>
          </cell>
          <cell r="AF225">
            <v>224811</v>
          </cell>
          <cell r="AG225">
            <v>1790</v>
          </cell>
          <cell r="AH225">
            <v>2886</v>
          </cell>
          <cell r="AI225">
            <v>168150</v>
          </cell>
          <cell r="AJ225">
            <v>13773</v>
          </cell>
          <cell r="AK225">
            <v>179037</v>
          </cell>
          <cell r="AL225">
            <v>37945</v>
          </cell>
          <cell r="AM225">
            <v>41663</v>
          </cell>
          <cell r="AN225">
            <v>218</v>
          </cell>
          <cell r="AO225">
            <v>233</v>
          </cell>
        </row>
        <row r="226">
          <cell r="B226" t="str">
            <v>02 เชียงคาน</v>
          </cell>
          <cell r="C226">
            <v>86695</v>
          </cell>
          <cell r="D226">
            <v>88945</v>
          </cell>
          <cell r="E226">
            <v>59520</v>
          </cell>
          <cell r="F226">
            <v>66133</v>
          </cell>
          <cell r="G226">
            <v>24609</v>
          </cell>
          <cell r="H226">
            <v>87740</v>
          </cell>
          <cell r="I226">
            <v>413.45</v>
          </cell>
          <cell r="J226">
            <v>1326.7276851193806</v>
          </cell>
          <cell r="M226">
            <v>108197.309306</v>
          </cell>
          <cell r="N226">
            <v>105644</v>
          </cell>
          <cell r="P226">
            <v>96927.738889999993</v>
          </cell>
          <cell r="Q226">
            <v>96927.738889999993</v>
          </cell>
          <cell r="Y226">
            <v>89299.627779999995</v>
          </cell>
          <cell r="Z226">
            <v>92232.961110000004</v>
          </cell>
          <cell r="AA226">
            <v>20834</v>
          </cell>
          <cell r="AB226">
            <v>22129</v>
          </cell>
          <cell r="AC226">
            <v>233.30555937407965</v>
          </cell>
          <cell r="AD226">
            <v>239.92446000403595</v>
          </cell>
          <cell r="AE226">
            <v>103308</v>
          </cell>
          <cell r="AF226">
            <v>105644</v>
          </cell>
          <cell r="AG226">
            <v>2440</v>
          </cell>
          <cell r="AH226">
            <v>104</v>
          </cell>
          <cell r="AI226">
            <v>68276</v>
          </cell>
          <cell r="AJ226">
            <v>6428</v>
          </cell>
          <cell r="AK226">
            <v>74600</v>
          </cell>
          <cell r="AL226">
            <v>17573</v>
          </cell>
          <cell r="AM226">
            <v>17898</v>
          </cell>
          <cell r="AN226">
            <v>209</v>
          </cell>
          <cell r="AO226">
            <v>240</v>
          </cell>
        </row>
        <row r="227">
          <cell r="B227" t="str">
            <v>03 ด่านซ้าย</v>
          </cell>
          <cell r="C227">
            <v>35092.5</v>
          </cell>
          <cell r="D227">
            <v>50243.5</v>
          </cell>
          <cell r="E227">
            <v>11593</v>
          </cell>
          <cell r="F227">
            <v>24210</v>
          </cell>
          <cell r="G227">
            <v>1423</v>
          </cell>
          <cell r="H227">
            <v>4686</v>
          </cell>
          <cell r="I227">
            <v>122.74</v>
          </cell>
          <cell r="J227">
            <v>193.53882693102025</v>
          </cell>
          <cell r="M227">
            <v>55480.899039000004</v>
          </cell>
          <cell r="N227">
            <v>43406</v>
          </cell>
          <cell r="P227">
            <v>16578</v>
          </cell>
          <cell r="Q227">
            <v>16578</v>
          </cell>
          <cell r="Y227">
            <v>15213</v>
          </cell>
          <cell r="Z227">
            <v>16578</v>
          </cell>
          <cell r="AA227">
            <v>3527</v>
          </cell>
          <cell r="AB227">
            <v>3809</v>
          </cell>
          <cell r="AC227">
            <v>231.8674817590219</v>
          </cell>
          <cell r="AD227">
            <v>229.74665218964893</v>
          </cell>
          <cell r="AE227">
            <v>42918</v>
          </cell>
          <cell r="AF227">
            <v>43406</v>
          </cell>
          <cell r="AG227">
            <v>588</v>
          </cell>
          <cell r="AH227">
            <v>100</v>
          </cell>
          <cell r="AI227">
            <v>21190</v>
          </cell>
          <cell r="AJ227">
            <v>2265</v>
          </cell>
          <cell r="AK227">
            <v>23355</v>
          </cell>
          <cell r="AL227">
            <v>4960</v>
          </cell>
          <cell r="AM227">
            <v>5415</v>
          </cell>
          <cell r="AN227">
            <v>206</v>
          </cell>
          <cell r="AO227">
            <v>232</v>
          </cell>
        </row>
        <row r="228">
          <cell r="B228" t="str">
            <v>04 ท่าลี่</v>
          </cell>
          <cell r="C228">
            <v>44036</v>
          </cell>
          <cell r="D228">
            <v>36659</v>
          </cell>
          <cell r="E228">
            <v>26654</v>
          </cell>
          <cell r="F228">
            <v>26654</v>
          </cell>
          <cell r="G228">
            <v>5284</v>
          </cell>
          <cell r="H228">
            <v>22074</v>
          </cell>
          <cell r="I228">
            <v>198.23666666666668</v>
          </cell>
          <cell r="J228">
            <v>828.1660351166804</v>
          </cell>
          <cell r="M228">
            <v>33421.219927999999</v>
          </cell>
          <cell r="N228">
            <v>40468</v>
          </cell>
          <cell r="P228">
            <v>18900</v>
          </cell>
          <cell r="Q228">
            <v>18900</v>
          </cell>
          <cell r="Y228">
            <v>18468</v>
          </cell>
          <cell r="Z228">
            <v>18468</v>
          </cell>
          <cell r="AA228">
            <v>4149</v>
          </cell>
          <cell r="AB228">
            <v>4241</v>
          </cell>
          <cell r="AC228">
            <v>224.68486029889539</v>
          </cell>
          <cell r="AD228">
            <v>229.62313190383367</v>
          </cell>
          <cell r="AE228">
            <v>39899</v>
          </cell>
          <cell r="AF228">
            <v>40468</v>
          </cell>
          <cell r="AG228">
            <v>592</v>
          </cell>
          <cell r="AH228">
            <v>23</v>
          </cell>
          <cell r="AI228">
            <v>27854</v>
          </cell>
          <cell r="AJ228">
            <v>2342</v>
          </cell>
          <cell r="AK228">
            <v>30173</v>
          </cell>
          <cell r="AL228">
            <v>5922</v>
          </cell>
          <cell r="AM228">
            <v>6568</v>
          </cell>
          <cell r="AN228">
            <v>197</v>
          </cell>
          <cell r="AO228">
            <v>218</v>
          </cell>
        </row>
        <row r="229">
          <cell r="B229" t="str">
            <v>05 ปากชม</v>
          </cell>
          <cell r="C229">
            <v>174990</v>
          </cell>
          <cell r="D229">
            <v>157508</v>
          </cell>
          <cell r="E229">
            <v>91602</v>
          </cell>
          <cell r="F229">
            <v>127400</v>
          </cell>
          <cell r="G229">
            <v>51777</v>
          </cell>
          <cell r="H229">
            <v>124049</v>
          </cell>
          <cell r="I229">
            <v>565.24</v>
          </cell>
          <cell r="J229">
            <v>973.69309262166405</v>
          </cell>
          <cell r="M229">
            <v>153941.559634</v>
          </cell>
          <cell r="N229">
            <v>154321</v>
          </cell>
          <cell r="P229">
            <v>137040.29165999999</v>
          </cell>
          <cell r="Q229">
            <v>137040.29165999999</v>
          </cell>
          <cell r="Y229">
            <v>120102.06945</v>
          </cell>
          <cell r="Z229">
            <v>120679.84723</v>
          </cell>
          <cell r="AA229">
            <v>27756</v>
          </cell>
          <cell r="AB229">
            <v>29840</v>
          </cell>
          <cell r="AC229">
            <v>231.10702481280182</v>
          </cell>
          <cell r="AD229">
            <v>247.26877437786428</v>
          </cell>
          <cell r="AE229">
            <v>152212</v>
          </cell>
          <cell r="AF229">
            <v>154321</v>
          </cell>
          <cell r="AG229">
            <v>2201</v>
          </cell>
          <cell r="AH229">
            <v>92</v>
          </cell>
          <cell r="AI229">
            <v>103806</v>
          </cell>
          <cell r="AJ229">
            <v>9379</v>
          </cell>
          <cell r="AK229">
            <v>113093</v>
          </cell>
          <cell r="AL229">
            <v>25341</v>
          </cell>
          <cell r="AM229">
            <v>27964</v>
          </cell>
          <cell r="AN229">
            <v>227</v>
          </cell>
          <cell r="AO229">
            <v>247</v>
          </cell>
        </row>
        <row r="230">
          <cell r="B230" t="str">
            <v>06 ภูกระดึง</v>
          </cell>
          <cell r="C230">
            <v>6014</v>
          </cell>
          <cell r="D230">
            <v>0</v>
          </cell>
          <cell r="E230">
            <v>1587</v>
          </cell>
          <cell r="F230">
            <v>0</v>
          </cell>
          <cell r="G230">
            <v>18</v>
          </cell>
          <cell r="H230">
            <v>0</v>
          </cell>
          <cell r="I230">
            <v>11.31</v>
          </cell>
          <cell r="J230">
            <v>0</v>
          </cell>
          <cell r="M230">
            <v>9679.9909590000007</v>
          </cell>
          <cell r="N230">
            <v>8018</v>
          </cell>
          <cell r="P230">
            <v>4204</v>
          </cell>
          <cell r="Q230">
            <v>4204</v>
          </cell>
          <cell r="Y230">
            <v>3491</v>
          </cell>
          <cell r="Z230">
            <v>3686</v>
          </cell>
          <cell r="AA230">
            <v>771</v>
          </cell>
          <cell r="AB230">
            <v>310</v>
          </cell>
          <cell r="AC230">
            <v>220.90948152391866</v>
          </cell>
          <cell r="AD230">
            <v>84.026044492674984</v>
          </cell>
          <cell r="AE230">
            <v>7977</v>
          </cell>
          <cell r="AF230">
            <v>8018</v>
          </cell>
          <cell r="AG230">
            <v>88</v>
          </cell>
          <cell r="AH230">
            <v>47</v>
          </cell>
          <cell r="AI230">
            <v>4642</v>
          </cell>
          <cell r="AJ230">
            <v>429</v>
          </cell>
          <cell r="AK230">
            <v>5024</v>
          </cell>
          <cell r="AL230">
            <v>900</v>
          </cell>
          <cell r="AM230">
            <v>865</v>
          </cell>
          <cell r="AN230">
            <v>195</v>
          </cell>
          <cell r="AO230">
            <v>172</v>
          </cell>
        </row>
        <row r="231">
          <cell r="B231" t="str">
            <v>07 ภูเรือ</v>
          </cell>
          <cell r="C231">
            <v>26358.75</v>
          </cell>
          <cell r="D231">
            <v>25416.25</v>
          </cell>
          <cell r="E231">
            <v>14870</v>
          </cell>
          <cell r="F231">
            <v>16249</v>
          </cell>
          <cell r="G231">
            <v>1697</v>
          </cell>
          <cell r="H231">
            <v>717</v>
          </cell>
          <cell r="I231">
            <v>114.1</v>
          </cell>
          <cell r="J231">
            <v>44.127638623915317</v>
          </cell>
          <cell r="M231">
            <v>28911.335036</v>
          </cell>
          <cell r="N231">
            <v>29780</v>
          </cell>
          <cell r="P231">
            <v>23713.333330000001</v>
          </cell>
          <cell r="Q231">
            <v>23713.333330000001</v>
          </cell>
          <cell r="Y231">
            <v>22393.333330000001</v>
          </cell>
          <cell r="Z231">
            <v>23713.333330000001</v>
          </cell>
          <cell r="AA231">
            <v>4472</v>
          </cell>
          <cell r="AB231">
            <v>5059</v>
          </cell>
          <cell r="AC231">
            <v>199.69321229542916</v>
          </cell>
          <cell r="AD231">
            <v>213.34101774168414</v>
          </cell>
          <cell r="AE231">
            <v>29570</v>
          </cell>
          <cell r="AF231">
            <v>29780</v>
          </cell>
          <cell r="AG231">
            <v>229</v>
          </cell>
          <cell r="AH231">
            <v>19</v>
          </cell>
          <cell r="AI231">
            <v>17670</v>
          </cell>
          <cell r="AJ231">
            <v>1842</v>
          </cell>
          <cell r="AK231">
            <v>19493</v>
          </cell>
          <cell r="AL231">
            <v>4357</v>
          </cell>
          <cell r="AM231">
            <v>4159</v>
          </cell>
          <cell r="AN231">
            <v>203</v>
          </cell>
          <cell r="AO231">
            <v>213</v>
          </cell>
        </row>
        <row r="232">
          <cell r="B232" t="str">
            <v>08 วังสะพุง</v>
          </cell>
          <cell r="C232">
            <v>128251</v>
          </cell>
          <cell r="D232">
            <v>147555</v>
          </cell>
          <cell r="E232">
            <v>89800</v>
          </cell>
          <cell r="F232">
            <v>111800</v>
          </cell>
          <cell r="G232">
            <v>14502</v>
          </cell>
          <cell r="H232">
            <v>67080</v>
          </cell>
          <cell r="I232">
            <v>161.49</v>
          </cell>
          <cell r="J232">
            <v>600</v>
          </cell>
          <cell r="M232">
            <v>127713.463218</v>
          </cell>
          <cell r="N232">
            <v>127968</v>
          </cell>
          <cell r="P232">
            <v>138449.49645999999</v>
          </cell>
          <cell r="Q232">
            <v>138449.49645999999</v>
          </cell>
          <cell r="Y232">
            <v>133013.16312000001</v>
          </cell>
          <cell r="Z232">
            <v>133013.16312000001</v>
          </cell>
          <cell r="AA232">
            <v>28493</v>
          </cell>
          <cell r="AB232">
            <v>25486</v>
          </cell>
          <cell r="AC232">
            <v>214.2144515874287</v>
          </cell>
          <cell r="AD232">
            <v>191.60789355123484</v>
          </cell>
          <cell r="AE232">
            <v>126900</v>
          </cell>
          <cell r="AF232">
            <v>127968</v>
          </cell>
          <cell r="AG232">
            <v>1357</v>
          </cell>
          <cell r="AH232">
            <v>289</v>
          </cell>
          <cell r="AI232">
            <v>104550</v>
          </cell>
          <cell r="AJ232">
            <v>9282</v>
          </cell>
          <cell r="AK232">
            <v>113543</v>
          </cell>
          <cell r="AL232">
            <v>22561</v>
          </cell>
          <cell r="AM232">
            <v>21756</v>
          </cell>
          <cell r="AN232">
            <v>215</v>
          </cell>
          <cell r="AO232">
            <v>192</v>
          </cell>
        </row>
        <row r="233">
          <cell r="B233" t="str">
            <v>09 นาแห้ว</v>
          </cell>
          <cell r="C233">
            <v>7749.36</v>
          </cell>
          <cell r="D233">
            <v>9223.36</v>
          </cell>
          <cell r="E233">
            <v>4843.43</v>
          </cell>
          <cell r="F233">
            <v>4843.43</v>
          </cell>
          <cell r="G233">
            <v>1550</v>
          </cell>
          <cell r="H233">
            <v>306</v>
          </cell>
          <cell r="I233">
            <v>319.99599999999998</v>
          </cell>
          <cell r="J233">
            <v>63.260127636819355</v>
          </cell>
          <cell r="M233">
            <v>9565.473962</v>
          </cell>
          <cell r="N233">
            <v>9088</v>
          </cell>
          <cell r="P233">
            <v>2682.5</v>
          </cell>
          <cell r="Q233">
            <v>2682.5</v>
          </cell>
          <cell r="Y233">
            <v>2187.5</v>
          </cell>
          <cell r="Z233">
            <v>2187.5</v>
          </cell>
          <cell r="AA233">
            <v>493</v>
          </cell>
          <cell r="AB233">
            <v>589</v>
          </cell>
          <cell r="AC233">
            <v>225.48571428571429</v>
          </cell>
          <cell r="AD233">
            <v>269.14285714285717</v>
          </cell>
          <cell r="AE233">
            <v>9083</v>
          </cell>
          <cell r="AF233">
            <v>9088</v>
          </cell>
          <cell r="AG233">
            <v>210</v>
          </cell>
          <cell r="AH233">
            <v>205</v>
          </cell>
          <cell r="AI233">
            <v>5125</v>
          </cell>
          <cell r="AJ233">
            <v>484</v>
          </cell>
          <cell r="AK233">
            <v>5404</v>
          </cell>
          <cell r="AL233">
            <v>895</v>
          </cell>
          <cell r="AM233">
            <v>1125</v>
          </cell>
          <cell r="AN233">
            <v>187</v>
          </cell>
          <cell r="AO233">
            <v>208</v>
          </cell>
        </row>
        <row r="234">
          <cell r="B234" t="str">
            <v>10 นาด้วง</v>
          </cell>
          <cell r="C234">
            <v>93568.24</v>
          </cell>
          <cell r="D234">
            <v>93568.24</v>
          </cell>
          <cell r="E234">
            <v>40669.129999999997</v>
          </cell>
          <cell r="F234">
            <v>40669.129999999997</v>
          </cell>
          <cell r="G234">
            <v>3018</v>
          </cell>
          <cell r="H234">
            <v>0</v>
          </cell>
          <cell r="I234">
            <v>74.2</v>
          </cell>
          <cell r="J234">
            <v>0</v>
          </cell>
          <cell r="M234">
            <v>96418.899988000005</v>
          </cell>
          <cell r="N234">
            <v>89871</v>
          </cell>
          <cell r="P234">
            <v>78017.5</v>
          </cell>
          <cell r="Q234">
            <v>78017.5</v>
          </cell>
          <cell r="Y234">
            <v>67237.75</v>
          </cell>
          <cell r="Z234">
            <v>67237.75</v>
          </cell>
          <cell r="AA234">
            <v>11918</v>
          </cell>
          <cell r="AB234">
            <v>13387</v>
          </cell>
          <cell r="AC234">
            <v>177.24915690962294</v>
          </cell>
          <cell r="AD234">
            <v>199.10649151704214</v>
          </cell>
          <cell r="AE234">
            <v>97264</v>
          </cell>
          <cell r="AF234">
            <v>96419</v>
          </cell>
          <cell r="AG234">
            <v>405</v>
          </cell>
          <cell r="AH234">
            <v>1250</v>
          </cell>
          <cell r="AI234">
            <v>71229</v>
          </cell>
          <cell r="AJ234">
            <v>5134</v>
          </cell>
          <cell r="AK234">
            <v>75113</v>
          </cell>
          <cell r="AL234">
            <v>16376</v>
          </cell>
          <cell r="AM234">
            <v>16773</v>
          </cell>
          <cell r="AN234">
            <v>221</v>
          </cell>
          <cell r="AO234">
            <v>223</v>
          </cell>
        </row>
        <row r="235">
          <cell r="B235" t="str">
            <v>11 ภูหลวง</v>
          </cell>
          <cell r="C235">
            <v>14527</v>
          </cell>
          <cell r="D235">
            <v>14527</v>
          </cell>
          <cell r="E235">
            <v>12682</v>
          </cell>
          <cell r="F235">
            <v>12682</v>
          </cell>
          <cell r="G235">
            <v>5380</v>
          </cell>
          <cell r="H235">
            <v>19671</v>
          </cell>
          <cell r="I235">
            <v>424.21</v>
          </cell>
          <cell r="J235">
            <v>1551.1247437312727</v>
          </cell>
          <cell r="M235">
            <v>21120.033448999999</v>
          </cell>
          <cell r="N235">
            <v>20007</v>
          </cell>
          <cell r="P235">
            <v>16625.729169999999</v>
          </cell>
          <cell r="Q235">
            <v>16625.729169999999</v>
          </cell>
          <cell r="Y235">
            <v>15138.145829999999</v>
          </cell>
          <cell r="Z235">
            <v>15347.395829999999</v>
          </cell>
          <cell r="AA235">
            <v>2828</v>
          </cell>
          <cell r="AB235">
            <v>2786</v>
          </cell>
          <cell r="AC235">
            <v>186.84099636527284</v>
          </cell>
          <cell r="AD235">
            <v>181.51442634681823</v>
          </cell>
          <cell r="AE235">
            <v>21249</v>
          </cell>
          <cell r="AF235">
            <v>21120</v>
          </cell>
          <cell r="AG235">
            <v>138</v>
          </cell>
          <cell r="AH235">
            <v>267</v>
          </cell>
          <cell r="AI235">
            <v>13007</v>
          </cell>
          <cell r="AJ235">
            <v>1357</v>
          </cell>
          <cell r="AK235">
            <v>14097</v>
          </cell>
          <cell r="AL235">
            <v>2956</v>
          </cell>
          <cell r="AM235">
            <v>3017</v>
          </cell>
          <cell r="AN235">
            <v>212</v>
          </cell>
          <cell r="AO235">
            <v>214</v>
          </cell>
        </row>
        <row r="236">
          <cell r="B236" t="str">
            <v>12 ผาขาว</v>
          </cell>
          <cell r="C236">
            <v>21027</v>
          </cell>
          <cell r="D236">
            <v>16568</v>
          </cell>
          <cell r="E236">
            <v>18921</v>
          </cell>
          <cell r="F236">
            <v>14888</v>
          </cell>
          <cell r="G236">
            <v>1691</v>
          </cell>
          <cell r="H236">
            <v>1184</v>
          </cell>
          <cell r="I236">
            <v>89.37</v>
          </cell>
          <cell r="J236">
            <v>79.524299435787213</v>
          </cell>
          <cell r="M236">
            <v>23924.78054</v>
          </cell>
          <cell r="N236">
            <v>17551</v>
          </cell>
          <cell r="P236">
            <v>24764.625</v>
          </cell>
          <cell r="Q236">
            <v>24764.625</v>
          </cell>
          <cell r="Y236">
            <v>23147.416669999999</v>
          </cell>
          <cell r="Z236">
            <v>23147.416669999999</v>
          </cell>
          <cell r="AA236">
            <v>3973</v>
          </cell>
          <cell r="AB236">
            <v>4115</v>
          </cell>
          <cell r="AC236">
            <v>171.64109383399284</v>
          </cell>
          <cell r="AD236">
            <v>177.75669708588694</v>
          </cell>
          <cell r="AE236">
            <v>17825</v>
          </cell>
          <cell r="AF236">
            <v>17551</v>
          </cell>
          <cell r="AG236">
            <v>128</v>
          </cell>
          <cell r="AH236">
            <v>402</v>
          </cell>
          <cell r="AI236">
            <v>14656</v>
          </cell>
          <cell r="AJ236">
            <v>1133</v>
          </cell>
          <cell r="AK236">
            <v>15387</v>
          </cell>
          <cell r="AL236">
            <v>3078</v>
          </cell>
          <cell r="AM236">
            <v>3262</v>
          </cell>
          <cell r="AN236">
            <v>204</v>
          </cell>
          <cell r="AO236">
            <v>212</v>
          </cell>
        </row>
        <row r="237">
          <cell r="B237" t="str">
            <v>13 เอราวัณ</v>
          </cell>
          <cell r="C237">
            <v>25485</v>
          </cell>
          <cell r="D237">
            <v>25485</v>
          </cell>
          <cell r="E237">
            <v>15104</v>
          </cell>
          <cell r="F237">
            <v>15104</v>
          </cell>
          <cell r="G237">
            <v>453</v>
          </cell>
          <cell r="H237">
            <v>2821</v>
          </cell>
          <cell r="I237">
            <v>30</v>
          </cell>
          <cell r="J237">
            <v>186.75185381355934</v>
          </cell>
          <cell r="M237">
            <v>34540.589008000003</v>
          </cell>
          <cell r="N237">
            <v>32856</v>
          </cell>
          <cell r="P237">
            <v>14857</v>
          </cell>
          <cell r="Q237">
            <v>14857</v>
          </cell>
          <cell r="Y237">
            <v>14795</v>
          </cell>
          <cell r="Z237">
            <v>14795</v>
          </cell>
          <cell r="AA237">
            <v>3332</v>
          </cell>
          <cell r="AB237">
            <v>3199</v>
          </cell>
          <cell r="AC237">
            <v>225.1815027597161</v>
          </cell>
          <cell r="AD237">
            <v>216.23363749036838</v>
          </cell>
          <cell r="AE237">
            <v>34531</v>
          </cell>
          <cell r="AF237">
            <v>34541</v>
          </cell>
          <cell r="AG237">
            <v>457</v>
          </cell>
          <cell r="AH237">
            <v>447</v>
          </cell>
          <cell r="AI237">
            <v>28471</v>
          </cell>
          <cell r="AJ237">
            <v>2176</v>
          </cell>
          <cell r="AK237">
            <v>30200</v>
          </cell>
          <cell r="AL237">
            <v>6966</v>
          </cell>
          <cell r="AM237">
            <v>7047</v>
          </cell>
          <cell r="AN237">
            <v>220</v>
          </cell>
          <cell r="AO237">
            <v>233</v>
          </cell>
        </row>
        <row r="238">
          <cell r="B238" t="str">
            <v>14 หนองหิน</v>
          </cell>
          <cell r="C238">
            <v>7340</v>
          </cell>
          <cell r="D238">
            <v>7340</v>
          </cell>
          <cell r="E238">
            <v>1636</v>
          </cell>
          <cell r="F238">
            <v>1636</v>
          </cell>
          <cell r="G238">
            <v>87</v>
          </cell>
          <cell r="H238">
            <v>275</v>
          </cell>
          <cell r="I238">
            <v>53.2</v>
          </cell>
          <cell r="J238">
            <v>167.787304400978</v>
          </cell>
          <cell r="M238">
            <v>8476.7035140000007</v>
          </cell>
          <cell r="N238">
            <v>7592</v>
          </cell>
          <cell r="P238">
            <v>11414</v>
          </cell>
          <cell r="Q238">
            <v>11414</v>
          </cell>
          <cell r="Y238">
            <v>11414</v>
          </cell>
          <cell r="Z238">
            <v>11414</v>
          </cell>
          <cell r="AA238">
            <v>2640</v>
          </cell>
          <cell r="AB238">
            <v>2478</v>
          </cell>
          <cell r="AC238">
            <v>231.30439226651478</v>
          </cell>
          <cell r="AD238">
            <v>217.07208983090939</v>
          </cell>
          <cell r="AE238">
            <v>8563</v>
          </cell>
          <cell r="AF238">
            <v>8477</v>
          </cell>
          <cell r="AG238">
            <v>50</v>
          </cell>
          <cell r="AH238">
            <v>136</v>
          </cell>
          <cell r="AI238">
            <v>7272</v>
          </cell>
          <cell r="AJ238">
            <v>533</v>
          </cell>
          <cell r="AK238">
            <v>7669</v>
          </cell>
          <cell r="AL238">
            <v>1409</v>
          </cell>
          <cell r="AM238">
            <v>1568</v>
          </cell>
          <cell r="AN238">
            <v>218</v>
          </cell>
          <cell r="AO238">
            <v>204</v>
          </cell>
        </row>
        <row r="239">
          <cell r="B239" t="str">
            <v>หนองบัวลำภู</v>
          </cell>
          <cell r="C239">
            <v>134972.65</v>
          </cell>
          <cell r="D239">
            <v>136980.91999999998</v>
          </cell>
          <cell r="E239">
            <v>85040.02</v>
          </cell>
          <cell r="F239">
            <v>85335.02</v>
          </cell>
          <cell r="G239">
            <v>30216</v>
          </cell>
          <cell r="H239">
            <v>24101</v>
          </cell>
          <cell r="I239">
            <v>355</v>
          </cell>
          <cell r="J239">
            <v>282</v>
          </cell>
          <cell r="M239">
            <v>115467.61137585486</v>
          </cell>
          <cell r="N239">
            <v>106080</v>
          </cell>
          <cell r="P239">
            <v>74190.24166</v>
          </cell>
          <cell r="Q239">
            <v>73875.056039999996</v>
          </cell>
          <cell r="Y239">
            <v>68174.708329999994</v>
          </cell>
          <cell r="Z239">
            <v>70557.944929999998</v>
          </cell>
          <cell r="AA239">
            <v>11274</v>
          </cell>
          <cell r="AB239">
            <v>10062</v>
          </cell>
          <cell r="AC239">
            <v>165</v>
          </cell>
          <cell r="AD239">
            <v>143</v>
          </cell>
          <cell r="AE239">
            <v>118615</v>
          </cell>
          <cell r="AF239">
            <v>118276</v>
          </cell>
          <cell r="AG239">
            <v>994</v>
          </cell>
          <cell r="AH239">
            <v>1333</v>
          </cell>
          <cell r="AI239">
            <v>108117</v>
          </cell>
          <cell r="AJ239">
            <v>4100</v>
          </cell>
          <cell r="AK239">
            <v>109737</v>
          </cell>
          <cell r="AL239">
            <v>21680</v>
          </cell>
          <cell r="AM239">
            <v>20289</v>
          </cell>
          <cell r="AN239">
            <v>201</v>
          </cell>
          <cell r="AO239">
            <v>185</v>
          </cell>
        </row>
        <row r="240">
          <cell r="B240" t="str">
            <v>01 เมืองหนองบัวลำภู</v>
          </cell>
          <cell r="C240">
            <v>22732</v>
          </cell>
          <cell r="D240">
            <v>22455</v>
          </cell>
          <cell r="E240">
            <v>12263</v>
          </cell>
          <cell r="F240">
            <v>12414</v>
          </cell>
          <cell r="G240">
            <v>938</v>
          </cell>
          <cell r="H240">
            <v>1531</v>
          </cell>
          <cell r="I240">
            <v>76.510000000000005</v>
          </cell>
          <cell r="J240">
            <v>123.30823505719349</v>
          </cell>
          <cell r="M240">
            <v>18517.273648841237</v>
          </cell>
          <cell r="N240">
            <v>20717</v>
          </cell>
          <cell r="P240">
            <v>11995.53333</v>
          </cell>
          <cell r="Q240">
            <v>11995.53333</v>
          </cell>
          <cell r="Y240">
            <v>11677.333329999999</v>
          </cell>
          <cell r="Z240">
            <v>11884.53333</v>
          </cell>
          <cell r="AA240">
            <v>1874</v>
          </cell>
          <cell r="AB240">
            <v>1530</v>
          </cell>
          <cell r="AC240">
            <v>160.44781918287504</v>
          </cell>
          <cell r="AD240">
            <v>128.78076831730337</v>
          </cell>
          <cell r="AE240">
            <v>20850</v>
          </cell>
          <cell r="AF240">
            <v>20717</v>
          </cell>
          <cell r="AG240">
            <v>110</v>
          </cell>
          <cell r="AH240">
            <v>243</v>
          </cell>
          <cell r="AI240">
            <v>19241</v>
          </cell>
          <cell r="AJ240">
            <v>784</v>
          </cell>
          <cell r="AK240">
            <v>19782</v>
          </cell>
          <cell r="AL240">
            <v>4113</v>
          </cell>
          <cell r="AM240">
            <v>3788</v>
          </cell>
          <cell r="AN240">
            <v>186</v>
          </cell>
          <cell r="AO240">
            <v>191</v>
          </cell>
        </row>
        <row r="241">
          <cell r="B241" t="str">
            <v>02 นากลาง</v>
          </cell>
          <cell r="C241">
            <v>23163</v>
          </cell>
          <cell r="D241">
            <v>22359</v>
          </cell>
          <cell r="E241">
            <v>16137</v>
          </cell>
          <cell r="F241">
            <v>16885</v>
          </cell>
          <cell r="G241">
            <v>4246</v>
          </cell>
          <cell r="H241">
            <v>5254</v>
          </cell>
          <cell r="I241">
            <v>263.12</v>
          </cell>
          <cell r="J241">
            <v>311.19233047083208</v>
          </cell>
          <cell r="M241">
            <v>16032.329585393967</v>
          </cell>
          <cell r="N241">
            <v>14236</v>
          </cell>
          <cell r="P241">
            <v>6748.5</v>
          </cell>
          <cell r="Q241">
            <v>6748.5</v>
          </cell>
          <cell r="Y241">
            <v>5948.5</v>
          </cell>
          <cell r="Z241">
            <v>5948.5</v>
          </cell>
          <cell r="AA241">
            <v>966</v>
          </cell>
          <cell r="AB241">
            <v>951</v>
          </cell>
          <cell r="AC241">
            <v>162.45229889888208</v>
          </cell>
          <cell r="AD241">
            <v>159.80457258132301</v>
          </cell>
          <cell r="AE241">
            <v>15872</v>
          </cell>
          <cell r="AF241">
            <v>16032</v>
          </cell>
          <cell r="AG241">
            <v>261</v>
          </cell>
          <cell r="AH241">
            <v>101</v>
          </cell>
          <cell r="AI241">
            <v>14474</v>
          </cell>
          <cell r="AJ241">
            <v>560</v>
          </cell>
          <cell r="AK241">
            <v>14933</v>
          </cell>
          <cell r="AL241">
            <v>2772</v>
          </cell>
          <cell r="AM241">
            <v>2872</v>
          </cell>
          <cell r="AN241">
            <v>187</v>
          </cell>
          <cell r="AO241">
            <v>192</v>
          </cell>
        </row>
        <row r="242">
          <cell r="B242" t="str">
            <v>03 โนนสัง</v>
          </cell>
          <cell r="C242">
            <v>11306.15</v>
          </cell>
          <cell r="D242">
            <v>9316.1200000000008</v>
          </cell>
          <cell r="E242">
            <v>6833.02</v>
          </cell>
          <cell r="F242">
            <v>6217.02</v>
          </cell>
          <cell r="G242">
            <v>255</v>
          </cell>
          <cell r="H242">
            <v>476</v>
          </cell>
          <cell r="I242">
            <v>37.39</v>
          </cell>
          <cell r="J242">
            <v>76.582108469974358</v>
          </cell>
          <cell r="M242">
            <v>7147.60530768837</v>
          </cell>
          <cell r="N242">
            <v>7756</v>
          </cell>
          <cell r="P242">
            <v>3501.6666700000001</v>
          </cell>
          <cell r="Q242">
            <v>3501.6666700000001</v>
          </cell>
          <cell r="Y242">
            <v>2760</v>
          </cell>
          <cell r="Z242">
            <v>3181.6666700000001</v>
          </cell>
          <cell r="AA242">
            <v>531</v>
          </cell>
          <cell r="AB242">
            <v>518</v>
          </cell>
          <cell r="AC242">
            <v>192.2222222210145</v>
          </cell>
          <cell r="AD242">
            <v>162.77108416577153</v>
          </cell>
          <cell r="AE242">
            <v>8056</v>
          </cell>
          <cell r="AF242">
            <v>7756</v>
          </cell>
          <cell r="AG242">
            <v>43</v>
          </cell>
          <cell r="AH242">
            <v>343</v>
          </cell>
          <cell r="AI242">
            <v>6355</v>
          </cell>
          <cell r="AJ242">
            <v>284</v>
          </cell>
          <cell r="AK242">
            <v>6296</v>
          </cell>
          <cell r="AL242">
            <v>1026</v>
          </cell>
          <cell r="AM242">
            <v>1025</v>
          </cell>
          <cell r="AN242">
            <v>171</v>
          </cell>
          <cell r="AO242">
            <v>163</v>
          </cell>
        </row>
        <row r="243">
          <cell r="B243" t="str">
            <v>04 ศรีบุญเรือง</v>
          </cell>
          <cell r="C243">
            <v>28805.5</v>
          </cell>
          <cell r="D243">
            <v>31553.8</v>
          </cell>
          <cell r="E243">
            <v>15039</v>
          </cell>
          <cell r="F243">
            <v>14552</v>
          </cell>
          <cell r="G243">
            <v>5791</v>
          </cell>
          <cell r="H243">
            <v>2604</v>
          </cell>
          <cell r="I243">
            <v>385.07</v>
          </cell>
          <cell r="J243">
            <v>178.94410733919736</v>
          </cell>
          <cell r="M243">
            <v>28238.713180510553</v>
          </cell>
          <cell r="N243">
            <v>22936</v>
          </cell>
          <cell r="P243">
            <v>17385.5</v>
          </cell>
          <cell r="Q243">
            <v>17317.81438</v>
          </cell>
          <cell r="Y243">
            <v>15681.5</v>
          </cell>
          <cell r="Z243">
            <v>16117.81438</v>
          </cell>
          <cell r="AA243">
            <v>2328</v>
          </cell>
          <cell r="AB243">
            <v>2184</v>
          </cell>
          <cell r="AC243">
            <v>148.48171943564071</v>
          </cell>
          <cell r="AD243">
            <v>135.50073840718844</v>
          </cell>
          <cell r="AE243">
            <v>28305</v>
          </cell>
          <cell r="AF243">
            <v>28239</v>
          </cell>
          <cell r="AG243">
            <v>242</v>
          </cell>
          <cell r="AH243">
            <v>308</v>
          </cell>
          <cell r="AI243">
            <v>22515</v>
          </cell>
          <cell r="AJ243">
            <v>987</v>
          </cell>
          <cell r="AK243">
            <v>23194</v>
          </cell>
          <cell r="AL243">
            <v>3898</v>
          </cell>
          <cell r="AM243">
            <v>3143</v>
          </cell>
          <cell r="AN243">
            <v>166</v>
          </cell>
          <cell r="AO243">
            <v>136</v>
          </cell>
        </row>
        <row r="244">
          <cell r="B244" t="str">
            <v>05 สุวรรณคูหา</v>
          </cell>
          <cell r="C244">
            <v>38203</v>
          </cell>
          <cell r="D244">
            <v>43125</v>
          </cell>
          <cell r="E244">
            <v>26241</v>
          </cell>
          <cell r="F244">
            <v>28074</v>
          </cell>
          <cell r="G244">
            <v>18088</v>
          </cell>
          <cell r="H244">
            <v>13894</v>
          </cell>
          <cell r="I244">
            <v>689.29</v>
          </cell>
          <cell r="J244">
            <v>494.91237443898268</v>
          </cell>
          <cell r="M244">
            <v>33963.717902147466</v>
          </cell>
          <cell r="N244">
            <v>29961</v>
          </cell>
          <cell r="P244">
            <v>31577.041659999999</v>
          </cell>
          <cell r="Q244">
            <v>31329.541659999999</v>
          </cell>
          <cell r="Y244">
            <v>29125.375</v>
          </cell>
          <cell r="Z244">
            <v>30443.430550000001</v>
          </cell>
          <cell r="AA244">
            <v>4980</v>
          </cell>
          <cell r="AB244">
            <v>4477</v>
          </cell>
          <cell r="AC244">
            <v>170.97853914121276</v>
          </cell>
          <cell r="AD244">
            <v>147.05319249180346</v>
          </cell>
          <cell r="AE244">
            <v>33964</v>
          </cell>
          <cell r="AF244">
            <v>33964</v>
          </cell>
          <cell r="AG244">
            <v>322</v>
          </cell>
          <cell r="AH244">
            <v>322</v>
          </cell>
          <cell r="AI244">
            <v>33964</v>
          </cell>
          <cell r="AJ244">
            <v>1113</v>
          </cell>
          <cell r="AK244">
            <v>33964</v>
          </cell>
          <cell r="AL244">
            <v>7724</v>
          </cell>
          <cell r="AM244">
            <v>7429</v>
          </cell>
          <cell r="AN244">
            <v>211</v>
          </cell>
          <cell r="AO244">
            <v>219</v>
          </cell>
        </row>
        <row r="245">
          <cell r="B245" t="str">
            <v>07 นาวัง</v>
          </cell>
          <cell r="C245">
            <v>10763</v>
          </cell>
          <cell r="D245">
            <v>8172</v>
          </cell>
          <cell r="E245">
            <v>8527</v>
          </cell>
          <cell r="F245">
            <v>7193</v>
          </cell>
          <cell r="G245">
            <v>898</v>
          </cell>
          <cell r="H245">
            <v>342</v>
          </cell>
          <cell r="I245">
            <v>105.29</v>
          </cell>
          <cell r="J245">
            <v>47.494091477825663</v>
          </cell>
          <cell r="M245">
            <v>11567.971751273277</v>
          </cell>
          <cell r="N245">
            <v>10474</v>
          </cell>
          <cell r="P245">
            <v>2982</v>
          </cell>
          <cell r="Q245">
            <v>2982</v>
          </cell>
          <cell r="Y245">
            <v>2982</v>
          </cell>
          <cell r="Z245">
            <v>2982</v>
          </cell>
          <cell r="AA245">
            <v>595</v>
          </cell>
          <cell r="AB245">
            <v>402</v>
          </cell>
          <cell r="AC245">
            <v>199.67259110328638</v>
          </cell>
          <cell r="AD245">
            <v>134.80672926559356</v>
          </cell>
          <cell r="AE245">
            <v>11568</v>
          </cell>
          <cell r="AF245">
            <v>11568</v>
          </cell>
          <cell r="AG245">
            <v>16</v>
          </cell>
          <cell r="AH245">
            <v>16</v>
          </cell>
          <cell r="AI245">
            <v>11568</v>
          </cell>
          <cell r="AJ245">
            <v>372</v>
          </cell>
          <cell r="AK245">
            <v>11568</v>
          </cell>
          <cell r="AL245">
            <v>2147</v>
          </cell>
          <cell r="AM245">
            <v>2032</v>
          </cell>
          <cell r="AN245">
            <v>190</v>
          </cell>
          <cell r="AO245">
            <v>176</v>
          </cell>
        </row>
        <row r="246">
          <cell r="B246" t="str">
            <v>อุดรธานี</v>
          </cell>
          <cell r="C246">
            <v>460574.55</v>
          </cell>
          <cell r="D246">
            <v>626490.33000000007</v>
          </cell>
          <cell r="E246">
            <v>262541.75</v>
          </cell>
          <cell r="F246">
            <v>345714.78</v>
          </cell>
          <cell r="G246">
            <v>48808</v>
          </cell>
          <cell r="H246">
            <v>40627</v>
          </cell>
          <cell r="I246">
            <v>186</v>
          </cell>
          <cell r="J246">
            <v>118</v>
          </cell>
          <cell r="M246">
            <v>650007.53563468752</v>
          </cell>
          <cell r="N246">
            <v>517260</v>
          </cell>
          <cell r="P246">
            <v>508631.37346999999</v>
          </cell>
          <cell r="Q246">
            <v>507724.70679999999</v>
          </cell>
          <cell r="Y246">
            <v>461420.78457999998</v>
          </cell>
          <cell r="Z246">
            <v>463432.11791999999</v>
          </cell>
          <cell r="AA246">
            <v>89435</v>
          </cell>
          <cell r="AB246">
            <v>91833</v>
          </cell>
          <cell r="AC246">
            <v>194</v>
          </cell>
          <cell r="AD246">
            <v>198</v>
          </cell>
          <cell r="AE246">
            <v>583965</v>
          </cell>
          <cell r="AF246">
            <v>581276</v>
          </cell>
          <cell r="AG246">
            <v>3103</v>
          </cell>
          <cell r="AH246">
            <v>5792</v>
          </cell>
          <cell r="AI246">
            <v>500161</v>
          </cell>
          <cell r="AJ246">
            <v>9500</v>
          </cell>
          <cell r="AK246">
            <v>501773</v>
          </cell>
          <cell r="AL246">
            <v>108547</v>
          </cell>
          <cell r="AM246">
            <v>107126</v>
          </cell>
          <cell r="AN246">
            <v>217</v>
          </cell>
          <cell r="AO246">
            <v>213</v>
          </cell>
        </row>
        <row r="247">
          <cell r="B247" t="str">
            <v>01 เมืองอุดรธานี</v>
          </cell>
          <cell r="C247">
            <v>12429</v>
          </cell>
          <cell r="D247">
            <v>14030</v>
          </cell>
          <cell r="E247">
            <v>6920</v>
          </cell>
          <cell r="F247">
            <v>7906</v>
          </cell>
          <cell r="G247">
            <v>397</v>
          </cell>
          <cell r="H247">
            <v>250</v>
          </cell>
          <cell r="I247">
            <v>57.43</v>
          </cell>
          <cell r="J247">
            <v>31.560207437389323</v>
          </cell>
          <cell r="M247">
            <v>18249.58455625</v>
          </cell>
          <cell r="N247">
            <v>11345</v>
          </cell>
          <cell r="P247">
            <v>7393.5</v>
          </cell>
          <cell r="Q247">
            <v>7393.5</v>
          </cell>
          <cell r="Y247">
            <v>6509.5</v>
          </cell>
          <cell r="Z247">
            <v>6509.5</v>
          </cell>
          <cell r="AA247">
            <v>1563</v>
          </cell>
          <cell r="AB247">
            <v>1373</v>
          </cell>
          <cell r="AC247">
            <v>240.17397649589063</v>
          </cell>
          <cell r="AD247">
            <v>210.93517167217144</v>
          </cell>
          <cell r="AE247">
            <v>18250</v>
          </cell>
          <cell r="AF247">
            <v>18250</v>
          </cell>
          <cell r="AG247">
            <v>100</v>
          </cell>
          <cell r="AH247">
            <v>100</v>
          </cell>
          <cell r="AI247">
            <v>11691</v>
          </cell>
          <cell r="AJ247">
            <v>264</v>
          </cell>
          <cell r="AK247">
            <v>11855</v>
          </cell>
          <cell r="AL247">
            <v>2361</v>
          </cell>
          <cell r="AM247">
            <v>2355</v>
          </cell>
          <cell r="AN247">
            <v>202</v>
          </cell>
          <cell r="AO247">
            <v>199</v>
          </cell>
        </row>
        <row r="248">
          <cell r="B248" t="str">
            <v>02 กุมภวาปี</v>
          </cell>
          <cell r="C248">
            <v>8521</v>
          </cell>
          <cell r="D248">
            <v>7305.75</v>
          </cell>
          <cell r="E248">
            <v>6327</v>
          </cell>
          <cell r="F248">
            <v>6327</v>
          </cell>
          <cell r="G248">
            <v>5027</v>
          </cell>
          <cell r="H248">
            <v>4768</v>
          </cell>
          <cell r="I248">
            <v>794.52</v>
          </cell>
          <cell r="J248">
            <v>753.57120278172908</v>
          </cell>
          <cell r="M248">
            <v>9539.1574989375003</v>
          </cell>
          <cell r="N248">
            <v>9159</v>
          </cell>
          <cell r="P248">
            <v>8298</v>
          </cell>
          <cell r="Q248">
            <v>8298</v>
          </cell>
          <cell r="Y248">
            <v>7938</v>
          </cell>
          <cell r="Z248">
            <v>8298</v>
          </cell>
          <cell r="AA248">
            <v>1750</v>
          </cell>
          <cell r="AB248">
            <v>1759</v>
          </cell>
          <cell r="AC248">
            <v>220.43367346938774</v>
          </cell>
          <cell r="AD248">
            <v>212.00325379609544</v>
          </cell>
          <cell r="AE248">
            <v>9217</v>
          </cell>
          <cell r="AF248">
            <v>9159</v>
          </cell>
          <cell r="AG248">
            <v>23</v>
          </cell>
          <cell r="AH248">
            <v>81</v>
          </cell>
          <cell r="AI248">
            <v>8716</v>
          </cell>
          <cell r="AJ248">
            <v>161</v>
          </cell>
          <cell r="AK248">
            <v>8796</v>
          </cell>
          <cell r="AL248">
            <v>1798</v>
          </cell>
          <cell r="AM248">
            <v>1740</v>
          </cell>
          <cell r="AN248">
            <v>180</v>
          </cell>
          <cell r="AO248">
            <v>198</v>
          </cell>
        </row>
        <row r="249">
          <cell r="B249" t="str">
            <v>03 บ้านดุง</v>
          </cell>
          <cell r="C249">
            <v>58784</v>
          </cell>
          <cell r="D249">
            <v>58784</v>
          </cell>
          <cell r="E249">
            <v>23486</v>
          </cell>
          <cell r="F249">
            <v>23486</v>
          </cell>
          <cell r="G249">
            <v>2338</v>
          </cell>
          <cell r="H249">
            <v>2516</v>
          </cell>
          <cell r="I249">
            <v>99.56</v>
          </cell>
          <cell r="J249">
            <v>107.11913480371285</v>
          </cell>
          <cell r="M249">
            <v>51562.804464250003</v>
          </cell>
          <cell r="N249">
            <v>45063</v>
          </cell>
          <cell r="P249">
            <v>47621.3125</v>
          </cell>
          <cell r="Q249">
            <v>47621.3125</v>
          </cell>
          <cell r="Y249">
            <v>38696.8125</v>
          </cell>
          <cell r="Z249">
            <v>38696.8125</v>
          </cell>
          <cell r="AA249">
            <v>6844</v>
          </cell>
          <cell r="AB249">
            <v>7384</v>
          </cell>
          <cell r="AC249">
            <v>176.86800215547467</v>
          </cell>
          <cell r="AD249">
            <v>190.80397879463587</v>
          </cell>
          <cell r="AE249">
            <v>52014</v>
          </cell>
          <cell r="AF249">
            <v>51563</v>
          </cell>
          <cell r="AG249">
            <v>53</v>
          </cell>
          <cell r="AH249">
            <v>504</v>
          </cell>
          <cell r="AI249">
            <v>52014</v>
          </cell>
          <cell r="AJ249">
            <v>996</v>
          </cell>
          <cell r="AK249">
            <v>51563</v>
          </cell>
          <cell r="AL249">
            <v>11559</v>
          </cell>
          <cell r="AM249">
            <v>11649</v>
          </cell>
          <cell r="AN249">
            <v>236</v>
          </cell>
          <cell r="AO249">
            <v>226</v>
          </cell>
        </row>
        <row r="250">
          <cell r="B250" t="str">
            <v>04 บ้านผือ</v>
          </cell>
          <cell r="C250">
            <v>44358</v>
          </cell>
          <cell r="D250">
            <v>43758</v>
          </cell>
          <cell r="E250">
            <v>15623</v>
          </cell>
          <cell r="F250">
            <v>15623</v>
          </cell>
          <cell r="G250">
            <v>1228</v>
          </cell>
          <cell r="H250">
            <v>847</v>
          </cell>
          <cell r="I250">
            <v>78.61</v>
          </cell>
          <cell r="J250">
            <v>54.229949433527494</v>
          </cell>
          <cell r="M250">
            <v>92829.671618124994</v>
          </cell>
          <cell r="N250">
            <v>73295</v>
          </cell>
          <cell r="P250">
            <v>77020.833329999994</v>
          </cell>
          <cell r="Q250">
            <v>77020.833329999994</v>
          </cell>
          <cell r="Y250">
            <v>76805.777780000004</v>
          </cell>
          <cell r="Z250">
            <v>76805.777780000004</v>
          </cell>
          <cell r="AA250">
            <v>11679</v>
          </cell>
          <cell r="AB250">
            <v>11349</v>
          </cell>
          <cell r="AC250">
            <v>152.05545661632644</v>
          </cell>
          <cell r="AD250">
            <v>147.76597210145457</v>
          </cell>
          <cell r="AE250">
            <v>72844</v>
          </cell>
          <cell r="AF250">
            <v>73295</v>
          </cell>
          <cell r="AG250">
            <v>519</v>
          </cell>
          <cell r="AH250">
            <v>68</v>
          </cell>
          <cell r="AI250">
            <v>55467</v>
          </cell>
          <cell r="AJ250">
            <v>1023</v>
          </cell>
          <cell r="AK250">
            <v>56422</v>
          </cell>
          <cell r="AL250">
            <v>11581</v>
          </cell>
          <cell r="AM250">
            <v>11541</v>
          </cell>
          <cell r="AN250">
            <v>206</v>
          </cell>
          <cell r="AO250">
            <v>205</v>
          </cell>
        </row>
        <row r="251">
          <cell r="B251" t="str">
            <v>05 เพ็ญ</v>
          </cell>
          <cell r="C251">
            <v>18708</v>
          </cell>
          <cell r="D251">
            <v>18708</v>
          </cell>
          <cell r="E251">
            <v>4233</v>
          </cell>
          <cell r="F251">
            <v>4233</v>
          </cell>
          <cell r="G251">
            <v>488</v>
          </cell>
          <cell r="H251">
            <v>1154</v>
          </cell>
          <cell r="I251">
            <v>115.38</v>
          </cell>
          <cell r="J251">
            <v>272.61315851641859</v>
          </cell>
          <cell r="M251">
            <v>19473.861286874999</v>
          </cell>
          <cell r="N251">
            <v>12893</v>
          </cell>
          <cell r="P251">
            <v>10489.8</v>
          </cell>
          <cell r="Q251">
            <v>10489.8</v>
          </cell>
          <cell r="Y251">
            <v>8034.6</v>
          </cell>
          <cell r="Z251">
            <v>8034.6</v>
          </cell>
          <cell r="AA251">
            <v>964</v>
          </cell>
          <cell r="AB251">
            <v>1338</v>
          </cell>
          <cell r="AC251">
            <v>119.99884250616084</v>
          </cell>
          <cell r="AD251">
            <v>166.54577701441266</v>
          </cell>
          <cell r="AE251">
            <v>19766</v>
          </cell>
          <cell r="AF251">
            <v>19474</v>
          </cell>
          <cell r="AG251">
            <v>72</v>
          </cell>
          <cell r="AH251">
            <v>364</v>
          </cell>
          <cell r="AI251">
            <v>13915</v>
          </cell>
          <cell r="AJ251">
            <v>338</v>
          </cell>
          <cell r="AK251">
            <v>13889</v>
          </cell>
          <cell r="AL251">
            <v>2610</v>
          </cell>
          <cell r="AM251">
            <v>2886</v>
          </cell>
          <cell r="AN251">
            <v>188</v>
          </cell>
          <cell r="AO251">
            <v>208</v>
          </cell>
        </row>
        <row r="252">
          <cell r="B252" t="str">
            <v>06 ศรีธาตุ</v>
          </cell>
          <cell r="C252">
            <v>11241</v>
          </cell>
          <cell r="D252">
            <v>11186</v>
          </cell>
          <cell r="E252">
            <v>5348</v>
          </cell>
          <cell r="F252">
            <v>5293</v>
          </cell>
          <cell r="G252">
            <v>3574</v>
          </cell>
          <cell r="H252">
            <v>0</v>
          </cell>
          <cell r="I252">
            <v>668.2</v>
          </cell>
          <cell r="J252">
            <v>0</v>
          </cell>
          <cell r="M252">
            <v>11390.295174687501</v>
          </cell>
          <cell r="N252">
            <v>9113</v>
          </cell>
          <cell r="P252">
            <v>0</v>
          </cell>
          <cell r="Q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11487</v>
          </cell>
          <cell r="AF252">
            <v>11390</v>
          </cell>
          <cell r="AG252">
            <v>0</v>
          </cell>
          <cell r="AH252">
            <v>97</v>
          </cell>
          <cell r="AI252">
            <v>10443</v>
          </cell>
          <cell r="AJ252">
            <v>218</v>
          </cell>
          <cell r="AK252">
            <v>10564</v>
          </cell>
          <cell r="AL252">
            <v>2344</v>
          </cell>
          <cell r="AM252">
            <v>2042</v>
          </cell>
          <cell r="AN252">
            <v>193</v>
          </cell>
          <cell r="AO252">
            <v>193</v>
          </cell>
        </row>
        <row r="253">
          <cell r="B253" t="str">
            <v>07 หนองหาน</v>
          </cell>
          <cell r="C253">
            <v>10524</v>
          </cell>
          <cell r="D253">
            <v>10524</v>
          </cell>
          <cell r="E253">
            <v>4117</v>
          </cell>
          <cell r="F253">
            <v>4117</v>
          </cell>
          <cell r="G253">
            <v>428</v>
          </cell>
          <cell r="H253">
            <v>0</v>
          </cell>
          <cell r="I253">
            <v>103.98</v>
          </cell>
          <cell r="J253">
            <v>0</v>
          </cell>
          <cell r="M253">
            <v>9478.9658738124999</v>
          </cell>
          <cell r="N253">
            <v>7644</v>
          </cell>
          <cell r="P253">
            <v>3756.6666700000001</v>
          </cell>
          <cell r="Q253">
            <v>3756.6666700000001</v>
          </cell>
          <cell r="Y253">
            <v>3756.6666700000001</v>
          </cell>
          <cell r="Z253">
            <v>3756.6666700000001</v>
          </cell>
          <cell r="AA253">
            <v>726</v>
          </cell>
          <cell r="AB253">
            <v>790</v>
          </cell>
          <cell r="AC253">
            <v>193.33726690742034</v>
          </cell>
          <cell r="AD253">
            <v>210.29325624729967</v>
          </cell>
          <cell r="AE253">
            <v>9538</v>
          </cell>
          <cell r="AF253">
            <v>9479</v>
          </cell>
          <cell r="AG253">
            <v>30</v>
          </cell>
          <cell r="AH253">
            <v>89</v>
          </cell>
          <cell r="AI253">
            <v>9538</v>
          </cell>
          <cell r="AJ253">
            <v>184</v>
          </cell>
          <cell r="AK253">
            <v>9479</v>
          </cell>
          <cell r="AL253">
            <v>2051</v>
          </cell>
          <cell r="AM253">
            <v>1993</v>
          </cell>
          <cell r="AN253">
            <v>206</v>
          </cell>
          <cell r="AO253">
            <v>210</v>
          </cell>
        </row>
        <row r="254">
          <cell r="B254" t="str">
            <v>08 น้ำโสม</v>
          </cell>
          <cell r="C254">
            <v>113362</v>
          </cell>
          <cell r="D254">
            <v>128397</v>
          </cell>
          <cell r="E254">
            <v>70544</v>
          </cell>
          <cell r="F254">
            <v>73484</v>
          </cell>
          <cell r="G254">
            <v>6379</v>
          </cell>
          <cell r="H254">
            <v>1901</v>
          </cell>
          <cell r="I254">
            <v>90.42</v>
          </cell>
          <cell r="J254">
            <v>25.873543900713081</v>
          </cell>
          <cell r="M254">
            <v>111827.046685625</v>
          </cell>
          <cell r="N254">
            <v>91162</v>
          </cell>
          <cell r="P254">
            <v>83574.166670000006</v>
          </cell>
          <cell r="Q254">
            <v>82667.5</v>
          </cell>
          <cell r="Y254">
            <v>70011.666670000006</v>
          </cell>
          <cell r="Z254">
            <v>65931.666670000006</v>
          </cell>
          <cell r="AA254">
            <v>13346</v>
          </cell>
          <cell r="AB254">
            <v>14053</v>
          </cell>
          <cell r="AC254">
            <v>190.62793104993796</v>
          </cell>
          <cell r="AD254">
            <v>213.14994690395864</v>
          </cell>
          <cell r="AE254">
            <v>112726</v>
          </cell>
          <cell r="AF254">
            <v>111827</v>
          </cell>
          <cell r="AG254">
            <v>887</v>
          </cell>
          <cell r="AH254">
            <v>1786</v>
          </cell>
          <cell r="AI254">
            <v>86774</v>
          </cell>
          <cell r="AJ254">
            <v>1594</v>
          </cell>
          <cell r="AK254">
            <v>86582</v>
          </cell>
          <cell r="AL254">
            <v>19619</v>
          </cell>
          <cell r="AM254">
            <v>19712</v>
          </cell>
          <cell r="AN254">
            <v>242</v>
          </cell>
          <cell r="AO254">
            <v>228</v>
          </cell>
        </row>
        <row r="255">
          <cell r="B255" t="str">
            <v>09 หนองวัวซอ</v>
          </cell>
          <cell r="C255">
            <v>14752.55</v>
          </cell>
          <cell r="D255">
            <v>21335.58</v>
          </cell>
          <cell r="E255">
            <v>11948.75</v>
          </cell>
          <cell r="F255">
            <v>17716.78</v>
          </cell>
          <cell r="G255">
            <v>11385</v>
          </cell>
          <cell r="H255">
            <v>7157</v>
          </cell>
          <cell r="I255">
            <v>952.84</v>
          </cell>
          <cell r="J255">
            <v>403.97832901915586</v>
          </cell>
          <cell r="M255">
            <v>37640.263938812503</v>
          </cell>
          <cell r="N255">
            <v>31785</v>
          </cell>
          <cell r="P255">
            <v>48699</v>
          </cell>
          <cell r="Q255">
            <v>48699</v>
          </cell>
          <cell r="Y255">
            <v>42779</v>
          </cell>
          <cell r="Z255">
            <v>48169</v>
          </cell>
          <cell r="AA255">
            <v>10432</v>
          </cell>
          <cell r="AB255">
            <v>10968</v>
          </cell>
          <cell r="AC255">
            <v>243.86322728441525</v>
          </cell>
          <cell r="AD255">
            <v>227.69478295169091</v>
          </cell>
          <cell r="AE255">
            <v>31812</v>
          </cell>
          <cell r="AF255">
            <v>31785</v>
          </cell>
          <cell r="AG255">
            <v>82</v>
          </cell>
          <cell r="AH255">
            <v>109</v>
          </cell>
          <cell r="AI255">
            <v>25669</v>
          </cell>
          <cell r="AJ255">
            <v>483</v>
          </cell>
          <cell r="AK255">
            <v>26043</v>
          </cell>
          <cell r="AL255">
            <v>5617</v>
          </cell>
          <cell r="AM255">
            <v>5424</v>
          </cell>
          <cell r="AN255">
            <v>207</v>
          </cell>
          <cell r="AO255">
            <v>208</v>
          </cell>
        </row>
        <row r="256">
          <cell r="B256" t="str">
            <v>10 กุดจับ</v>
          </cell>
          <cell r="C256">
            <v>35266</v>
          </cell>
          <cell r="D256">
            <v>42363</v>
          </cell>
          <cell r="E256">
            <v>25497</v>
          </cell>
          <cell r="F256">
            <v>31724</v>
          </cell>
          <cell r="G256">
            <v>4292</v>
          </cell>
          <cell r="H256">
            <v>6280</v>
          </cell>
          <cell r="I256">
            <v>168.33</v>
          </cell>
          <cell r="J256">
            <v>197.95840688437775</v>
          </cell>
          <cell r="M256">
            <v>40469.895240812504</v>
          </cell>
          <cell r="N256">
            <v>35910</v>
          </cell>
          <cell r="P256">
            <v>39602.75</v>
          </cell>
          <cell r="Q256">
            <v>39602.75</v>
          </cell>
          <cell r="Y256">
            <v>35891.75</v>
          </cell>
          <cell r="Z256">
            <v>35891.75</v>
          </cell>
          <cell r="AA256">
            <v>7641</v>
          </cell>
          <cell r="AB256">
            <v>7711</v>
          </cell>
          <cell r="AC256">
            <v>212.88429792361754</v>
          </cell>
          <cell r="AD256">
            <v>214.82764144963676</v>
          </cell>
          <cell r="AE256">
            <v>40271</v>
          </cell>
          <cell r="AF256">
            <v>40470</v>
          </cell>
          <cell r="AG256">
            <v>290</v>
          </cell>
          <cell r="AH256">
            <v>91</v>
          </cell>
          <cell r="AI256">
            <v>33484</v>
          </cell>
          <cell r="AJ256">
            <v>671</v>
          </cell>
          <cell r="AK256">
            <v>34064</v>
          </cell>
          <cell r="AL256">
            <v>7319</v>
          </cell>
          <cell r="AM256">
            <v>7612</v>
          </cell>
          <cell r="AN256">
            <v>219</v>
          </cell>
          <cell r="AO256">
            <v>223</v>
          </cell>
        </row>
        <row r="257">
          <cell r="B257" t="str">
            <v>11 โนนสะอาด</v>
          </cell>
          <cell r="C257">
            <v>11328</v>
          </cell>
          <cell r="D257">
            <v>6895</v>
          </cell>
          <cell r="E257">
            <v>5518</v>
          </cell>
          <cell r="F257">
            <v>5518</v>
          </cell>
          <cell r="G257">
            <v>315</v>
          </cell>
          <cell r="H257">
            <v>2038</v>
          </cell>
          <cell r="I257">
            <v>57.14</v>
          </cell>
          <cell r="J257">
            <v>369.24818774918447</v>
          </cell>
          <cell r="M257">
            <v>7666.0081767500005</v>
          </cell>
          <cell r="N257">
            <v>6712</v>
          </cell>
          <cell r="P257">
            <v>0</v>
          </cell>
          <cell r="Q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7633</v>
          </cell>
          <cell r="AF257">
            <v>7666</v>
          </cell>
          <cell r="AG257">
            <v>33</v>
          </cell>
          <cell r="AH257">
            <v>0</v>
          </cell>
          <cell r="AI257">
            <v>6747</v>
          </cell>
          <cell r="AJ257">
            <v>129</v>
          </cell>
          <cell r="AK257">
            <v>6876</v>
          </cell>
          <cell r="AL257">
            <v>1404</v>
          </cell>
          <cell r="AM257">
            <v>1376</v>
          </cell>
          <cell r="AN257">
            <v>196</v>
          </cell>
          <cell r="AO257">
            <v>200</v>
          </cell>
        </row>
        <row r="258">
          <cell r="B258" t="str">
            <v>12 สร้างคอม</v>
          </cell>
          <cell r="C258">
            <v>5059</v>
          </cell>
          <cell r="D258">
            <v>5059</v>
          </cell>
          <cell r="E258">
            <v>1250</v>
          </cell>
          <cell r="F258">
            <v>1250</v>
          </cell>
          <cell r="G258">
            <v>429</v>
          </cell>
          <cell r="H258">
            <v>88</v>
          </cell>
          <cell r="I258">
            <v>343.06</v>
          </cell>
          <cell r="J258">
            <v>70.5</v>
          </cell>
          <cell r="M258">
            <v>6127.0802805624999</v>
          </cell>
          <cell r="N258">
            <v>3554</v>
          </cell>
          <cell r="P258">
            <v>1981.5</v>
          </cell>
          <cell r="Q258">
            <v>1981.5</v>
          </cell>
          <cell r="Y258">
            <v>763.33333000000005</v>
          </cell>
          <cell r="Z258">
            <v>896.66665999999998</v>
          </cell>
          <cell r="AA258">
            <v>188</v>
          </cell>
          <cell r="AB258">
            <v>250</v>
          </cell>
          <cell r="AC258">
            <v>246.39738098426801</v>
          </cell>
          <cell r="AD258">
            <v>278.46561544955847</v>
          </cell>
          <cell r="AE258">
            <v>4776</v>
          </cell>
          <cell r="AF258">
            <v>4808</v>
          </cell>
          <cell r="AG258">
            <v>32</v>
          </cell>
          <cell r="AH258">
            <v>0</v>
          </cell>
          <cell r="AI258">
            <v>4006</v>
          </cell>
          <cell r="AJ258">
            <v>85</v>
          </cell>
          <cell r="AK258">
            <v>4091</v>
          </cell>
          <cell r="AL258">
            <v>791</v>
          </cell>
          <cell r="AM258">
            <v>868</v>
          </cell>
          <cell r="AN258">
            <v>180</v>
          </cell>
          <cell r="AO258">
            <v>212</v>
          </cell>
        </row>
        <row r="259">
          <cell r="B259" t="str">
            <v>13 วังสามหมอ</v>
          </cell>
          <cell r="C259">
            <v>49476</v>
          </cell>
          <cell r="D259">
            <v>49476</v>
          </cell>
          <cell r="E259">
            <v>40346</v>
          </cell>
          <cell r="F259">
            <v>40346</v>
          </cell>
          <cell r="G259">
            <v>3632</v>
          </cell>
          <cell r="H259">
            <v>0</v>
          </cell>
          <cell r="I259">
            <v>90.01</v>
          </cell>
          <cell r="J259">
            <v>0</v>
          </cell>
          <cell r="M259">
            <v>70557.750060000006</v>
          </cell>
          <cell r="N259">
            <v>56741</v>
          </cell>
          <cell r="P259">
            <v>65311.5</v>
          </cell>
          <cell r="Q259">
            <v>65311.5</v>
          </cell>
          <cell r="Y259">
            <v>65024.5</v>
          </cell>
          <cell r="Z259">
            <v>65106.5</v>
          </cell>
          <cell r="AA259">
            <v>14815</v>
          </cell>
          <cell r="AB259">
            <v>14885</v>
          </cell>
          <cell r="AC259">
            <v>227.83424452829317</v>
          </cell>
          <cell r="AD259">
            <v>228.63159592360211</v>
          </cell>
          <cell r="AE259">
            <v>57836</v>
          </cell>
          <cell r="AF259">
            <v>56741</v>
          </cell>
          <cell r="AG259">
            <v>42</v>
          </cell>
          <cell r="AH259">
            <v>1137</v>
          </cell>
          <cell r="AI259">
            <v>53570</v>
          </cell>
          <cell r="AJ259">
            <v>943</v>
          </cell>
          <cell r="AK259">
            <v>53376</v>
          </cell>
          <cell r="AL259">
            <v>10107</v>
          </cell>
          <cell r="AM259">
            <v>10412</v>
          </cell>
          <cell r="AN259">
            <v>197</v>
          </cell>
          <cell r="AO259">
            <v>195</v>
          </cell>
        </row>
        <row r="260">
          <cell r="B260" t="str">
            <v>14 ทุ่งฝน</v>
          </cell>
          <cell r="C260">
            <v>8889</v>
          </cell>
          <cell r="D260">
            <v>8889</v>
          </cell>
          <cell r="E260">
            <v>8204</v>
          </cell>
          <cell r="F260">
            <v>8204</v>
          </cell>
          <cell r="G260">
            <v>725</v>
          </cell>
          <cell r="H260">
            <v>1621</v>
          </cell>
          <cell r="I260">
            <v>88.43</v>
          </cell>
          <cell r="J260">
            <v>197.56094588005851</v>
          </cell>
          <cell r="M260">
            <v>6198.5809338874997</v>
          </cell>
          <cell r="N260">
            <v>6061</v>
          </cell>
          <cell r="P260">
            <v>7354.25</v>
          </cell>
          <cell r="Q260">
            <v>7354.25</v>
          </cell>
          <cell r="Y260">
            <v>6875.75</v>
          </cell>
          <cell r="Z260">
            <v>6875.75</v>
          </cell>
          <cell r="AA260">
            <v>1269</v>
          </cell>
          <cell r="AB260">
            <v>1342</v>
          </cell>
          <cell r="AC260">
            <v>184.54677671526741</v>
          </cell>
          <cell r="AD260">
            <v>195.23397447551176</v>
          </cell>
          <cell r="AE260">
            <v>6126</v>
          </cell>
          <cell r="AF260">
            <v>6061</v>
          </cell>
          <cell r="AG260">
            <v>141</v>
          </cell>
          <cell r="AH260">
            <v>206</v>
          </cell>
          <cell r="AI260">
            <v>6126</v>
          </cell>
          <cell r="AJ260">
            <v>123</v>
          </cell>
          <cell r="AK260">
            <v>6043</v>
          </cell>
          <cell r="AL260">
            <v>1188</v>
          </cell>
          <cell r="AM260">
            <v>1225</v>
          </cell>
          <cell r="AN260">
            <v>208</v>
          </cell>
          <cell r="AO260">
            <v>203</v>
          </cell>
        </row>
        <row r="261">
          <cell r="B261" t="str">
            <v>15 ไชยวาน</v>
          </cell>
          <cell r="C261">
            <v>9307</v>
          </cell>
          <cell r="D261">
            <v>8940</v>
          </cell>
          <cell r="E261">
            <v>5267</v>
          </cell>
          <cell r="F261">
            <v>4900</v>
          </cell>
          <cell r="G261">
            <v>270</v>
          </cell>
          <cell r="H261">
            <v>0</v>
          </cell>
          <cell r="I261">
            <v>51.18</v>
          </cell>
          <cell r="J261">
            <v>0</v>
          </cell>
          <cell r="M261">
            <v>18291.130589125001</v>
          </cell>
          <cell r="N261">
            <v>11735</v>
          </cell>
          <cell r="P261">
            <v>24660.208330000001</v>
          </cell>
          <cell r="Q261">
            <v>24660.208330000001</v>
          </cell>
          <cell r="Y261">
            <v>22886.875</v>
          </cell>
          <cell r="Z261">
            <v>22886.875</v>
          </cell>
          <cell r="AA261">
            <v>4002</v>
          </cell>
          <cell r="AB261">
            <v>4290</v>
          </cell>
          <cell r="AC261">
            <v>174.87355380190613</v>
          </cell>
          <cell r="AD261">
            <v>187.45239720713289</v>
          </cell>
          <cell r="AE261">
            <v>11925</v>
          </cell>
          <cell r="AF261">
            <v>11735</v>
          </cell>
          <cell r="AG261">
            <v>176</v>
          </cell>
          <cell r="AH261">
            <v>366</v>
          </cell>
          <cell r="AI261">
            <v>9279</v>
          </cell>
          <cell r="AJ261">
            <v>172</v>
          </cell>
          <cell r="AK261">
            <v>9085</v>
          </cell>
          <cell r="AL261">
            <v>2019</v>
          </cell>
          <cell r="AM261">
            <v>1703</v>
          </cell>
          <cell r="AN261">
            <v>191</v>
          </cell>
          <cell r="AO261">
            <v>187</v>
          </cell>
        </row>
        <row r="262">
          <cell r="B262" t="str">
            <v>16 หนองแสง</v>
          </cell>
          <cell r="C262">
            <v>24138</v>
          </cell>
          <cell r="D262">
            <v>17184</v>
          </cell>
          <cell r="E262">
            <v>11906</v>
          </cell>
          <cell r="F262">
            <v>11826</v>
          </cell>
          <cell r="G262">
            <v>5761</v>
          </cell>
          <cell r="H262">
            <v>7568</v>
          </cell>
          <cell r="I262">
            <v>483.88</v>
          </cell>
          <cell r="J262">
            <v>639.90360223236939</v>
          </cell>
          <cell r="M262">
            <v>20415</v>
          </cell>
          <cell r="N262">
            <v>11190</v>
          </cell>
          <cell r="P262">
            <v>7798.0526300000001</v>
          </cell>
          <cell r="Q262">
            <v>7798.0526300000001</v>
          </cell>
          <cell r="Y262">
            <v>7798.0526300000001</v>
          </cell>
          <cell r="Z262">
            <v>7798.0526300000001</v>
          </cell>
          <cell r="AA262">
            <v>1860</v>
          </cell>
          <cell r="AB262">
            <v>1721</v>
          </cell>
          <cell r="AC262">
            <v>238.56116241677634</v>
          </cell>
          <cell r="AD262">
            <v>220.68490450801175</v>
          </cell>
          <cell r="AE262">
            <v>20448</v>
          </cell>
          <cell r="AF262">
            <v>20415</v>
          </cell>
          <cell r="AG262">
            <v>0</v>
          </cell>
          <cell r="AH262">
            <v>33</v>
          </cell>
          <cell r="AI262">
            <v>16667</v>
          </cell>
          <cell r="AJ262">
            <v>354</v>
          </cell>
          <cell r="AK262">
            <v>16988</v>
          </cell>
          <cell r="AL262">
            <v>4107</v>
          </cell>
          <cell r="AM262">
            <v>3749</v>
          </cell>
          <cell r="AN262">
            <v>199</v>
          </cell>
          <cell r="AO262">
            <v>221</v>
          </cell>
        </row>
        <row r="263">
          <cell r="B263" t="str">
            <v>17 นายูง</v>
          </cell>
          <cell r="C263">
            <v>8455</v>
          </cell>
          <cell r="D263">
            <v>157553</v>
          </cell>
          <cell r="E263">
            <v>7224</v>
          </cell>
          <cell r="F263">
            <v>74852</v>
          </cell>
          <cell r="G263">
            <v>1723</v>
          </cell>
          <cell r="H263">
            <v>4092</v>
          </cell>
          <cell r="I263">
            <v>238.55</v>
          </cell>
          <cell r="J263">
            <v>54.668679527601135</v>
          </cell>
          <cell r="M263">
            <v>107741.47522937501</v>
          </cell>
          <cell r="N263">
            <v>82754</v>
          </cell>
          <cell r="P263">
            <v>63573.833339999997</v>
          </cell>
          <cell r="Q263">
            <v>63573.833339999997</v>
          </cell>
          <cell r="Y263">
            <v>58000.5</v>
          </cell>
          <cell r="Z263">
            <v>58000.500010000003</v>
          </cell>
          <cell r="AA263">
            <v>10794</v>
          </cell>
          <cell r="AB263">
            <v>10847</v>
          </cell>
          <cell r="AC263">
            <v>186.10885538348808</v>
          </cell>
          <cell r="AD263">
            <v>187.00821541417605</v>
          </cell>
          <cell r="AE263">
            <v>82754</v>
          </cell>
          <cell r="AF263">
            <v>82754</v>
          </cell>
          <cell r="AG263">
            <v>502</v>
          </cell>
          <cell r="AH263">
            <v>502</v>
          </cell>
          <cell r="AI263">
            <v>82754</v>
          </cell>
          <cell r="AJ263">
            <v>1499</v>
          </cell>
          <cell r="AK263">
            <v>82754</v>
          </cell>
          <cell r="AL263">
            <v>19130</v>
          </cell>
          <cell r="AM263">
            <v>18120</v>
          </cell>
          <cell r="AN263">
            <v>244</v>
          </cell>
          <cell r="AO263">
            <v>219</v>
          </cell>
        </row>
        <row r="264">
          <cell r="B264" t="str">
            <v>18 พิบูลย์รักษ์</v>
          </cell>
          <cell r="C264">
            <v>3528</v>
          </cell>
          <cell r="D264">
            <v>3654</v>
          </cell>
          <cell r="E264">
            <v>1094</v>
          </cell>
          <cell r="F264">
            <v>1220</v>
          </cell>
          <cell r="G264">
            <v>116</v>
          </cell>
          <cell r="H264">
            <v>0</v>
          </cell>
          <cell r="I264">
            <v>106</v>
          </cell>
          <cell r="J264">
            <v>0</v>
          </cell>
          <cell r="M264">
            <v>3083</v>
          </cell>
          <cell r="N264">
            <v>2790</v>
          </cell>
          <cell r="P264">
            <v>0</v>
          </cell>
          <cell r="Q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3253</v>
          </cell>
          <cell r="AF264">
            <v>3083</v>
          </cell>
          <cell r="AG264">
            <v>0</v>
          </cell>
          <cell r="AH264">
            <v>170</v>
          </cell>
          <cell r="AI264">
            <v>2565</v>
          </cell>
          <cell r="AJ264">
            <v>52</v>
          </cell>
          <cell r="AK264">
            <v>2447</v>
          </cell>
          <cell r="AL264">
            <v>511</v>
          </cell>
          <cell r="AM264">
            <v>461</v>
          </cell>
          <cell r="AN264">
            <v>209</v>
          </cell>
          <cell r="AO264">
            <v>188</v>
          </cell>
        </row>
        <row r="265">
          <cell r="B265" t="str">
            <v>19 กู่แก้ว</v>
          </cell>
          <cell r="C265">
            <v>10116</v>
          </cell>
          <cell r="D265">
            <v>10116</v>
          </cell>
          <cell r="E265">
            <v>7090</v>
          </cell>
          <cell r="F265">
            <v>7090</v>
          </cell>
          <cell r="G265">
            <v>283</v>
          </cell>
          <cell r="H265">
            <v>196</v>
          </cell>
          <cell r="I265">
            <v>39.880000000000003</v>
          </cell>
          <cell r="J265">
            <v>27.647390691114246</v>
          </cell>
          <cell r="M265">
            <v>6603.6228431875006</v>
          </cell>
          <cell r="N265">
            <v>7119</v>
          </cell>
          <cell r="P265">
            <v>11496</v>
          </cell>
          <cell r="Q265">
            <v>11496</v>
          </cell>
          <cell r="Y265">
            <v>9648</v>
          </cell>
          <cell r="Z265">
            <v>9774</v>
          </cell>
          <cell r="AA265">
            <v>1562</v>
          </cell>
          <cell r="AB265">
            <v>1773</v>
          </cell>
          <cell r="AC265">
            <v>161.84825870646767</v>
          </cell>
          <cell r="AD265">
            <v>181.41497851442602</v>
          </cell>
          <cell r="AE265">
            <v>9965</v>
          </cell>
          <cell r="AF265">
            <v>10086</v>
          </cell>
          <cell r="AG265">
            <v>121</v>
          </cell>
          <cell r="AH265">
            <v>0</v>
          </cell>
          <cell r="AI265">
            <v>9723</v>
          </cell>
          <cell r="AJ265">
            <v>181</v>
          </cell>
          <cell r="AK265">
            <v>9904</v>
          </cell>
          <cell r="AL265">
            <v>2274</v>
          </cell>
          <cell r="AM265">
            <v>2099</v>
          </cell>
          <cell r="AN265">
            <v>199</v>
          </cell>
          <cell r="AO265">
            <v>212</v>
          </cell>
        </row>
        <row r="266">
          <cell r="B266" t="str">
            <v>20 ประจักษ์ศิลปาคม</v>
          </cell>
          <cell r="C266">
            <v>2333</v>
          </cell>
          <cell r="D266">
            <v>2333</v>
          </cell>
          <cell r="E266">
            <v>599</v>
          </cell>
          <cell r="F266">
            <v>599</v>
          </cell>
          <cell r="G266">
            <v>18</v>
          </cell>
          <cell r="H266">
            <v>151</v>
          </cell>
          <cell r="I266">
            <v>30.7</v>
          </cell>
          <cell r="J266">
            <v>252.787979966611</v>
          </cell>
          <cell r="M266">
            <v>862.3411836125</v>
          </cell>
          <cell r="N266">
            <v>1235</v>
          </cell>
          <cell r="P266">
            <v>0</v>
          </cell>
          <cell r="Q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1324</v>
          </cell>
          <cell r="AF266">
            <v>1235</v>
          </cell>
          <cell r="AG266">
            <v>0</v>
          </cell>
          <cell r="AH266">
            <v>89</v>
          </cell>
          <cell r="AI266">
            <v>1013</v>
          </cell>
          <cell r="AJ266">
            <v>28</v>
          </cell>
          <cell r="AK266">
            <v>952</v>
          </cell>
          <cell r="AL266">
            <v>157</v>
          </cell>
          <cell r="AM266">
            <v>159</v>
          </cell>
          <cell r="AN266">
            <v>179</v>
          </cell>
          <cell r="AO266">
            <v>167</v>
          </cell>
        </row>
        <row r="267">
          <cell r="B267" t="str">
            <v>หนองคาย</v>
          </cell>
          <cell r="C267">
            <v>295652.41000000003</v>
          </cell>
          <cell r="D267">
            <v>323919</v>
          </cell>
          <cell r="E267">
            <v>200688.89</v>
          </cell>
          <cell r="F267">
            <v>228194.02000000002</v>
          </cell>
          <cell r="G267">
            <v>38672</v>
          </cell>
          <cell r="H267">
            <v>43322</v>
          </cell>
          <cell r="I267">
            <v>193</v>
          </cell>
          <cell r="J267">
            <v>190</v>
          </cell>
          <cell r="M267">
            <v>352001.61323896056</v>
          </cell>
          <cell r="N267">
            <v>328146</v>
          </cell>
          <cell r="P267">
            <v>322267.46041</v>
          </cell>
          <cell r="Q267">
            <v>323267.46041</v>
          </cell>
          <cell r="Y267">
            <v>285009.61804999999</v>
          </cell>
          <cell r="Z267">
            <v>291528.95137999998</v>
          </cell>
          <cell r="AA267">
            <v>58709</v>
          </cell>
          <cell r="AB267">
            <v>62243</v>
          </cell>
          <cell r="AC267">
            <v>206</v>
          </cell>
          <cell r="AD267">
            <v>214</v>
          </cell>
          <cell r="AE267">
            <v>334896</v>
          </cell>
          <cell r="AF267">
            <v>334058</v>
          </cell>
          <cell r="AG267">
            <v>3841</v>
          </cell>
          <cell r="AH267">
            <v>4679</v>
          </cell>
          <cell r="AI267">
            <v>252526</v>
          </cell>
          <cell r="AJ267">
            <v>13769</v>
          </cell>
          <cell r="AK267">
            <v>261615</v>
          </cell>
          <cell r="AL267">
            <v>55809</v>
          </cell>
          <cell r="AM267">
            <v>57307</v>
          </cell>
          <cell r="AN267">
            <v>221</v>
          </cell>
          <cell r="AO267">
            <v>219</v>
          </cell>
        </row>
        <row r="268">
          <cell r="B268" t="str">
            <v>01 เมืองหนองคาย</v>
          </cell>
          <cell r="C268">
            <v>2328</v>
          </cell>
          <cell r="D268">
            <v>2212.5</v>
          </cell>
          <cell r="E268">
            <v>1279</v>
          </cell>
          <cell r="F268">
            <v>1300.5</v>
          </cell>
          <cell r="G268">
            <v>674</v>
          </cell>
          <cell r="H268">
            <v>53</v>
          </cell>
          <cell r="I268">
            <v>526.84</v>
          </cell>
          <cell r="J268">
            <v>41.058823529411768</v>
          </cell>
          <cell r="M268">
            <v>4472.6701244757996</v>
          </cell>
          <cell r="N268">
            <v>3402</v>
          </cell>
          <cell r="P268">
            <v>0</v>
          </cell>
          <cell r="Q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3403</v>
          </cell>
          <cell r="AF268">
            <v>3402</v>
          </cell>
          <cell r="AG268">
            <v>22</v>
          </cell>
          <cell r="AH268">
            <v>23</v>
          </cell>
          <cell r="AI268">
            <v>1879</v>
          </cell>
          <cell r="AJ268">
            <v>119</v>
          </cell>
          <cell r="AK268">
            <v>1975</v>
          </cell>
          <cell r="AL268">
            <v>377</v>
          </cell>
          <cell r="AM268">
            <v>335</v>
          </cell>
          <cell r="AN268">
            <v>168</v>
          </cell>
          <cell r="AO268">
            <v>170</v>
          </cell>
        </row>
        <row r="269">
          <cell r="B269" t="str">
            <v>02 ท่าบ่อ</v>
          </cell>
          <cell r="C269">
            <v>9452.01</v>
          </cell>
          <cell r="D269">
            <v>7474.71</v>
          </cell>
          <cell r="E269">
            <v>4719.04</v>
          </cell>
          <cell r="F269">
            <v>4411.5200000000004</v>
          </cell>
          <cell r="G269">
            <v>142</v>
          </cell>
          <cell r="H269">
            <v>611</v>
          </cell>
          <cell r="I269">
            <v>30</v>
          </cell>
          <cell r="J269">
            <v>138.60018769041054</v>
          </cell>
          <cell r="M269">
            <v>5735.16744798328</v>
          </cell>
          <cell r="N269">
            <v>7485</v>
          </cell>
          <cell r="P269">
            <v>4768.75</v>
          </cell>
          <cell r="Q269">
            <v>4768.75</v>
          </cell>
          <cell r="Y269">
            <v>4600.75</v>
          </cell>
          <cell r="Z269">
            <v>4600.75</v>
          </cell>
          <cell r="AA269">
            <v>764</v>
          </cell>
          <cell r="AB269">
            <v>923</v>
          </cell>
          <cell r="AC269">
            <v>165.99494647611803</v>
          </cell>
          <cell r="AD269">
            <v>200.67546052274085</v>
          </cell>
          <cell r="AE269">
            <v>7464</v>
          </cell>
          <cell r="AF269">
            <v>7485</v>
          </cell>
          <cell r="AG269">
            <v>73</v>
          </cell>
          <cell r="AH269">
            <v>52</v>
          </cell>
          <cell r="AI269">
            <v>4307</v>
          </cell>
          <cell r="AJ269">
            <v>264</v>
          </cell>
          <cell r="AK269">
            <v>4519</v>
          </cell>
          <cell r="AL269">
            <v>726</v>
          </cell>
          <cell r="AM269">
            <v>843</v>
          </cell>
          <cell r="AN269">
            <v>183</v>
          </cell>
          <cell r="AO269">
            <v>187</v>
          </cell>
        </row>
        <row r="270">
          <cell r="B270" t="str">
            <v>03 โพนพิสัย</v>
          </cell>
          <cell r="C270">
            <v>56040.17</v>
          </cell>
          <cell r="D270">
            <v>61904</v>
          </cell>
          <cell r="E270">
            <v>37416.410000000003</v>
          </cell>
          <cell r="F270">
            <v>38579</v>
          </cell>
          <cell r="G270">
            <v>10325</v>
          </cell>
          <cell r="H270">
            <v>9925</v>
          </cell>
          <cell r="I270">
            <v>275.95999999999998</v>
          </cell>
          <cell r="J270">
            <v>257.27613468467302</v>
          </cell>
          <cell r="M270">
            <v>77388.746093516049</v>
          </cell>
          <cell r="N270">
            <v>70526</v>
          </cell>
          <cell r="P270">
            <v>79416.808749999997</v>
          </cell>
          <cell r="Q270">
            <v>79416.808749999997</v>
          </cell>
          <cell r="Y270">
            <v>75751.975420000002</v>
          </cell>
          <cell r="Z270">
            <v>75976.725420000002</v>
          </cell>
          <cell r="AA270">
            <v>15790</v>
          </cell>
          <cell r="AB270">
            <v>17981</v>
          </cell>
          <cell r="AC270">
            <v>208.44082607463176</v>
          </cell>
          <cell r="AD270">
            <v>236.66371269979376</v>
          </cell>
          <cell r="AE270">
            <v>71185</v>
          </cell>
          <cell r="AF270">
            <v>70526</v>
          </cell>
          <cell r="AG270">
            <v>764</v>
          </cell>
          <cell r="AH270">
            <v>1423</v>
          </cell>
          <cell r="AI270">
            <v>45865</v>
          </cell>
          <cell r="AJ270">
            <v>2481</v>
          </cell>
          <cell r="AK270">
            <v>46923</v>
          </cell>
          <cell r="AL270">
            <v>9916</v>
          </cell>
          <cell r="AM270">
            <v>10745</v>
          </cell>
          <cell r="AN270">
            <v>225</v>
          </cell>
          <cell r="AO270">
            <v>229</v>
          </cell>
        </row>
        <row r="271">
          <cell r="B271" t="str">
            <v>04 ศรีเชียงใหม่</v>
          </cell>
          <cell r="C271">
            <v>8676</v>
          </cell>
          <cell r="D271">
            <v>9378</v>
          </cell>
          <cell r="E271">
            <v>8571</v>
          </cell>
          <cell r="F271">
            <v>8571</v>
          </cell>
          <cell r="G271">
            <v>1229</v>
          </cell>
          <cell r="H271">
            <v>542</v>
          </cell>
          <cell r="I271">
            <v>143.4</v>
          </cell>
          <cell r="J271">
            <v>63.233520009333802</v>
          </cell>
          <cell r="M271">
            <v>12889.673109362901</v>
          </cell>
          <cell r="N271">
            <v>13219</v>
          </cell>
          <cell r="P271">
            <v>6384.3333300000004</v>
          </cell>
          <cell r="Q271">
            <v>6384.3333300000004</v>
          </cell>
          <cell r="Y271">
            <v>6352.3333300000004</v>
          </cell>
          <cell r="Z271">
            <v>6352.3333300000004</v>
          </cell>
          <cell r="AA271">
            <v>1573</v>
          </cell>
          <cell r="AB271">
            <v>1587</v>
          </cell>
          <cell r="AC271">
            <v>247.61898527922494</v>
          </cell>
          <cell r="AD271">
            <v>249.85713923957451</v>
          </cell>
          <cell r="AE271">
            <v>13179</v>
          </cell>
          <cell r="AF271">
            <v>13219</v>
          </cell>
          <cell r="AG271">
            <v>142</v>
          </cell>
          <cell r="AH271">
            <v>102</v>
          </cell>
          <cell r="AI271">
            <v>9164</v>
          </cell>
          <cell r="AJ271">
            <v>512</v>
          </cell>
          <cell r="AK271">
            <v>9574</v>
          </cell>
          <cell r="AL271">
            <v>1974</v>
          </cell>
          <cell r="AM271">
            <v>2122</v>
          </cell>
          <cell r="AN271">
            <v>224</v>
          </cell>
          <cell r="AO271">
            <v>222</v>
          </cell>
        </row>
        <row r="272">
          <cell r="B272" t="str">
            <v>05 สังคม</v>
          </cell>
          <cell r="C272">
            <v>73769</v>
          </cell>
          <cell r="D272">
            <v>74931</v>
          </cell>
          <cell r="E272">
            <v>61048</v>
          </cell>
          <cell r="F272">
            <v>61048</v>
          </cell>
          <cell r="G272">
            <v>5510</v>
          </cell>
          <cell r="H272">
            <v>5314</v>
          </cell>
          <cell r="I272">
            <v>90.25</v>
          </cell>
          <cell r="J272">
            <v>87.038068405189364</v>
          </cell>
          <cell r="M272">
            <v>67962.349257880211</v>
          </cell>
          <cell r="N272">
            <v>71546</v>
          </cell>
          <cell r="P272">
            <v>86269.791660000003</v>
          </cell>
          <cell r="Q272">
            <v>86269.791660000003</v>
          </cell>
          <cell r="Y272">
            <v>65155.347220000003</v>
          </cell>
          <cell r="Z272">
            <v>69457.013890000002</v>
          </cell>
          <cell r="AA272">
            <v>14379</v>
          </cell>
          <cell r="AB272">
            <v>14906</v>
          </cell>
          <cell r="AC272">
            <v>220.68593543748747</v>
          </cell>
          <cell r="AD272">
            <v>214.60150312445285</v>
          </cell>
          <cell r="AE272">
            <v>72071</v>
          </cell>
          <cell r="AF272">
            <v>71546</v>
          </cell>
          <cell r="AG272">
            <v>1256</v>
          </cell>
          <cell r="AH272">
            <v>1781</v>
          </cell>
          <cell r="AI272">
            <v>56809</v>
          </cell>
          <cell r="AJ272">
            <v>3297</v>
          </cell>
          <cell r="AK272">
            <v>58325</v>
          </cell>
          <cell r="AL272">
            <v>12347</v>
          </cell>
          <cell r="AM272">
            <v>12517</v>
          </cell>
          <cell r="AN272">
            <v>230</v>
          </cell>
          <cell r="AO272">
            <v>215</v>
          </cell>
        </row>
        <row r="273">
          <cell r="B273" t="str">
            <v>06 สระใคร</v>
          </cell>
          <cell r="C273">
            <v>4535.2</v>
          </cell>
          <cell r="D273">
            <v>5403</v>
          </cell>
          <cell r="E273">
            <v>1629.2</v>
          </cell>
          <cell r="F273">
            <v>2497</v>
          </cell>
          <cell r="G273">
            <v>0</v>
          </cell>
          <cell r="H273">
            <v>359</v>
          </cell>
          <cell r="I273">
            <v>0</v>
          </cell>
          <cell r="J273">
            <v>143.72246696035242</v>
          </cell>
          <cell r="M273">
            <v>7185.5039991090471</v>
          </cell>
          <cell r="N273">
            <v>4171</v>
          </cell>
          <cell r="P273">
            <v>9086</v>
          </cell>
          <cell r="Q273">
            <v>9086</v>
          </cell>
          <cell r="Y273">
            <v>8855</v>
          </cell>
          <cell r="Z273">
            <v>9086</v>
          </cell>
          <cell r="AA273">
            <v>1758</v>
          </cell>
          <cell r="AB273">
            <v>1799</v>
          </cell>
          <cell r="AC273">
            <v>198.51449275324677</v>
          </cell>
          <cell r="AD273">
            <v>197.97733692824124</v>
          </cell>
          <cell r="AE273">
            <v>4165</v>
          </cell>
          <cell r="AF273">
            <v>4171</v>
          </cell>
          <cell r="AG273">
            <v>6</v>
          </cell>
          <cell r="AH273">
            <v>0</v>
          </cell>
          <cell r="AI273">
            <v>2940</v>
          </cell>
          <cell r="AJ273">
            <v>202</v>
          </cell>
          <cell r="AK273">
            <v>3142</v>
          </cell>
          <cell r="AL273">
            <v>554</v>
          </cell>
          <cell r="AM273">
            <v>622</v>
          </cell>
          <cell r="AN273">
            <v>200</v>
          </cell>
          <cell r="AO273">
            <v>198</v>
          </cell>
        </row>
        <row r="274">
          <cell r="B274" t="str">
            <v>07 เฝ้าไร่</v>
          </cell>
          <cell r="C274">
            <v>49832.03</v>
          </cell>
          <cell r="D274">
            <v>71585.789999999994</v>
          </cell>
          <cell r="E274">
            <v>27550.240000000002</v>
          </cell>
          <cell r="F274">
            <v>53301</v>
          </cell>
          <cell r="G274">
            <v>4044</v>
          </cell>
          <cell r="H274">
            <v>5737</v>
          </cell>
          <cell r="I274">
            <v>146.77000000000001</v>
          </cell>
          <cell r="J274">
            <v>107.62472561490404</v>
          </cell>
          <cell r="M274">
            <v>84432.444918276524</v>
          </cell>
          <cell r="N274">
            <v>74109</v>
          </cell>
          <cell r="P274">
            <v>61817.089169999999</v>
          </cell>
          <cell r="Q274">
            <v>61817.089169999999</v>
          </cell>
          <cell r="Y274">
            <v>56340.732920000002</v>
          </cell>
          <cell r="Z274">
            <v>56494.482920000002</v>
          </cell>
          <cell r="AA274">
            <v>10576</v>
          </cell>
          <cell r="AB274">
            <v>11033</v>
          </cell>
          <cell r="AC274">
            <v>187.71315237142994</v>
          </cell>
          <cell r="AD274">
            <v>195.28934973974623</v>
          </cell>
          <cell r="AE274">
            <v>74123</v>
          </cell>
          <cell r="AF274">
            <v>74109</v>
          </cell>
          <cell r="AG274">
            <v>444</v>
          </cell>
          <cell r="AH274">
            <v>458</v>
          </cell>
          <cell r="AI274">
            <v>57699</v>
          </cell>
          <cell r="AJ274">
            <v>3122</v>
          </cell>
          <cell r="AK274">
            <v>60363</v>
          </cell>
          <cell r="AL274">
            <v>12916</v>
          </cell>
          <cell r="AM274">
            <v>13348</v>
          </cell>
          <cell r="AN274">
            <v>226</v>
          </cell>
          <cell r="AO274">
            <v>221</v>
          </cell>
        </row>
        <row r="275">
          <cell r="B275" t="str">
            <v>08 รัตนวาปี</v>
          </cell>
          <cell r="C275">
            <v>60076</v>
          </cell>
          <cell r="D275">
            <v>60086</v>
          </cell>
          <cell r="E275">
            <v>45097</v>
          </cell>
          <cell r="F275">
            <v>45107</v>
          </cell>
          <cell r="G275">
            <v>13553</v>
          </cell>
          <cell r="H275">
            <v>19260</v>
          </cell>
          <cell r="I275">
            <v>300.52999999999997</v>
          </cell>
          <cell r="J275">
            <v>426.99082182366374</v>
          </cell>
          <cell r="M275">
            <v>66518.713461547202</v>
          </cell>
          <cell r="N275">
            <v>64184</v>
          </cell>
          <cell r="P275">
            <v>61350.520830000001</v>
          </cell>
          <cell r="Q275">
            <v>61350.520830000001</v>
          </cell>
          <cell r="Y275">
            <v>57137.145830000001</v>
          </cell>
          <cell r="Z275">
            <v>57430.479160000003</v>
          </cell>
          <cell r="AA275">
            <v>11846</v>
          </cell>
          <cell r="AB275">
            <v>12038</v>
          </cell>
          <cell r="AC275">
            <v>207.33406282800317</v>
          </cell>
          <cell r="AD275">
            <v>209.610532759135</v>
          </cell>
          <cell r="AE275">
            <v>64417</v>
          </cell>
          <cell r="AF275">
            <v>64184</v>
          </cell>
          <cell r="AG275">
            <v>485</v>
          </cell>
          <cell r="AH275">
            <v>718</v>
          </cell>
          <cell r="AI275">
            <v>53609</v>
          </cell>
          <cell r="AJ275">
            <v>2744</v>
          </cell>
          <cell r="AK275">
            <v>55635</v>
          </cell>
          <cell r="AL275">
            <v>12696</v>
          </cell>
          <cell r="AM275">
            <v>12768</v>
          </cell>
          <cell r="AN275">
            <v>231</v>
          </cell>
          <cell r="AO275">
            <v>229</v>
          </cell>
        </row>
        <row r="276">
          <cell r="B276" t="str">
            <v>09 โพธิ์ตาก</v>
          </cell>
          <cell r="C276">
            <v>30944</v>
          </cell>
          <cell r="D276">
            <v>30944</v>
          </cell>
          <cell r="E276">
            <v>13379</v>
          </cell>
          <cell r="F276">
            <v>13379</v>
          </cell>
          <cell r="G276">
            <v>3195</v>
          </cell>
          <cell r="H276">
            <v>1521</v>
          </cell>
          <cell r="I276">
            <v>238.77</v>
          </cell>
          <cell r="J276">
            <v>113.67011734808281</v>
          </cell>
          <cell r="M276">
            <v>25416.344826809458</v>
          </cell>
          <cell r="N276">
            <v>19504</v>
          </cell>
          <cell r="P276">
            <v>13174.166670000001</v>
          </cell>
          <cell r="Q276">
            <v>14174.166670000001</v>
          </cell>
          <cell r="Y276">
            <v>10816.333329999999</v>
          </cell>
          <cell r="Z276">
            <v>12131.166660000001</v>
          </cell>
          <cell r="AA276">
            <v>2023</v>
          </cell>
          <cell r="AB276">
            <v>1976</v>
          </cell>
          <cell r="AC276">
            <v>187.05160411323973</v>
          </cell>
          <cell r="AD276">
            <v>162.87950467164711</v>
          </cell>
          <cell r="AE276">
            <v>24889</v>
          </cell>
          <cell r="AF276">
            <v>25416</v>
          </cell>
          <cell r="AG276">
            <v>649</v>
          </cell>
          <cell r="AH276">
            <v>122</v>
          </cell>
          <cell r="AI276">
            <v>20254</v>
          </cell>
          <cell r="AJ276">
            <v>1027</v>
          </cell>
          <cell r="AK276">
            <v>21159</v>
          </cell>
          <cell r="AL276">
            <v>4303</v>
          </cell>
          <cell r="AM276">
            <v>4007</v>
          </cell>
          <cell r="AN276">
            <v>214</v>
          </cell>
          <cell r="AO276">
            <v>189</v>
          </cell>
        </row>
        <row r="277">
          <cell r="B277" t="str">
            <v>บึงกาฬ</v>
          </cell>
          <cell r="C277">
            <v>866056.5</v>
          </cell>
          <cell r="D277">
            <v>834541</v>
          </cell>
          <cell r="E277">
            <v>701487.25</v>
          </cell>
          <cell r="F277">
            <v>690474.75</v>
          </cell>
          <cell r="G277">
            <v>165411</v>
          </cell>
          <cell r="H277">
            <v>386364</v>
          </cell>
          <cell r="I277">
            <v>236</v>
          </cell>
          <cell r="J277">
            <v>560</v>
          </cell>
          <cell r="M277">
            <v>1007389.0944643538</v>
          </cell>
          <cell r="N277">
            <v>863136</v>
          </cell>
          <cell r="P277">
            <v>914295.89289000002</v>
          </cell>
          <cell r="Q277">
            <v>911145.89289000002</v>
          </cell>
          <cell r="Y277">
            <v>849016.0123399999</v>
          </cell>
          <cell r="Z277">
            <v>851157.87482999987</v>
          </cell>
          <cell r="AA277">
            <v>199879</v>
          </cell>
          <cell r="AB277">
            <v>216030</v>
          </cell>
          <cell r="AC277">
            <v>235</v>
          </cell>
          <cell r="AD277">
            <v>254</v>
          </cell>
          <cell r="AE277">
            <v>898838</v>
          </cell>
          <cell r="AF277">
            <v>899408</v>
          </cell>
          <cell r="AG277">
            <v>8079</v>
          </cell>
          <cell r="AH277">
            <v>7509</v>
          </cell>
          <cell r="AI277">
            <v>838945</v>
          </cell>
          <cell r="AJ277">
            <v>3580</v>
          </cell>
          <cell r="AK277">
            <v>835017</v>
          </cell>
          <cell r="AL277">
            <v>197004</v>
          </cell>
          <cell r="AM277">
            <v>203632</v>
          </cell>
          <cell r="AN277">
            <v>235</v>
          </cell>
          <cell r="AO277">
            <v>244</v>
          </cell>
        </row>
        <row r="278">
          <cell r="B278" t="str">
            <v>01 เมืองบึงกาฬ</v>
          </cell>
          <cell r="C278">
            <v>194674.75</v>
          </cell>
          <cell r="D278">
            <v>199174.75</v>
          </cell>
          <cell r="E278">
            <v>170437.25</v>
          </cell>
          <cell r="F278">
            <v>174937.25</v>
          </cell>
          <cell r="G278">
            <v>27872</v>
          </cell>
          <cell r="H278">
            <v>36642</v>
          </cell>
          <cell r="I278">
            <v>163.53</v>
          </cell>
          <cell r="J278">
            <v>209.45890026280853</v>
          </cell>
          <cell r="M278">
            <v>243383.36340849916</v>
          </cell>
          <cell r="N278">
            <v>227342</v>
          </cell>
          <cell r="P278">
            <v>226539.38080000001</v>
          </cell>
          <cell r="Q278">
            <v>226539.38080000001</v>
          </cell>
          <cell r="Y278">
            <v>202957.71552</v>
          </cell>
          <cell r="Z278">
            <v>199820.84052</v>
          </cell>
          <cell r="AA278">
            <v>50429</v>
          </cell>
          <cell r="AB278">
            <v>52098</v>
          </cell>
          <cell r="AC278">
            <v>248.47245820098203</v>
          </cell>
          <cell r="AD278">
            <v>260.72444739319127</v>
          </cell>
          <cell r="AE278">
            <v>228427</v>
          </cell>
          <cell r="AF278">
            <v>227342</v>
          </cell>
          <cell r="AG278">
            <v>2052</v>
          </cell>
          <cell r="AH278">
            <v>3137</v>
          </cell>
          <cell r="AI278">
            <v>219246</v>
          </cell>
          <cell r="AJ278">
            <v>907</v>
          </cell>
          <cell r="AK278">
            <v>217016</v>
          </cell>
          <cell r="AL278">
            <v>52842</v>
          </cell>
          <cell r="AM278">
            <v>55804</v>
          </cell>
          <cell r="AN278">
            <v>244</v>
          </cell>
          <cell r="AO278">
            <v>257</v>
          </cell>
        </row>
        <row r="279">
          <cell r="B279" t="str">
            <v>02 พรเจริญ</v>
          </cell>
          <cell r="C279">
            <v>79810</v>
          </cell>
          <cell r="D279">
            <v>71643.5</v>
          </cell>
          <cell r="E279">
            <v>61984.5</v>
          </cell>
          <cell r="F279">
            <v>61684</v>
          </cell>
          <cell r="G279">
            <v>33607</v>
          </cell>
          <cell r="H279">
            <v>4304</v>
          </cell>
          <cell r="I279">
            <v>542.17999999999995</v>
          </cell>
          <cell r="J279">
            <v>69.774690357304976</v>
          </cell>
          <cell r="M279">
            <v>97276.296850678045</v>
          </cell>
          <cell r="N279">
            <v>75859</v>
          </cell>
          <cell r="P279">
            <v>112362.28292</v>
          </cell>
          <cell r="Q279">
            <v>112362.28292</v>
          </cell>
          <cell r="Y279">
            <v>109588.84542</v>
          </cell>
          <cell r="Z279">
            <v>109632.08292</v>
          </cell>
          <cell r="AA279">
            <v>21816</v>
          </cell>
          <cell r="AB279">
            <v>23203</v>
          </cell>
          <cell r="AC279">
            <v>199.06770544384844</v>
          </cell>
          <cell r="AD279">
            <v>211.64764918250995</v>
          </cell>
          <cell r="AE279">
            <v>97280</v>
          </cell>
          <cell r="AF279">
            <v>97276</v>
          </cell>
          <cell r="AG279">
            <v>853</v>
          </cell>
          <cell r="AH279">
            <v>857</v>
          </cell>
          <cell r="AI279">
            <v>72333</v>
          </cell>
          <cell r="AJ279">
            <v>350</v>
          </cell>
          <cell r="AK279">
            <v>71826</v>
          </cell>
          <cell r="AL279">
            <v>17412</v>
          </cell>
          <cell r="AM279">
            <v>16463</v>
          </cell>
          <cell r="AN279">
            <v>222</v>
          </cell>
          <cell r="AO279">
            <v>229</v>
          </cell>
        </row>
        <row r="280">
          <cell r="B280" t="str">
            <v>03 โซ่พิสัย</v>
          </cell>
          <cell r="C280">
            <v>157170</v>
          </cell>
          <cell r="D280">
            <v>132373</v>
          </cell>
          <cell r="E280">
            <v>127805</v>
          </cell>
          <cell r="F280">
            <v>109179</v>
          </cell>
          <cell r="G280">
            <v>34319</v>
          </cell>
          <cell r="H280">
            <v>132179</v>
          </cell>
          <cell r="I280">
            <v>268.52499999999998</v>
          </cell>
          <cell r="J280">
            <v>1210.6586431456599</v>
          </cell>
          <cell r="M280">
            <v>169872.1887509838</v>
          </cell>
          <cell r="N280">
            <v>136584</v>
          </cell>
          <cell r="P280">
            <v>176121.91667000001</v>
          </cell>
          <cell r="Q280">
            <v>172971.91667000001</v>
          </cell>
          <cell r="Y280">
            <v>169093.25</v>
          </cell>
          <cell r="Z280">
            <v>169219.25</v>
          </cell>
          <cell r="AA280">
            <v>38866</v>
          </cell>
          <cell r="AB280">
            <v>44176</v>
          </cell>
          <cell r="AC280">
            <v>229.85057061710032</v>
          </cell>
          <cell r="AD280">
            <v>261.05585652932513</v>
          </cell>
          <cell r="AE280">
            <v>136398</v>
          </cell>
          <cell r="AF280">
            <v>136584</v>
          </cell>
          <cell r="AG280">
            <v>1188</v>
          </cell>
          <cell r="AH280">
            <v>1002</v>
          </cell>
          <cell r="AI280">
            <v>136398</v>
          </cell>
          <cell r="AJ280">
            <v>578</v>
          </cell>
          <cell r="AK280">
            <v>135974</v>
          </cell>
          <cell r="AL280">
            <v>32286</v>
          </cell>
          <cell r="AM280">
            <v>34063</v>
          </cell>
          <cell r="AN280">
            <v>243</v>
          </cell>
          <cell r="AO280">
            <v>251</v>
          </cell>
        </row>
        <row r="281">
          <cell r="B281" t="str">
            <v>04 เซกา</v>
          </cell>
          <cell r="C281">
            <v>167711.25</v>
          </cell>
          <cell r="D281">
            <v>172029.25</v>
          </cell>
          <cell r="E281">
            <v>133975</v>
          </cell>
          <cell r="F281">
            <v>138533</v>
          </cell>
          <cell r="G281">
            <v>23766</v>
          </cell>
          <cell r="H281">
            <v>165190</v>
          </cell>
          <cell r="I281">
            <v>177.39</v>
          </cell>
          <cell r="J281">
            <v>1192.4244042935618</v>
          </cell>
          <cell r="M281">
            <v>195778.81300871735</v>
          </cell>
          <cell r="N281">
            <v>173024</v>
          </cell>
          <cell r="P281">
            <v>182564.75</v>
          </cell>
          <cell r="Q281">
            <v>182564.75</v>
          </cell>
          <cell r="Y281">
            <v>155589.97223000001</v>
          </cell>
          <cell r="Z281">
            <v>160734.97222</v>
          </cell>
          <cell r="AA281">
            <v>35878</v>
          </cell>
          <cell r="AB281">
            <v>38941</v>
          </cell>
          <cell r="AC281">
            <v>230.59055754187145</v>
          </cell>
          <cell r="AD281">
            <v>242.26673696631073</v>
          </cell>
          <cell r="AE281">
            <v>171486</v>
          </cell>
          <cell r="AF281">
            <v>173024</v>
          </cell>
          <cell r="AG281">
            <v>2425</v>
          </cell>
          <cell r="AH281">
            <v>887</v>
          </cell>
          <cell r="AI281">
            <v>160834</v>
          </cell>
          <cell r="AJ281">
            <v>693</v>
          </cell>
          <cell r="AK281">
            <v>160640</v>
          </cell>
          <cell r="AL281">
            <v>35105</v>
          </cell>
          <cell r="AM281">
            <v>36793</v>
          </cell>
          <cell r="AN281">
            <v>225</v>
          </cell>
          <cell r="AO281">
            <v>229</v>
          </cell>
        </row>
        <row r="282">
          <cell r="B282" t="str">
            <v>05 ปากคาด</v>
          </cell>
          <cell r="C282">
            <v>72836.25</v>
          </cell>
          <cell r="D282">
            <v>72836.25</v>
          </cell>
          <cell r="E282">
            <v>62042.25</v>
          </cell>
          <cell r="F282">
            <v>62042.25</v>
          </cell>
          <cell r="G282">
            <v>10639</v>
          </cell>
          <cell r="H282">
            <v>6088</v>
          </cell>
          <cell r="I282">
            <v>171.48</v>
          </cell>
          <cell r="J282">
            <v>98.11862077858234</v>
          </cell>
          <cell r="M282">
            <v>93016.776389843406</v>
          </cell>
          <cell r="N282">
            <v>72063</v>
          </cell>
          <cell r="P282">
            <v>71574.666670000006</v>
          </cell>
          <cell r="Q282">
            <v>71574.666670000006</v>
          </cell>
          <cell r="Y282">
            <v>71574.666670000006</v>
          </cell>
          <cell r="Z282">
            <v>71574.666670000006</v>
          </cell>
          <cell r="AA282">
            <v>20374</v>
          </cell>
          <cell r="AB282">
            <v>22284</v>
          </cell>
          <cell r="AC282">
            <v>284.65395110543511</v>
          </cell>
          <cell r="AD282">
            <v>311.34495909584649</v>
          </cell>
          <cell r="AE282">
            <v>72109</v>
          </cell>
          <cell r="AF282">
            <v>72063</v>
          </cell>
          <cell r="AG282">
            <v>363</v>
          </cell>
          <cell r="AH282">
            <v>409</v>
          </cell>
          <cell r="AI282">
            <v>72109</v>
          </cell>
          <cell r="AJ282">
            <v>302</v>
          </cell>
          <cell r="AK282">
            <v>72002</v>
          </cell>
          <cell r="AL282">
            <v>16644</v>
          </cell>
          <cell r="AM282">
            <v>17878</v>
          </cell>
          <cell r="AN282">
            <v>221</v>
          </cell>
          <cell r="AO282">
            <v>248</v>
          </cell>
        </row>
        <row r="283">
          <cell r="B283" t="str">
            <v>06 บึงโขงหลง</v>
          </cell>
          <cell r="C283">
            <v>77639</v>
          </cell>
          <cell r="D283">
            <v>71413</v>
          </cell>
          <cell r="E283">
            <v>66606</v>
          </cell>
          <cell r="F283">
            <v>66606</v>
          </cell>
          <cell r="G283">
            <v>15423</v>
          </cell>
          <cell r="H283">
            <v>12244</v>
          </cell>
          <cell r="I283">
            <v>231.55</v>
          </cell>
          <cell r="J283">
            <v>183.83265021169265</v>
          </cell>
          <cell r="M283">
            <v>71460.781367525793</v>
          </cell>
          <cell r="N283">
            <v>65293</v>
          </cell>
          <cell r="P283">
            <v>56004.333330000001</v>
          </cell>
          <cell r="Q283">
            <v>56004.333330000001</v>
          </cell>
          <cell r="Y283">
            <v>51663</v>
          </cell>
          <cell r="Z283">
            <v>54990.5</v>
          </cell>
          <cell r="AA283">
            <v>14834</v>
          </cell>
          <cell r="AB283">
            <v>16641</v>
          </cell>
          <cell r="AC283">
            <v>287.13715166889261</v>
          </cell>
          <cell r="AD283">
            <v>302.62380926396378</v>
          </cell>
          <cell r="AE283">
            <v>71229</v>
          </cell>
          <cell r="AF283">
            <v>71461</v>
          </cell>
          <cell r="AG283">
            <v>350</v>
          </cell>
          <cell r="AH283">
            <v>118</v>
          </cell>
          <cell r="AI283">
            <v>69804</v>
          </cell>
          <cell r="AJ283">
            <v>295</v>
          </cell>
          <cell r="AK283">
            <v>69981</v>
          </cell>
          <cell r="AL283">
            <v>17051</v>
          </cell>
          <cell r="AM283">
            <v>17232</v>
          </cell>
          <cell r="AN283">
            <v>228</v>
          </cell>
          <cell r="AO283">
            <v>246</v>
          </cell>
        </row>
        <row r="284">
          <cell r="B284" t="str">
            <v>07 ศรีวิไล</v>
          </cell>
          <cell r="C284">
            <v>83569.25</v>
          </cell>
          <cell r="D284">
            <v>83569.25</v>
          </cell>
          <cell r="E284">
            <v>52886.25</v>
          </cell>
          <cell r="F284">
            <v>52886.25</v>
          </cell>
          <cell r="G284">
            <v>16566</v>
          </cell>
          <cell r="H284">
            <v>14087</v>
          </cell>
          <cell r="I284">
            <v>313.24</v>
          </cell>
          <cell r="J284">
            <v>266.36694793070035</v>
          </cell>
          <cell r="M284">
            <v>97576.715726205977</v>
          </cell>
          <cell r="N284">
            <v>82634</v>
          </cell>
          <cell r="P284">
            <v>65414.3125</v>
          </cell>
          <cell r="Q284">
            <v>65414.3125</v>
          </cell>
          <cell r="Y284">
            <v>64834.3125</v>
          </cell>
          <cell r="Z284">
            <v>61471.3125</v>
          </cell>
          <cell r="AA284">
            <v>10766</v>
          </cell>
          <cell r="AB284">
            <v>11070</v>
          </cell>
          <cell r="AC284">
            <v>166.05726070327344</v>
          </cell>
          <cell r="AD284">
            <v>180.08127775049542</v>
          </cell>
          <cell r="AE284">
            <v>83046</v>
          </cell>
          <cell r="AF284">
            <v>82634</v>
          </cell>
          <cell r="AG284">
            <v>519</v>
          </cell>
          <cell r="AH284">
            <v>931</v>
          </cell>
          <cell r="AI284">
            <v>77853</v>
          </cell>
          <cell r="AJ284">
            <v>334</v>
          </cell>
          <cell r="AK284">
            <v>77256</v>
          </cell>
          <cell r="AL284">
            <v>18928</v>
          </cell>
          <cell r="AM284">
            <v>18148</v>
          </cell>
          <cell r="AN284">
            <v>240</v>
          </cell>
          <cell r="AO284">
            <v>235</v>
          </cell>
        </row>
        <row r="285">
          <cell r="B285" t="str">
            <v>08 บุ่งคล้า</v>
          </cell>
          <cell r="C285">
            <v>32646</v>
          </cell>
          <cell r="D285">
            <v>31502</v>
          </cell>
          <cell r="E285">
            <v>25751</v>
          </cell>
          <cell r="F285">
            <v>24607</v>
          </cell>
          <cell r="G285">
            <v>3219</v>
          </cell>
          <cell r="H285">
            <v>15630</v>
          </cell>
          <cell r="I285">
            <v>125.02</v>
          </cell>
          <cell r="J285">
            <v>635.19100256024706</v>
          </cell>
          <cell r="M285">
            <v>39024.158961900153</v>
          </cell>
          <cell r="N285">
            <v>30337</v>
          </cell>
          <cell r="P285">
            <v>23714.25</v>
          </cell>
          <cell r="Q285">
            <v>23714.25</v>
          </cell>
          <cell r="Y285">
            <v>23714.25</v>
          </cell>
          <cell r="Z285">
            <v>23714.25</v>
          </cell>
          <cell r="AA285">
            <v>6916</v>
          </cell>
          <cell r="AB285">
            <v>7617</v>
          </cell>
          <cell r="AC285">
            <v>291.61843617234365</v>
          </cell>
          <cell r="AD285">
            <v>321.1926426094015</v>
          </cell>
          <cell r="AE285">
            <v>38863</v>
          </cell>
          <cell r="AF285">
            <v>39024</v>
          </cell>
          <cell r="AG285">
            <v>329</v>
          </cell>
          <cell r="AH285">
            <v>168</v>
          </cell>
          <cell r="AI285">
            <v>30368</v>
          </cell>
          <cell r="AJ285">
            <v>122</v>
          </cell>
          <cell r="AK285">
            <v>30322</v>
          </cell>
          <cell r="AL285">
            <v>6736</v>
          </cell>
          <cell r="AM285">
            <v>7251</v>
          </cell>
          <cell r="AN285">
            <v>221</v>
          </cell>
          <cell r="AO285">
            <v>239</v>
          </cell>
        </row>
        <row r="286">
          <cell r="B286" t="str">
            <v>สกลนคร</v>
          </cell>
          <cell r="C286">
            <v>396228.73</v>
          </cell>
          <cell r="D286">
            <v>381569.19999999995</v>
          </cell>
          <cell r="E286">
            <v>251697.58</v>
          </cell>
          <cell r="F286">
            <v>286058.5</v>
          </cell>
          <cell r="G286">
            <v>42663</v>
          </cell>
          <cell r="H286">
            <v>137751</v>
          </cell>
          <cell r="I286">
            <v>170</v>
          </cell>
          <cell r="J286">
            <v>482</v>
          </cell>
          <cell r="M286">
            <v>505316.07761600008</v>
          </cell>
          <cell r="N286">
            <v>393392</v>
          </cell>
          <cell r="P286">
            <v>305270.18328</v>
          </cell>
          <cell r="Q286">
            <v>304867.68328</v>
          </cell>
          <cell r="Y286">
            <v>261584.19995000004</v>
          </cell>
          <cell r="Z286">
            <v>271440.51660999999</v>
          </cell>
          <cell r="AA286">
            <v>52176</v>
          </cell>
          <cell r="AB286">
            <v>53293</v>
          </cell>
          <cell r="AC286">
            <v>199</v>
          </cell>
          <cell r="AD286">
            <v>196</v>
          </cell>
          <cell r="AE286">
            <v>406687</v>
          </cell>
          <cell r="AF286">
            <v>406313</v>
          </cell>
          <cell r="AG286">
            <v>2674</v>
          </cell>
          <cell r="AH286">
            <v>3048</v>
          </cell>
          <cell r="AI286">
            <v>322813</v>
          </cell>
          <cell r="AJ286">
            <v>18244</v>
          </cell>
          <cell r="AK286">
            <v>338010</v>
          </cell>
          <cell r="AL286">
            <v>73539</v>
          </cell>
          <cell r="AM286">
            <v>74327</v>
          </cell>
          <cell r="AN286">
            <v>228</v>
          </cell>
          <cell r="AO286">
            <v>220</v>
          </cell>
        </row>
        <row r="287">
          <cell r="B287" t="str">
            <v>01 เมืองสกลนคร</v>
          </cell>
          <cell r="C287">
            <v>9006</v>
          </cell>
          <cell r="D287">
            <v>9026</v>
          </cell>
          <cell r="E287">
            <v>4814</v>
          </cell>
          <cell r="F287">
            <v>4834</v>
          </cell>
          <cell r="G287">
            <v>0</v>
          </cell>
          <cell r="H287">
            <v>759</v>
          </cell>
          <cell r="I287">
            <v>0</v>
          </cell>
          <cell r="J287">
            <v>157.06454282167977</v>
          </cell>
          <cell r="M287">
            <v>8716.6212080000005</v>
          </cell>
          <cell r="N287">
            <v>8519</v>
          </cell>
          <cell r="P287">
            <v>6744</v>
          </cell>
          <cell r="Q287">
            <v>6744</v>
          </cell>
          <cell r="Y287">
            <v>5934.5</v>
          </cell>
          <cell r="Z287">
            <v>6204</v>
          </cell>
          <cell r="AA287">
            <v>1371</v>
          </cell>
          <cell r="AB287">
            <v>1464</v>
          </cell>
          <cell r="AC287">
            <v>231.03476844384531</v>
          </cell>
          <cell r="AD287">
            <v>235.9463249516441</v>
          </cell>
          <cell r="AE287">
            <v>8452</v>
          </cell>
          <cell r="AF287">
            <v>8519</v>
          </cell>
          <cell r="AG287">
            <v>67</v>
          </cell>
          <cell r="AH287">
            <v>0</v>
          </cell>
          <cell r="AI287">
            <v>5645</v>
          </cell>
          <cell r="AJ287">
            <v>341</v>
          </cell>
          <cell r="AK287">
            <v>5986</v>
          </cell>
          <cell r="AL287">
            <v>923</v>
          </cell>
          <cell r="AM287">
            <v>1163</v>
          </cell>
          <cell r="AN287">
            <v>184</v>
          </cell>
          <cell r="AO287">
            <v>194</v>
          </cell>
        </row>
        <row r="288">
          <cell r="B288" t="str">
            <v>02 กุดบาก</v>
          </cell>
          <cell r="C288">
            <v>14819</v>
          </cell>
          <cell r="D288">
            <v>14445</v>
          </cell>
          <cell r="E288">
            <v>11773</v>
          </cell>
          <cell r="F288">
            <v>11829</v>
          </cell>
          <cell r="G288">
            <v>1838</v>
          </cell>
          <cell r="H288">
            <v>2356</v>
          </cell>
          <cell r="I288">
            <v>156.1</v>
          </cell>
          <cell r="J288">
            <v>199.15546538168908</v>
          </cell>
          <cell r="M288">
            <v>25794.154962000001</v>
          </cell>
          <cell r="N288">
            <v>15386</v>
          </cell>
          <cell r="P288">
            <v>13938.125</v>
          </cell>
          <cell r="Q288">
            <v>13938.125</v>
          </cell>
          <cell r="Y288">
            <v>11693.125</v>
          </cell>
          <cell r="Z288">
            <v>12030.625</v>
          </cell>
          <cell r="AA288">
            <v>2648</v>
          </cell>
          <cell r="AB288">
            <v>2420</v>
          </cell>
          <cell r="AC288">
            <v>226.42076006200224</v>
          </cell>
          <cell r="AD288">
            <v>201.18732401683204</v>
          </cell>
          <cell r="AE288">
            <v>15757</v>
          </cell>
          <cell r="AF288">
            <v>15386</v>
          </cell>
          <cell r="AG288">
            <v>76</v>
          </cell>
          <cell r="AH288">
            <v>447</v>
          </cell>
          <cell r="AI288">
            <v>7952</v>
          </cell>
          <cell r="AJ288">
            <v>649</v>
          </cell>
          <cell r="AK288">
            <v>8154</v>
          </cell>
          <cell r="AL288">
            <v>1601</v>
          </cell>
          <cell r="AM288">
            <v>1640</v>
          </cell>
          <cell r="AN288">
            <v>205</v>
          </cell>
          <cell r="AO288">
            <v>201</v>
          </cell>
        </row>
        <row r="289">
          <cell r="B289" t="str">
            <v>03 กุสุมาลย์</v>
          </cell>
          <cell r="C289">
            <v>8393</v>
          </cell>
          <cell r="D289">
            <v>5594</v>
          </cell>
          <cell r="E289">
            <v>4318</v>
          </cell>
          <cell r="F289">
            <v>4318</v>
          </cell>
          <cell r="G289">
            <v>3084</v>
          </cell>
          <cell r="H289">
            <v>564</v>
          </cell>
          <cell r="I289">
            <v>714.29</v>
          </cell>
          <cell r="J289">
            <v>130.59865678554885</v>
          </cell>
          <cell r="M289">
            <v>4199.0894029999999</v>
          </cell>
          <cell r="N289">
            <v>2293</v>
          </cell>
          <cell r="P289">
            <v>0</v>
          </cell>
          <cell r="Q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4319</v>
          </cell>
          <cell r="AF289">
            <v>4199</v>
          </cell>
          <cell r="AG289">
            <v>57</v>
          </cell>
          <cell r="AH289">
            <v>177</v>
          </cell>
          <cell r="AI289">
            <v>1252</v>
          </cell>
          <cell r="AJ289">
            <v>97</v>
          </cell>
          <cell r="AK289">
            <v>1172</v>
          </cell>
          <cell r="AL289">
            <v>325</v>
          </cell>
          <cell r="AM289">
            <v>240</v>
          </cell>
          <cell r="AN289">
            <v>176</v>
          </cell>
          <cell r="AO289">
            <v>205</v>
          </cell>
        </row>
        <row r="290">
          <cell r="B290" t="str">
            <v>04 บ้านม่วง</v>
          </cell>
          <cell r="C290">
            <v>58406</v>
          </cell>
          <cell r="D290">
            <v>68455</v>
          </cell>
          <cell r="E290">
            <v>34951</v>
          </cell>
          <cell r="F290">
            <v>57753</v>
          </cell>
          <cell r="G290">
            <v>4829</v>
          </cell>
          <cell r="H290">
            <v>51978</v>
          </cell>
          <cell r="I290">
            <v>138.16</v>
          </cell>
          <cell r="J290">
            <v>900</v>
          </cell>
          <cell r="M290">
            <v>92376.002989000001</v>
          </cell>
          <cell r="N290">
            <v>69245</v>
          </cell>
          <cell r="P290">
            <v>62049.246879999999</v>
          </cell>
          <cell r="Q290">
            <v>62049.246879999999</v>
          </cell>
          <cell r="Y290">
            <v>54739.913540000001</v>
          </cell>
          <cell r="Z290">
            <v>57657.246870000003</v>
          </cell>
          <cell r="AA290">
            <v>9428</v>
          </cell>
          <cell r="AB290">
            <v>10231</v>
          </cell>
          <cell r="AC290">
            <v>172.23547024988596</v>
          </cell>
          <cell r="AD290">
            <v>177.43683096310144</v>
          </cell>
          <cell r="AE290">
            <v>69113</v>
          </cell>
          <cell r="AF290">
            <v>69245</v>
          </cell>
          <cell r="AG290">
            <v>273</v>
          </cell>
          <cell r="AH290">
            <v>141</v>
          </cell>
          <cell r="AI290">
            <v>53085</v>
          </cell>
          <cell r="AJ290">
            <v>3029</v>
          </cell>
          <cell r="AK290">
            <v>55973</v>
          </cell>
          <cell r="AL290">
            <v>13352</v>
          </cell>
          <cell r="AM290">
            <v>13378</v>
          </cell>
          <cell r="AN290">
            <v>223</v>
          </cell>
          <cell r="AO290">
            <v>239</v>
          </cell>
        </row>
        <row r="291">
          <cell r="B291" t="str">
            <v>05 พรรณานิคม</v>
          </cell>
          <cell r="C291">
            <v>21156</v>
          </cell>
          <cell r="D291">
            <v>13312</v>
          </cell>
          <cell r="E291">
            <v>11569</v>
          </cell>
          <cell r="F291">
            <v>6796</v>
          </cell>
          <cell r="G291">
            <v>538</v>
          </cell>
          <cell r="H291">
            <v>151</v>
          </cell>
          <cell r="I291">
            <v>46.53</v>
          </cell>
          <cell r="J291">
            <v>22.23145968216598</v>
          </cell>
          <cell r="M291">
            <v>18567.20638</v>
          </cell>
          <cell r="N291">
            <v>11895</v>
          </cell>
          <cell r="P291">
            <v>6560.3333300000004</v>
          </cell>
          <cell r="Q291">
            <v>6560.3333300000004</v>
          </cell>
          <cell r="Y291">
            <v>2990.3333299999999</v>
          </cell>
          <cell r="Z291">
            <v>3783.6666599999999</v>
          </cell>
          <cell r="AA291">
            <v>553</v>
          </cell>
          <cell r="AB291">
            <v>661</v>
          </cell>
          <cell r="AC291">
            <v>184.88646771361772</v>
          </cell>
          <cell r="AD291">
            <v>174.58686490104284</v>
          </cell>
          <cell r="AE291">
            <v>13249</v>
          </cell>
          <cell r="AF291">
            <v>11895</v>
          </cell>
          <cell r="AG291">
            <v>189</v>
          </cell>
          <cell r="AH291">
            <v>1543</v>
          </cell>
          <cell r="AI291">
            <v>9053</v>
          </cell>
          <cell r="AJ291">
            <v>493</v>
          </cell>
          <cell r="AK291">
            <v>8003</v>
          </cell>
          <cell r="AL291">
            <v>1849</v>
          </cell>
          <cell r="AM291">
            <v>1531</v>
          </cell>
          <cell r="AN291">
            <v>215</v>
          </cell>
          <cell r="AO291">
            <v>191</v>
          </cell>
        </row>
        <row r="292">
          <cell r="B292" t="str">
            <v>06 พังโคน</v>
          </cell>
          <cell r="C292">
            <v>4635</v>
          </cell>
          <cell r="D292">
            <v>4635</v>
          </cell>
          <cell r="E292">
            <v>2843</v>
          </cell>
          <cell r="F292">
            <v>2843</v>
          </cell>
          <cell r="G292">
            <v>0</v>
          </cell>
          <cell r="H292">
            <v>569</v>
          </cell>
          <cell r="I292">
            <v>0</v>
          </cell>
          <cell r="J292">
            <v>200</v>
          </cell>
          <cell r="M292">
            <v>5133.1997160000001</v>
          </cell>
          <cell r="N292">
            <v>4508</v>
          </cell>
          <cell r="P292">
            <v>0</v>
          </cell>
          <cell r="Q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5177</v>
          </cell>
          <cell r="AF292">
            <v>5133</v>
          </cell>
          <cell r="AG292">
            <v>0</v>
          </cell>
          <cell r="AH292">
            <v>44</v>
          </cell>
          <cell r="AI292">
            <v>4109</v>
          </cell>
          <cell r="AJ292">
            <v>227</v>
          </cell>
          <cell r="AK292">
            <v>4292</v>
          </cell>
          <cell r="AL292">
            <v>799</v>
          </cell>
          <cell r="AM292">
            <v>821</v>
          </cell>
          <cell r="AN292">
            <v>185</v>
          </cell>
          <cell r="AO292">
            <v>191</v>
          </cell>
        </row>
        <row r="293">
          <cell r="B293" t="str">
            <v>07 วานรนิวาส</v>
          </cell>
          <cell r="C293">
            <v>29834</v>
          </cell>
          <cell r="D293">
            <v>29834</v>
          </cell>
          <cell r="E293">
            <v>7520</v>
          </cell>
          <cell r="F293">
            <v>7520</v>
          </cell>
          <cell r="G293">
            <v>1724</v>
          </cell>
          <cell r="H293">
            <v>8057</v>
          </cell>
          <cell r="I293">
            <v>229.215</v>
          </cell>
          <cell r="J293">
            <v>1071.4119680851063</v>
          </cell>
          <cell r="M293">
            <v>39355.057503000004</v>
          </cell>
          <cell r="N293">
            <v>22116</v>
          </cell>
          <cell r="P293">
            <v>14880.157499999999</v>
          </cell>
          <cell r="Q293">
            <v>14880.157499999999</v>
          </cell>
          <cell r="Y293">
            <v>10753.157499999999</v>
          </cell>
          <cell r="Z293">
            <v>10753.157499999999</v>
          </cell>
          <cell r="AA293">
            <v>1600</v>
          </cell>
          <cell r="AB293">
            <v>1476</v>
          </cell>
          <cell r="AC293">
            <v>148.79703938122361</v>
          </cell>
          <cell r="AD293">
            <v>137.25145381716953</v>
          </cell>
          <cell r="AE293">
            <v>28768</v>
          </cell>
          <cell r="AF293">
            <v>28751</v>
          </cell>
          <cell r="AG293">
            <v>50</v>
          </cell>
          <cell r="AH293">
            <v>67</v>
          </cell>
          <cell r="AI293">
            <v>26562</v>
          </cell>
          <cell r="AJ293">
            <v>1510</v>
          </cell>
          <cell r="AK293">
            <v>28005</v>
          </cell>
          <cell r="AL293">
            <v>5685</v>
          </cell>
          <cell r="AM293">
            <v>5368</v>
          </cell>
          <cell r="AN293">
            <v>206</v>
          </cell>
          <cell r="AO293">
            <v>192</v>
          </cell>
        </row>
        <row r="294">
          <cell r="B294" t="str">
            <v>08 วาริชภูมิ</v>
          </cell>
          <cell r="C294">
            <v>40993</v>
          </cell>
          <cell r="D294">
            <v>40993</v>
          </cell>
          <cell r="E294">
            <v>33244</v>
          </cell>
          <cell r="F294">
            <v>33244</v>
          </cell>
          <cell r="G294">
            <v>0</v>
          </cell>
          <cell r="H294">
            <v>5866</v>
          </cell>
          <cell r="I294">
            <v>0</v>
          </cell>
          <cell r="J294">
            <v>176.44717843821442</v>
          </cell>
          <cell r="M294">
            <v>57472.199687</v>
          </cell>
          <cell r="N294">
            <v>48477</v>
          </cell>
          <cell r="P294">
            <v>67171.475000000006</v>
          </cell>
          <cell r="Q294">
            <v>67171.475000000006</v>
          </cell>
          <cell r="Y294">
            <v>61083.474999999999</v>
          </cell>
          <cell r="Z294">
            <v>63428.474999999999</v>
          </cell>
          <cell r="AA294">
            <v>13824</v>
          </cell>
          <cell r="AB294">
            <v>13678</v>
          </cell>
          <cell r="AC294">
            <v>226.31131687694585</v>
          </cell>
          <cell r="AD294">
            <v>215.63753503454089</v>
          </cell>
          <cell r="AE294">
            <v>48171</v>
          </cell>
          <cell r="AF294">
            <v>48477</v>
          </cell>
          <cell r="AG294">
            <v>338</v>
          </cell>
          <cell r="AH294">
            <v>32</v>
          </cell>
          <cell r="AI294">
            <v>39987</v>
          </cell>
          <cell r="AJ294">
            <v>2219</v>
          </cell>
          <cell r="AK294">
            <v>42174</v>
          </cell>
          <cell r="AL294">
            <v>8867</v>
          </cell>
          <cell r="AM294">
            <v>9094</v>
          </cell>
          <cell r="AN294">
            <v>231</v>
          </cell>
          <cell r="AO294">
            <v>216</v>
          </cell>
        </row>
        <row r="295">
          <cell r="B295" t="str">
            <v>09 สว่างแดนดิน</v>
          </cell>
          <cell r="C295">
            <v>59230.22</v>
          </cell>
          <cell r="D295">
            <v>59230.22</v>
          </cell>
          <cell r="E295">
            <v>49838</v>
          </cell>
          <cell r="F295">
            <v>49838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M295">
            <v>70649.196016999995</v>
          </cell>
          <cell r="N295">
            <v>64558</v>
          </cell>
          <cell r="P295">
            <v>43772.012240000004</v>
          </cell>
          <cell r="Q295">
            <v>43772.012240000004</v>
          </cell>
          <cell r="Y295">
            <v>38825.862240000002</v>
          </cell>
          <cell r="Z295">
            <v>40144.012240000004</v>
          </cell>
          <cell r="AA295">
            <v>7777</v>
          </cell>
          <cell r="AB295">
            <v>7468</v>
          </cell>
          <cell r="AC295">
            <v>200.31557063496138</v>
          </cell>
          <cell r="AD295">
            <v>186.03055806561301</v>
          </cell>
          <cell r="AE295">
            <v>64329</v>
          </cell>
          <cell r="AF295">
            <v>64558</v>
          </cell>
          <cell r="AG295">
            <v>286</v>
          </cell>
          <cell r="AH295">
            <v>57</v>
          </cell>
          <cell r="AI295">
            <v>57780</v>
          </cell>
          <cell r="AJ295">
            <v>3118</v>
          </cell>
          <cell r="AK295">
            <v>60841</v>
          </cell>
          <cell r="AL295">
            <v>12718</v>
          </cell>
          <cell r="AM295">
            <v>12715</v>
          </cell>
          <cell r="AN295">
            <v>211</v>
          </cell>
          <cell r="AO295">
            <v>209</v>
          </cell>
        </row>
        <row r="296">
          <cell r="B296" t="str">
            <v>10 อากาศอำนวย</v>
          </cell>
          <cell r="C296">
            <v>9498</v>
          </cell>
          <cell r="D296">
            <v>9498</v>
          </cell>
          <cell r="E296">
            <v>6241</v>
          </cell>
          <cell r="F296">
            <v>6241</v>
          </cell>
          <cell r="G296">
            <v>6028</v>
          </cell>
          <cell r="H296">
            <v>4744</v>
          </cell>
          <cell r="I296">
            <v>965.92</v>
          </cell>
          <cell r="J296">
            <v>760.19868610799551</v>
          </cell>
          <cell r="M296">
            <v>11052.982671</v>
          </cell>
          <cell r="N296">
            <v>9573</v>
          </cell>
          <cell r="P296">
            <v>8773.1666700000005</v>
          </cell>
          <cell r="Q296">
            <v>8773.1666700000005</v>
          </cell>
          <cell r="Y296">
            <v>7494.1666699999996</v>
          </cell>
          <cell r="Z296">
            <v>7954.1666699999996</v>
          </cell>
          <cell r="AA296">
            <v>1416</v>
          </cell>
          <cell r="AB296">
            <v>1636</v>
          </cell>
          <cell r="AC296">
            <v>188.97698201313156</v>
          </cell>
          <cell r="AD296">
            <v>205.6626505162231</v>
          </cell>
          <cell r="AE296">
            <v>9477</v>
          </cell>
          <cell r="AF296">
            <v>9573</v>
          </cell>
          <cell r="AG296">
            <v>119</v>
          </cell>
          <cell r="AH296">
            <v>23</v>
          </cell>
          <cell r="AI296">
            <v>7502</v>
          </cell>
          <cell r="AJ296">
            <v>465</v>
          </cell>
          <cell r="AK296">
            <v>7944</v>
          </cell>
          <cell r="AL296">
            <v>1791</v>
          </cell>
          <cell r="AM296">
            <v>1784</v>
          </cell>
          <cell r="AN296">
            <v>217</v>
          </cell>
          <cell r="AO296">
            <v>225</v>
          </cell>
        </row>
        <row r="297">
          <cell r="B297" t="str">
            <v>11 ส่องดาว</v>
          </cell>
          <cell r="C297">
            <v>27270</v>
          </cell>
          <cell r="D297">
            <v>27331</v>
          </cell>
          <cell r="E297">
            <v>9093</v>
          </cell>
          <cell r="F297">
            <v>26365.5</v>
          </cell>
          <cell r="G297">
            <v>4970</v>
          </cell>
          <cell r="H297">
            <v>28858</v>
          </cell>
          <cell r="I297">
            <v>546.61</v>
          </cell>
          <cell r="J297">
            <v>1094.5496956249644</v>
          </cell>
          <cell r="M297">
            <v>42925.304897000002</v>
          </cell>
          <cell r="N297">
            <v>31773</v>
          </cell>
          <cell r="P297">
            <v>27225.5</v>
          </cell>
          <cell r="Q297">
            <v>27225.5</v>
          </cell>
          <cell r="Y297">
            <v>20374.5</v>
          </cell>
          <cell r="Z297">
            <v>20374.5</v>
          </cell>
          <cell r="AA297">
            <v>3885</v>
          </cell>
          <cell r="AB297">
            <v>3771</v>
          </cell>
          <cell r="AC297">
            <v>190.66627401899433</v>
          </cell>
          <cell r="AD297">
            <v>185.07357235760387</v>
          </cell>
          <cell r="AE297">
            <v>31737</v>
          </cell>
          <cell r="AF297">
            <v>31773</v>
          </cell>
          <cell r="AG297">
            <v>96</v>
          </cell>
          <cell r="AH297">
            <v>60</v>
          </cell>
          <cell r="AI297">
            <v>27156</v>
          </cell>
          <cell r="AJ297">
            <v>1448</v>
          </cell>
          <cell r="AK297">
            <v>28544</v>
          </cell>
          <cell r="AL297">
            <v>6425</v>
          </cell>
          <cell r="AM297">
            <v>6541</v>
          </cell>
          <cell r="AN297">
            <v>226</v>
          </cell>
          <cell r="AO297">
            <v>229</v>
          </cell>
        </row>
        <row r="298">
          <cell r="B298" t="str">
            <v>12 นิคมน้ำอูน</v>
          </cell>
          <cell r="C298">
            <v>27042</v>
          </cell>
          <cell r="D298">
            <v>27042</v>
          </cell>
          <cell r="E298">
            <v>17993</v>
          </cell>
          <cell r="F298">
            <v>17993</v>
          </cell>
          <cell r="G298">
            <v>5398</v>
          </cell>
          <cell r="H298">
            <v>14341</v>
          </cell>
          <cell r="I298">
            <v>300</v>
          </cell>
          <cell r="J298">
            <v>797.0210637470127</v>
          </cell>
          <cell r="M298">
            <v>27011.100339000001</v>
          </cell>
          <cell r="N298">
            <v>30415</v>
          </cell>
          <cell r="P298">
            <v>27930.833330000001</v>
          </cell>
          <cell r="Q298">
            <v>27930.833330000001</v>
          </cell>
          <cell r="Y298">
            <v>24325</v>
          </cell>
          <cell r="Z298">
            <v>24600.5</v>
          </cell>
          <cell r="AA298">
            <v>5195</v>
          </cell>
          <cell r="AB298">
            <v>5517</v>
          </cell>
          <cell r="AC298">
            <v>213.5590955806783</v>
          </cell>
          <cell r="AD298">
            <v>224.25992357878906</v>
          </cell>
          <cell r="AE298">
            <v>30246</v>
          </cell>
          <cell r="AF298">
            <v>30415</v>
          </cell>
          <cell r="AG298">
            <v>190</v>
          </cell>
          <cell r="AH298">
            <v>21</v>
          </cell>
          <cell r="AI298">
            <v>21255</v>
          </cell>
          <cell r="AJ298">
            <v>1249</v>
          </cell>
          <cell r="AK298">
            <v>22483</v>
          </cell>
          <cell r="AL298">
            <v>4885</v>
          </cell>
          <cell r="AM298">
            <v>5459</v>
          </cell>
          <cell r="AN298">
            <v>210</v>
          </cell>
          <cell r="AO298">
            <v>243</v>
          </cell>
        </row>
        <row r="299">
          <cell r="B299" t="str">
            <v>13 คำตากล้า</v>
          </cell>
          <cell r="C299">
            <v>25972</v>
          </cell>
          <cell r="D299">
            <v>25972</v>
          </cell>
          <cell r="E299">
            <v>18478</v>
          </cell>
          <cell r="F299">
            <v>18478</v>
          </cell>
          <cell r="G299">
            <v>3573</v>
          </cell>
          <cell r="H299">
            <v>8757</v>
          </cell>
          <cell r="I299">
            <v>193.35</v>
          </cell>
          <cell r="J299">
            <v>473.89912328174046</v>
          </cell>
          <cell r="M299">
            <v>33792.624942000002</v>
          </cell>
          <cell r="N299">
            <v>24893</v>
          </cell>
          <cell r="P299">
            <v>10500</v>
          </cell>
          <cell r="Q299">
            <v>10500</v>
          </cell>
          <cell r="Y299">
            <v>10305</v>
          </cell>
          <cell r="Z299">
            <v>10500</v>
          </cell>
          <cell r="AA299">
            <v>1965</v>
          </cell>
          <cell r="AB299">
            <v>2155</v>
          </cell>
          <cell r="AC299">
            <v>190.64685427753517</v>
          </cell>
          <cell r="AD299">
            <v>205.25571428571428</v>
          </cell>
          <cell r="AE299">
            <v>24625</v>
          </cell>
          <cell r="AF299">
            <v>24893</v>
          </cell>
          <cell r="AG299">
            <v>268</v>
          </cell>
          <cell r="AH299">
            <v>0</v>
          </cell>
          <cell r="AI299">
            <v>22791</v>
          </cell>
          <cell r="AJ299">
            <v>1232</v>
          </cell>
          <cell r="AK299">
            <v>24023</v>
          </cell>
          <cell r="AL299">
            <v>5173</v>
          </cell>
          <cell r="AM299">
            <v>5580</v>
          </cell>
          <cell r="AN299">
            <v>205</v>
          </cell>
          <cell r="AO299">
            <v>232</v>
          </cell>
        </row>
        <row r="300">
          <cell r="B300" t="str">
            <v>14 เต่างอย</v>
          </cell>
          <cell r="C300">
            <v>11319</v>
          </cell>
          <cell r="D300">
            <v>4294</v>
          </cell>
          <cell r="E300">
            <v>3301</v>
          </cell>
          <cell r="F300">
            <v>3311</v>
          </cell>
          <cell r="G300">
            <v>848</v>
          </cell>
          <cell r="H300">
            <v>597</v>
          </cell>
          <cell r="I300">
            <v>256.92899999999997</v>
          </cell>
          <cell r="J300">
            <v>180.33826638477802</v>
          </cell>
          <cell r="M300">
            <v>11563.897004</v>
          </cell>
          <cell r="N300">
            <v>8857</v>
          </cell>
          <cell r="P300">
            <v>0</v>
          </cell>
          <cell r="Q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8802</v>
          </cell>
          <cell r="AF300">
            <v>8857</v>
          </cell>
          <cell r="AG300">
            <v>135</v>
          </cell>
          <cell r="AH300">
            <v>80</v>
          </cell>
          <cell r="AI300">
            <v>5470</v>
          </cell>
          <cell r="AJ300">
            <v>313</v>
          </cell>
          <cell r="AK300">
            <v>5703</v>
          </cell>
          <cell r="AL300">
            <v>1219</v>
          </cell>
          <cell r="AM300">
            <v>1247</v>
          </cell>
          <cell r="AN300">
            <v>215</v>
          </cell>
          <cell r="AO300">
            <v>219</v>
          </cell>
        </row>
        <row r="301">
          <cell r="B301" t="str">
            <v>15 โคกศรีสุพรรณ</v>
          </cell>
          <cell r="C301">
            <v>12230.51</v>
          </cell>
          <cell r="D301">
            <v>4242.9799999999996</v>
          </cell>
          <cell r="E301">
            <v>10918.58</v>
          </cell>
          <cell r="F301">
            <v>3381</v>
          </cell>
          <cell r="G301">
            <v>5937</v>
          </cell>
          <cell r="H301">
            <v>1246</v>
          </cell>
          <cell r="I301">
            <v>543.76</v>
          </cell>
          <cell r="J301">
            <v>368.58266784974859</v>
          </cell>
          <cell r="M301">
            <v>5103.6642279999996</v>
          </cell>
          <cell r="N301">
            <v>4343</v>
          </cell>
          <cell r="P301">
            <v>5822.5</v>
          </cell>
          <cell r="Q301">
            <v>5822.5</v>
          </cell>
          <cell r="Y301">
            <v>5822.5</v>
          </cell>
          <cell r="Z301">
            <v>5822.5</v>
          </cell>
          <cell r="AA301">
            <v>1080</v>
          </cell>
          <cell r="AB301">
            <v>1183</v>
          </cell>
          <cell r="AC301">
            <v>185.412623443538</v>
          </cell>
          <cell r="AD301">
            <v>203.1077715757836</v>
          </cell>
          <cell r="AE301">
            <v>4310</v>
          </cell>
          <cell r="AF301">
            <v>4343</v>
          </cell>
          <cell r="AG301">
            <v>191</v>
          </cell>
          <cell r="AH301">
            <v>158</v>
          </cell>
          <cell r="AI301">
            <v>3701</v>
          </cell>
          <cell r="AJ301">
            <v>197</v>
          </cell>
          <cell r="AK301">
            <v>3740</v>
          </cell>
          <cell r="AL301">
            <v>805</v>
          </cell>
          <cell r="AM301">
            <v>760</v>
          </cell>
          <cell r="AN301">
            <v>193</v>
          </cell>
          <cell r="AO301">
            <v>203</v>
          </cell>
        </row>
        <row r="302">
          <cell r="B302" t="str">
            <v>16 เจริญศิลป์</v>
          </cell>
          <cell r="C302">
            <v>16869</v>
          </cell>
          <cell r="D302">
            <v>18870</v>
          </cell>
          <cell r="E302">
            <v>12354</v>
          </cell>
          <cell r="F302">
            <v>15653</v>
          </cell>
          <cell r="G302">
            <v>3551</v>
          </cell>
          <cell r="H302">
            <v>1163</v>
          </cell>
          <cell r="I302">
            <v>287.41000000000003</v>
          </cell>
          <cell r="J302">
            <v>74.289113907877081</v>
          </cell>
          <cell r="M302">
            <v>26676.606962999998</v>
          </cell>
          <cell r="N302">
            <v>17989</v>
          </cell>
          <cell r="P302">
            <v>4969.5</v>
          </cell>
          <cell r="Q302">
            <v>4567</v>
          </cell>
          <cell r="Y302">
            <v>3666</v>
          </cell>
          <cell r="Z302">
            <v>4471</v>
          </cell>
          <cell r="AA302">
            <v>560</v>
          </cell>
          <cell r="AB302">
            <v>650</v>
          </cell>
          <cell r="AC302">
            <v>152.83537915984724</v>
          </cell>
          <cell r="AD302">
            <v>145.27180720196824</v>
          </cell>
          <cell r="AE302">
            <v>17996</v>
          </cell>
          <cell r="AF302">
            <v>17989</v>
          </cell>
          <cell r="AG302">
            <v>99</v>
          </cell>
          <cell r="AH302">
            <v>106</v>
          </cell>
          <cell r="AI302">
            <v>14711</v>
          </cell>
          <cell r="AJ302">
            <v>853</v>
          </cell>
          <cell r="AK302">
            <v>15458</v>
          </cell>
          <cell r="AL302">
            <v>3412</v>
          </cell>
          <cell r="AM302">
            <v>3170</v>
          </cell>
          <cell r="AN302">
            <v>203</v>
          </cell>
          <cell r="AO302">
            <v>205</v>
          </cell>
        </row>
        <row r="303">
          <cell r="B303" t="str">
            <v>17 โพนนาแก้ว</v>
          </cell>
          <cell r="C303">
            <v>1387</v>
          </cell>
          <cell r="D303">
            <v>1387</v>
          </cell>
          <cell r="E303">
            <v>917</v>
          </cell>
          <cell r="F303">
            <v>917</v>
          </cell>
          <cell r="G303">
            <v>345</v>
          </cell>
          <cell r="H303">
            <v>249</v>
          </cell>
          <cell r="I303">
            <v>376.06999999999971</v>
          </cell>
          <cell r="J303">
            <v>272.01090512540895</v>
          </cell>
          <cell r="M303">
            <v>3665.6106209999998</v>
          </cell>
          <cell r="N303">
            <v>1045</v>
          </cell>
          <cell r="P303">
            <v>0</v>
          </cell>
          <cell r="Q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1121</v>
          </cell>
          <cell r="AF303">
            <v>1045</v>
          </cell>
          <cell r="AG303">
            <v>0</v>
          </cell>
          <cell r="AH303">
            <v>76</v>
          </cell>
          <cell r="AI303">
            <v>643</v>
          </cell>
          <cell r="AJ303">
            <v>44</v>
          </cell>
          <cell r="AK303">
            <v>611</v>
          </cell>
          <cell r="AL303">
            <v>107</v>
          </cell>
          <cell r="AM303">
            <v>93</v>
          </cell>
          <cell r="AN303">
            <v>142</v>
          </cell>
          <cell r="AO303">
            <v>152</v>
          </cell>
        </row>
        <row r="304">
          <cell r="B304" t="str">
            <v>18 ภูพาน</v>
          </cell>
          <cell r="C304">
            <v>18169</v>
          </cell>
          <cell r="D304">
            <v>17408</v>
          </cell>
          <cell r="E304">
            <v>11532</v>
          </cell>
          <cell r="F304">
            <v>14744</v>
          </cell>
          <cell r="G304">
            <v>0</v>
          </cell>
          <cell r="H304">
            <v>7496</v>
          </cell>
          <cell r="I304">
            <v>0</v>
          </cell>
          <cell r="J304">
            <v>508.38113809007052</v>
          </cell>
          <cell r="M304">
            <v>21261.558086000001</v>
          </cell>
          <cell r="N304">
            <v>17507</v>
          </cell>
          <cell r="P304">
            <v>4933.3333300000004</v>
          </cell>
          <cell r="Q304">
            <v>4933.3333300000004</v>
          </cell>
          <cell r="Y304">
            <v>3576.6666700000001</v>
          </cell>
          <cell r="Z304">
            <v>3716.6666700000001</v>
          </cell>
          <cell r="AA304">
            <v>874</v>
          </cell>
          <cell r="AB304">
            <v>983</v>
          </cell>
          <cell r="AC304">
            <v>244.48462232573661</v>
          </cell>
          <cell r="AD304">
            <v>264.45695043456777</v>
          </cell>
          <cell r="AE304">
            <v>21038</v>
          </cell>
          <cell r="AF304">
            <v>21262</v>
          </cell>
          <cell r="AG304">
            <v>240</v>
          </cell>
          <cell r="AH304">
            <v>16</v>
          </cell>
          <cell r="AI304">
            <v>14159</v>
          </cell>
          <cell r="AJ304">
            <v>761</v>
          </cell>
          <cell r="AK304">
            <v>14904</v>
          </cell>
          <cell r="AL304">
            <v>3603</v>
          </cell>
          <cell r="AM304">
            <v>3743</v>
          </cell>
          <cell r="AN304">
            <v>229</v>
          </cell>
          <cell r="AO304">
            <v>251</v>
          </cell>
        </row>
        <row r="305">
          <cell r="B305" t="str">
            <v>นครพนม</v>
          </cell>
          <cell r="C305">
            <v>334542.92999999993</v>
          </cell>
          <cell r="D305">
            <v>349541.99</v>
          </cell>
          <cell r="E305">
            <v>217010.75</v>
          </cell>
          <cell r="F305">
            <v>221648.5</v>
          </cell>
          <cell r="G305">
            <v>37166</v>
          </cell>
          <cell r="H305">
            <v>40348</v>
          </cell>
          <cell r="I305">
            <v>171</v>
          </cell>
          <cell r="J305">
            <v>182</v>
          </cell>
          <cell r="M305">
            <v>370892.03635718342</v>
          </cell>
          <cell r="N305">
            <v>330657</v>
          </cell>
          <cell r="P305">
            <v>258225.34583000001</v>
          </cell>
          <cell r="Q305">
            <v>258225.34583000001</v>
          </cell>
          <cell r="Y305">
            <v>240022.51250000001</v>
          </cell>
          <cell r="Z305">
            <v>245564.17917000002</v>
          </cell>
          <cell r="AA305">
            <v>52930</v>
          </cell>
          <cell r="AB305">
            <v>54572</v>
          </cell>
          <cell r="AC305">
            <v>221</v>
          </cell>
          <cell r="AD305">
            <v>222</v>
          </cell>
          <cell r="AE305">
            <v>361403</v>
          </cell>
          <cell r="AF305">
            <v>360753</v>
          </cell>
          <cell r="AG305">
            <v>1821</v>
          </cell>
          <cell r="AH305">
            <v>2471</v>
          </cell>
          <cell r="AI305">
            <v>305351</v>
          </cell>
          <cell r="AJ305">
            <v>4650</v>
          </cell>
          <cell r="AK305">
            <v>307530</v>
          </cell>
          <cell r="AL305">
            <v>65859</v>
          </cell>
          <cell r="AM305">
            <v>65455</v>
          </cell>
          <cell r="AN305">
            <v>216</v>
          </cell>
          <cell r="AO305">
            <v>213</v>
          </cell>
        </row>
        <row r="306">
          <cell r="B306" t="str">
            <v>01 เมืองนครพนม</v>
          </cell>
          <cell r="C306">
            <v>25416</v>
          </cell>
          <cell r="D306">
            <v>25437</v>
          </cell>
          <cell r="E306">
            <v>12448.68</v>
          </cell>
          <cell r="F306">
            <v>12448.68</v>
          </cell>
          <cell r="G306">
            <v>333</v>
          </cell>
          <cell r="H306">
            <v>0</v>
          </cell>
          <cell r="I306">
            <v>26.75</v>
          </cell>
          <cell r="J306">
            <v>0</v>
          </cell>
          <cell r="M306">
            <v>24244.155089441025</v>
          </cell>
          <cell r="N306">
            <v>24306</v>
          </cell>
          <cell r="P306">
            <v>8690.9166600000008</v>
          </cell>
          <cell r="Q306">
            <v>8690.9166600000008</v>
          </cell>
          <cell r="Y306">
            <v>5831.75</v>
          </cell>
          <cell r="Z306">
            <v>5831.75</v>
          </cell>
          <cell r="AA306">
            <v>1208</v>
          </cell>
          <cell r="AB306">
            <v>1316</v>
          </cell>
          <cell r="AC306">
            <v>207.0726625798431</v>
          </cell>
          <cell r="AD306">
            <v>225.73347051399665</v>
          </cell>
          <cell r="AE306">
            <v>24392</v>
          </cell>
          <cell r="AF306">
            <v>24306</v>
          </cell>
          <cell r="AG306">
            <v>98</v>
          </cell>
          <cell r="AH306">
            <v>184</v>
          </cell>
          <cell r="AI306">
            <v>16968</v>
          </cell>
          <cell r="AJ306">
            <v>334</v>
          </cell>
          <cell r="AK306">
            <v>17118</v>
          </cell>
          <cell r="AL306">
            <v>3249</v>
          </cell>
          <cell r="AM306">
            <v>3489</v>
          </cell>
          <cell r="AN306">
            <v>198</v>
          </cell>
          <cell r="AO306">
            <v>204</v>
          </cell>
        </row>
        <row r="307">
          <cell r="B307" t="str">
            <v>02 ท่าอุเทน</v>
          </cell>
          <cell r="C307">
            <v>48453.42</v>
          </cell>
          <cell r="D307">
            <v>48790.239999999998</v>
          </cell>
          <cell r="E307">
            <v>34608</v>
          </cell>
          <cell r="F307">
            <v>34608</v>
          </cell>
          <cell r="G307">
            <v>5563</v>
          </cell>
          <cell r="H307">
            <v>23035</v>
          </cell>
          <cell r="I307">
            <v>160.75</v>
          </cell>
          <cell r="J307">
            <v>665.59119278779474</v>
          </cell>
          <cell r="M307">
            <v>71817.106913511903</v>
          </cell>
          <cell r="N307">
            <v>59202</v>
          </cell>
          <cell r="P307">
            <v>63363.916660000003</v>
          </cell>
          <cell r="Q307">
            <v>63363.916660000003</v>
          </cell>
          <cell r="Y307">
            <v>63363.916660000003</v>
          </cell>
          <cell r="Z307">
            <v>63363.916660000003</v>
          </cell>
          <cell r="AA307">
            <v>15776</v>
          </cell>
          <cell r="AB307">
            <v>15637</v>
          </cell>
          <cell r="AC307">
            <v>248.96719086966868</v>
          </cell>
          <cell r="AD307">
            <v>246.78700682657578</v>
          </cell>
          <cell r="AE307">
            <v>59149</v>
          </cell>
          <cell r="AF307">
            <v>59202</v>
          </cell>
          <cell r="AG307">
            <v>275</v>
          </cell>
          <cell r="AH307">
            <v>222</v>
          </cell>
          <cell r="AI307">
            <v>49624</v>
          </cell>
          <cell r="AJ307">
            <v>722</v>
          </cell>
          <cell r="AK307">
            <v>50124</v>
          </cell>
          <cell r="AL307">
            <v>10323</v>
          </cell>
          <cell r="AM307">
            <v>10334</v>
          </cell>
          <cell r="AN307">
            <v>207</v>
          </cell>
          <cell r="AO307">
            <v>206</v>
          </cell>
        </row>
        <row r="308">
          <cell r="B308" t="str">
            <v>03 ธาตุพนม</v>
          </cell>
          <cell r="C308">
            <v>23873</v>
          </cell>
          <cell r="D308">
            <v>23750</v>
          </cell>
          <cell r="E308">
            <v>15734</v>
          </cell>
          <cell r="F308">
            <v>15744</v>
          </cell>
          <cell r="G308">
            <v>1967</v>
          </cell>
          <cell r="H308">
            <v>0</v>
          </cell>
          <cell r="I308">
            <v>124.99</v>
          </cell>
          <cell r="J308">
            <v>0</v>
          </cell>
          <cell r="M308">
            <v>27989.517792221501</v>
          </cell>
          <cell r="N308">
            <v>21792</v>
          </cell>
          <cell r="P308">
            <v>8604.375</v>
          </cell>
          <cell r="Q308">
            <v>8604.375</v>
          </cell>
          <cell r="Y308">
            <v>8604.375</v>
          </cell>
          <cell r="Z308">
            <v>8604.375</v>
          </cell>
          <cell r="AA308">
            <v>1612</v>
          </cell>
          <cell r="AB308">
            <v>1826</v>
          </cell>
          <cell r="AC308">
            <v>187.35834967676328</v>
          </cell>
          <cell r="AD308">
            <v>212.20239703639137</v>
          </cell>
          <cell r="AE308">
            <v>27951</v>
          </cell>
          <cell r="AF308">
            <v>27990</v>
          </cell>
          <cell r="AG308">
            <v>55</v>
          </cell>
          <cell r="AH308">
            <v>16</v>
          </cell>
          <cell r="AI308">
            <v>22838</v>
          </cell>
          <cell r="AJ308">
            <v>348</v>
          </cell>
          <cell r="AK308">
            <v>23170</v>
          </cell>
          <cell r="AL308">
            <v>4896</v>
          </cell>
          <cell r="AM308">
            <v>4917</v>
          </cell>
          <cell r="AN308">
            <v>190</v>
          </cell>
          <cell r="AO308">
            <v>212</v>
          </cell>
        </row>
        <row r="309">
          <cell r="B309" t="str">
            <v>04 นาแก</v>
          </cell>
          <cell r="C309">
            <v>35410</v>
          </cell>
          <cell r="D309">
            <v>39624</v>
          </cell>
          <cell r="E309">
            <v>14255</v>
          </cell>
          <cell r="F309">
            <v>18469</v>
          </cell>
          <cell r="G309">
            <v>10394</v>
          </cell>
          <cell r="H309">
            <v>1299</v>
          </cell>
          <cell r="I309">
            <v>729.15</v>
          </cell>
          <cell r="J309">
            <v>70.313119280957281</v>
          </cell>
          <cell r="M309">
            <v>37366.915661268002</v>
          </cell>
          <cell r="N309">
            <v>38287</v>
          </cell>
          <cell r="P309">
            <v>65101.89875</v>
          </cell>
          <cell r="Q309">
            <v>65101.89875</v>
          </cell>
          <cell r="Y309">
            <v>62351.89875</v>
          </cell>
          <cell r="Z309">
            <v>60067.39875</v>
          </cell>
          <cell r="AA309">
            <v>13663</v>
          </cell>
          <cell r="AB309">
            <v>13850</v>
          </cell>
          <cell r="AC309">
            <v>219.12742873768539</v>
          </cell>
          <cell r="AD309">
            <v>230.58019471835377</v>
          </cell>
          <cell r="AE309">
            <v>38865</v>
          </cell>
          <cell r="AF309">
            <v>38287</v>
          </cell>
          <cell r="AG309">
            <v>266</v>
          </cell>
          <cell r="AH309">
            <v>844</v>
          </cell>
          <cell r="AI309">
            <v>35232</v>
          </cell>
          <cell r="AJ309">
            <v>564</v>
          </cell>
          <cell r="AK309">
            <v>34952</v>
          </cell>
          <cell r="AL309">
            <v>8870</v>
          </cell>
          <cell r="AM309">
            <v>8662</v>
          </cell>
          <cell r="AN309">
            <v>238</v>
          </cell>
          <cell r="AO309">
            <v>248</v>
          </cell>
        </row>
        <row r="310">
          <cell r="B310" t="str">
            <v>05 บ้านแพง</v>
          </cell>
          <cell r="C310">
            <v>32361</v>
          </cell>
          <cell r="D310">
            <v>32461</v>
          </cell>
          <cell r="E310">
            <v>23645</v>
          </cell>
          <cell r="F310">
            <v>23745</v>
          </cell>
          <cell r="G310">
            <v>1658</v>
          </cell>
          <cell r="H310">
            <v>1085</v>
          </cell>
          <cell r="I310">
            <v>70.11</v>
          </cell>
          <cell r="J310">
            <v>45.688860812802695</v>
          </cell>
          <cell r="M310">
            <v>36969.088403980044</v>
          </cell>
          <cell r="N310">
            <v>27348</v>
          </cell>
          <cell r="P310">
            <v>22847.916669999999</v>
          </cell>
          <cell r="Q310">
            <v>22847.916669999999</v>
          </cell>
          <cell r="Y310">
            <v>22085.416669999999</v>
          </cell>
          <cell r="Z310">
            <v>22585.416669999999</v>
          </cell>
          <cell r="AA310">
            <v>4883</v>
          </cell>
          <cell r="AB310">
            <v>5265</v>
          </cell>
          <cell r="AC310">
            <v>221.08442596433028</v>
          </cell>
          <cell r="AD310">
            <v>233.11170552781306</v>
          </cell>
          <cell r="AE310">
            <v>27336</v>
          </cell>
          <cell r="AF310">
            <v>27348</v>
          </cell>
          <cell r="AG310">
            <v>77</v>
          </cell>
          <cell r="AH310">
            <v>65</v>
          </cell>
          <cell r="AI310">
            <v>25207</v>
          </cell>
          <cell r="AJ310">
            <v>363</v>
          </cell>
          <cell r="AK310">
            <v>25505</v>
          </cell>
          <cell r="AL310">
            <v>4630</v>
          </cell>
          <cell r="AM310">
            <v>5198</v>
          </cell>
          <cell r="AN310">
            <v>193</v>
          </cell>
          <cell r="AO310">
            <v>204</v>
          </cell>
        </row>
        <row r="311">
          <cell r="B311" t="str">
            <v>06 ปลาปาก</v>
          </cell>
          <cell r="C311">
            <v>7033.21</v>
          </cell>
          <cell r="D311">
            <v>7033.21</v>
          </cell>
          <cell r="E311">
            <v>2699.07</v>
          </cell>
          <cell r="F311">
            <v>2699.07</v>
          </cell>
          <cell r="G311">
            <v>0</v>
          </cell>
          <cell r="H311">
            <v>270</v>
          </cell>
          <cell r="I311">
            <v>0</v>
          </cell>
          <cell r="J311">
            <v>100</v>
          </cell>
          <cell r="M311">
            <v>8190.5076706293621</v>
          </cell>
          <cell r="N311">
            <v>6995</v>
          </cell>
          <cell r="P311">
            <v>3234</v>
          </cell>
          <cell r="Q311">
            <v>3234</v>
          </cell>
          <cell r="Y311">
            <v>2062.5</v>
          </cell>
          <cell r="Z311">
            <v>2541</v>
          </cell>
          <cell r="AA311">
            <v>422</v>
          </cell>
          <cell r="AB311">
            <v>478</v>
          </cell>
          <cell r="AC311">
            <v>204.66133333333335</v>
          </cell>
          <cell r="AD311">
            <v>188.25974025974025</v>
          </cell>
          <cell r="AE311">
            <v>8321</v>
          </cell>
          <cell r="AF311">
            <v>8191</v>
          </cell>
          <cell r="AG311">
            <v>44</v>
          </cell>
          <cell r="AH311">
            <v>174</v>
          </cell>
          <cell r="AI311">
            <v>4716</v>
          </cell>
          <cell r="AJ311">
            <v>89</v>
          </cell>
          <cell r="AK311">
            <v>4631</v>
          </cell>
          <cell r="AL311">
            <v>820</v>
          </cell>
          <cell r="AM311">
            <v>872</v>
          </cell>
          <cell r="AN311">
            <v>184</v>
          </cell>
          <cell r="AO311">
            <v>188</v>
          </cell>
        </row>
        <row r="312">
          <cell r="B312" t="str">
            <v>07 ศรีสงคราม</v>
          </cell>
          <cell r="C312">
            <v>69825</v>
          </cell>
          <cell r="D312">
            <v>65242.75</v>
          </cell>
          <cell r="E312">
            <v>58042</v>
          </cell>
          <cell r="F312">
            <v>58119.75</v>
          </cell>
          <cell r="G312">
            <v>7603</v>
          </cell>
          <cell r="H312">
            <v>5700</v>
          </cell>
          <cell r="I312">
            <v>130.99</v>
          </cell>
          <cell r="J312">
            <v>98.068556729855175</v>
          </cell>
          <cell r="M312">
            <v>73157.209847969585</v>
          </cell>
          <cell r="N312">
            <v>64093</v>
          </cell>
          <cell r="P312">
            <v>29281.655419999999</v>
          </cell>
          <cell r="Q312">
            <v>29281.655419999999</v>
          </cell>
          <cell r="Y312">
            <v>24700.655419999999</v>
          </cell>
          <cell r="Z312">
            <v>28291.655419999999</v>
          </cell>
          <cell r="AA312">
            <v>5684</v>
          </cell>
          <cell r="AB312">
            <v>5768</v>
          </cell>
          <cell r="AC312">
            <v>230.13101892824187</v>
          </cell>
          <cell r="AD312">
            <v>203.87551109018847</v>
          </cell>
          <cell r="AE312">
            <v>73021</v>
          </cell>
          <cell r="AF312">
            <v>73157</v>
          </cell>
          <cell r="AG312">
            <v>597</v>
          </cell>
          <cell r="AH312">
            <v>461</v>
          </cell>
          <cell r="AI312">
            <v>68838</v>
          </cell>
          <cell r="AJ312">
            <v>992</v>
          </cell>
          <cell r="AK312">
            <v>69369</v>
          </cell>
          <cell r="AL312">
            <v>15156</v>
          </cell>
          <cell r="AM312">
            <v>14497</v>
          </cell>
          <cell r="AN312">
            <v>207</v>
          </cell>
          <cell r="AO312">
            <v>209</v>
          </cell>
        </row>
        <row r="313">
          <cell r="B313" t="str">
            <v>08 เรณูนคร</v>
          </cell>
          <cell r="C313">
            <v>5060.8</v>
          </cell>
          <cell r="D313">
            <v>5516.8</v>
          </cell>
          <cell r="E313">
            <v>1781</v>
          </cell>
          <cell r="F313">
            <v>2237</v>
          </cell>
          <cell r="G313">
            <v>694</v>
          </cell>
          <cell r="H313">
            <v>381</v>
          </cell>
          <cell r="I313">
            <v>389.43</v>
          </cell>
          <cell r="J313">
            <v>170.46043808672329</v>
          </cell>
          <cell r="M313">
            <v>2819.5931201525109</v>
          </cell>
          <cell r="N313">
            <v>2975</v>
          </cell>
          <cell r="P313">
            <v>0</v>
          </cell>
          <cell r="Q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4550</v>
          </cell>
          <cell r="AF313">
            <v>4537</v>
          </cell>
          <cell r="AG313">
            <v>0</v>
          </cell>
          <cell r="AH313">
            <v>13</v>
          </cell>
          <cell r="AI313">
            <v>2476</v>
          </cell>
          <cell r="AJ313">
            <v>68</v>
          </cell>
          <cell r="AK313">
            <v>2531</v>
          </cell>
          <cell r="AL313">
            <v>475</v>
          </cell>
          <cell r="AM313">
            <v>463</v>
          </cell>
          <cell r="AN313">
            <v>172</v>
          </cell>
          <cell r="AO313">
            <v>183</v>
          </cell>
        </row>
        <row r="314">
          <cell r="B314" t="str">
            <v>09 นาหว้า</v>
          </cell>
          <cell r="C314">
            <v>5781.5</v>
          </cell>
          <cell r="D314">
            <v>4790.93</v>
          </cell>
          <cell r="E314">
            <v>1830</v>
          </cell>
          <cell r="F314">
            <v>1545</v>
          </cell>
          <cell r="G314">
            <v>518</v>
          </cell>
          <cell r="H314">
            <v>0</v>
          </cell>
          <cell r="I314">
            <v>283.14</v>
          </cell>
          <cell r="J314">
            <v>0</v>
          </cell>
          <cell r="M314">
            <v>6790.0162099057316</v>
          </cell>
          <cell r="N314">
            <v>6219</v>
          </cell>
          <cell r="P314">
            <v>4452</v>
          </cell>
          <cell r="Q314">
            <v>4452</v>
          </cell>
          <cell r="Y314">
            <v>3470</v>
          </cell>
          <cell r="Z314">
            <v>3620</v>
          </cell>
          <cell r="AA314">
            <v>707</v>
          </cell>
          <cell r="AB314">
            <v>705</v>
          </cell>
          <cell r="AC314">
            <v>203.7106628242075</v>
          </cell>
          <cell r="AD314">
            <v>194.80441988950275</v>
          </cell>
          <cell r="AE314">
            <v>6379</v>
          </cell>
          <cell r="AF314">
            <v>6219</v>
          </cell>
          <cell r="AG314">
            <v>34</v>
          </cell>
          <cell r="AH314">
            <v>194</v>
          </cell>
          <cell r="AI314">
            <v>4519</v>
          </cell>
          <cell r="AJ314">
            <v>68</v>
          </cell>
          <cell r="AK314">
            <v>4393</v>
          </cell>
          <cell r="AL314">
            <v>844</v>
          </cell>
          <cell r="AM314">
            <v>820</v>
          </cell>
          <cell r="AN314">
            <v>194</v>
          </cell>
          <cell r="AO314">
            <v>187</v>
          </cell>
        </row>
        <row r="315">
          <cell r="B315" t="str">
            <v>10 โพนสวรรค์</v>
          </cell>
          <cell r="C315">
            <v>36282</v>
          </cell>
          <cell r="D315">
            <v>36854.06</v>
          </cell>
          <cell r="E315">
            <v>19666</v>
          </cell>
          <cell r="F315">
            <v>19666</v>
          </cell>
          <cell r="G315">
            <v>2555</v>
          </cell>
          <cell r="H315">
            <v>2104</v>
          </cell>
          <cell r="I315">
            <v>129.9</v>
          </cell>
          <cell r="J315">
            <v>106.96934811349539</v>
          </cell>
          <cell r="M315">
            <v>32429.155778544602</v>
          </cell>
          <cell r="N315">
            <v>41419</v>
          </cell>
          <cell r="P315">
            <v>32054.166669999999</v>
          </cell>
          <cell r="Q315">
            <v>32054.166669999999</v>
          </cell>
          <cell r="Y315">
            <v>28332.5</v>
          </cell>
          <cell r="Z315">
            <v>31039.166669999999</v>
          </cell>
          <cell r="AA315">
            <v>5096</v>
          </cell>
          <cell r="AB315">
            <v>5616</v>
          </cell>
          <cell r="AC315">
            <v>179.85588546721962</v>
          </cell>
          <cell r="AD315">
            <v>180.92946409859272</v>
          </cell>
          <cell r="AE315">
            <v>41254</v>
          </cell>
          <cell r="AF315">
            <v>41419</v>
          </cell>
          <cell r="AG315">
            <v>201</v>
          </cell>
          <cell r="AH315">
            <v>36</v>
          </cell>
          <cell r="AI315">
            <v>30571</v>
          </cell>
          <cell r="AJ315">
            <v>455</v>
          </cell>
          <cell r="AK315">
            <v>30990</v>
          </cell>
          <cell r="AL315">
            <v>7195</v>
          </cell>
          <cell r="AM315">
            <v>6453</v>
          </cell>
          <cell r="AN315">
            <v>202</v>
          </cell>
          <cell r="AO315">
            <v>208</v>
          </cell>
        </row>
        <row r="316">
          <cell r="B316" t="str">
            <v>11 นาทม</v>
          </cell>
          <cell r="C316">
            <v>42779</v>
          </cell>
          <cell r="D316">
            <v>57709</v>
          </cell>
          <cell r="E316">
            <v>30489</v>
          </cell>
          <cell r="F316">
            <v>30489</v>
          </cell>
          <cell r="G316">
            <v>5651</v>
          </cell>
          <cell r="H316">
            <v>6471</v>
          </cell>
          <cell r="I316">
            <v>185.33</v>
          </cell>
          <cell r="J316">
            <v>212.23916822460561</v>
          </cell>
          <cell r="M316">
            <v>46421.153843392211</v>
          </cell>
          <cell r="N316">
            <v>34345</v>
          </cell>
          <cell r="P316">
            <v>19127</v>
          </cell>
          <cell r="Q316">
            <v>19127</v>
          </cell>
          <cell r="Y316">
            <v>18287</v>
          </cell>
          <cell r="Z316">
            <v>18687</v>
          </cell>
          <cell r="AA316">
            <v>3727</v>
          </cell>
          <cell r="AB316">
            <v>3950</v>
          </cell>
          <cell r="AC316">
            <v>203.78069120139989</v>
          </cell>
          <cell r="AD316">
            <v>211.4025793332263</v>
          </cell>
          <cell r="AE316">
            <v>46370</v>
          </cell>
          <cell r="AF316">
            <v>46421</v>
          </cell>
          <cell r="AG316">
            <v>174</v>
          </cell>
          <cell r="AH316">
            <v>123</v>
          </cell>
          <cell r="AI316">
            <v>41395</v>
          </cell>
          <cell r="AJ316">
            <v>594</v>
          </cell>
          <cell r="AK316">
            <v>41866</v>
          </cell>
          <cell r="AL316">
            <v>8879</v>
          </cell>
          <cell r="AM316">
            <v>9252</v>
          </cell>
          <cell r="AN316">
            <v>207</v>
          </cell>
          <cell r="AO316">
            <v>221</v>
          </cell>
        </row>
        <row r="317">
          <cell r="B317" t="str">
            <v>12 วังยาง</v>
          </cell>
          <cell r="C317">
            <v>2268</v>
          </cell>
          <cell r="D317">
            <v>2333</v>
          </cell>
          <cell r="E317">
            <v>1813</v>
          </cell>
          <cell r="F317">
            <v>1878</v>
          </cell>
          <cell r="G317">
            <v>230</v>
          </cell>
          <cell r="H317">
            <v>3</v>
          </cell>
          <cell r="I317">
            <v>126.63</v>
          </cell>
          <cell r="J317">
            <v>1.3312034078807242</v>
          </cell>
          <cell r="M317">
            <v>2697.6160261669106</v>
          </cell>
          <cell r="N317">
            <v>3676</v>
          </cell>
          <cell r="P317">
            <v>1467.5</v>
          </cell>
          <cell r="Q317">
            <v>1467.5</v>
          </cell>
          <cell r="Y317">
            <v>932.5</v>
          </cell>
          <cell r="Z317">
            <v>932.5</v>
          </cell>
          <cell r="AA317">
            <v>152</v>
          </cell>
          <cell r="AB317">
            <v>161</v>
          </cell>
          <cell r="AC317">
            <v>162.93297587131369</v>
          </cell>
          <cell r="AD317">
            <v>172.89991063806971</v>
          </cell>
          <cell r="AE317">
            <v>3815</v>
          </cell>
          <cell r="AF317">
            <v>3676</v>
          </cell>
          <cell r="AG317">
            <v>0</v>
          </cell>
          <cell r="AH317">
            <v>139</v>
          </cell>
          <cell r="AI317">
            <v>2967</v>
          </cell>
          <cell r="AJ317">
            <v>53</v>
          </cell>
          <cell r="AK317">
            <v>2881</v>
          </cell>
          <cell r="AL317">
            <v>522</v>
          </cell>
          <cell r="AM317">
            <v>498</v>
          </cell>
          <cell r="AN317">
            <v>166</v>
          </cell>
          <cell r="AO317">
            <v>173</v>
          </cell>
        </row>
        <row r="318">
          <cell r="B318" t="str">
            <v>มุกดาหาร</v>
          </cell>
          <cell r="C318">
            <v>269838</v>
          </cell>
          <cell r="D318">
            <v>262603.25</v>
          </cell>
          <cell r="E318">
            <v>175169.5</v>
          </cell>
          <cell r="F318">
            <v>181246</v>
          </cell>
          <cell r="G318">
            <v>38026</v>
          </cell>
          <cell r="H318">
            <v>50042</v>
          </cell>
          <cell r="I318">
            <v>217</v>
          </cell>
          <cell r="J318">
            <v>276</v>
          </cell>
          <cell r="M318">
            <v>299074.26592229248</v>
          </cell>
          <cell r="N318">
            <v>263295</v>
          </cell>
          <cell r="P318">
            <v>143251.79166999998</v>
          </cell>
          <cell r="Q318">
            <v>141719.125</v>
          </cell>
          <cell r="Y318">
            <v>130233.29167000001</v>
          </cell>
          <cell r="Z318">
            <v>130695.125</v>
          </cell>
          <cell r="AA318">
            <v>23919</v>
          </cell>
          <cell r="AB318">
            <v>24383</v>
          </cell>
          <cell r="AC318">
            <v>184</v>
          </cell>
          <cell r="AD318">
            <v>187</v>
          </cell>
          <cell r="AE318">
            <v>262808</v>
          </cell>
          <cell r="AF318">
            <v>263295</v>
          </cell>
          <cell r="AG318">
            <v>2129</v>
          </cell>
          <cell r="AH318">
            <v>1642</v>
          </cell>
          <cell r="AI318">
            <v>222439</v>
          </cell>
          <cell r="AJ318">
            <v>5092</v>
          </cell>
          <cell r="AK318">
            <v>225434</v>
          </cell>
          <cell r="AL318">
            <v>45274</v>
          </cell>
          <cell r="AM318">
            <v>46371</v>
          </cell>
          <cell r="AN318">
            <v>204</v>
          </cell>
          <cell r="AO318">
            <v>206</v>
          </cell>
        </row>
        <row r="319">
          <cell r="B319" t="str">
            <v>01 เมืองมุกดาหาร</v>
          </cell>
          <cell r="C319">
            <v>66242.75</v>
          </cell>
          <cell r="D319">
            <v>55770.5</v>
          </cell>
          <cell r="E319">
            <v>57011.75</v>
          </cell>
          <cell r="F319">
            <v>55009.75</v>
          </cell>
          <cell r="G319">
            <v>10457</v>
          </cell>
          <cell r="H319">
            <v>7412</v>
          </cell>
          <cell r="I319">
            <v>183.41</v>
          </cell>
          <cell r="J319">
            <v>134.74313189934512</v>
          </cell>
          <cell r="M319">
            <v>76293.971952889493</v>
          </cell>
          <cell r="N319">
            <v>60126</v>
          </cell>
          <cell r="P319">
            <v>31089.458340000001</v>
          </cell>
          <cell r="Q319">
            <v>31405.458340000001</v>
          </cell>
          <cell r="Y319">
            <v>26359.791669999999</v>
          </cell>
          <cell r="Z319">
            <v>26412.458340000001</v>
          </cell>
          <cell r="AA319">
            <v>5569</v>
          </cell>
          <cell r="AB319">
            <v>5578</v>
          </cell>
          <cell r="AC319">
            <v>211.27479823781172</v>
          </cell>
          <cell r="AD319">
            <v>211.18318843584024</v>
          </cell>
          <cell r="AE319">
            <v>59927</v>
          </cell>
          <cell r="AF319">
            <v>60126</v>
          </cell>
          <cell r="AG319">
            <v>245</v>
          </cell>
          <cell r="AH319">
            <v>46</v>
          </cell>
          <cell r="AI319">
            <v>53254</v>
          </cell>
          <cell r="AJ319">
            <v>1202</v>
          </cell>
          <cell r="AK319">
            <v>54410</v>
          </cell>
          <cell r="AL319">
            <v>10404</v>
          </cell>
          <cell r="AM319">
            <v>11490</v>
          </cell>
          <cell r="AN319">
            <v>176</v>
          </cell>
          <cell r="AO319">
            <v>211</v>
          </cell>
        </row>
        <row r="320">
          <cell r="B320" t="str">
            <v>02 คำชะอี</v>
          </cell>
          <cell r="C320">
            <v>35248</v>
          </cell>
          <cell r="D320">
            <v>32588</v>
          </cell>
          <cell r="E320">
            <v>18658</v>
          </cell>
          <cell r="F320">
            <v>15998</v>
          </cell>
          <cell r="G320">
            <v>3760</v>
          </cell>
          <cell r="H320">
            <v>248</v>
          </cell>
          <cell r="I320">
            <v>201.5</v>
          </cell>
          <cell r="J320">
            <v>15.526940867608451</v>
          </cell>
          <cell r="M320">
            <v>36805.975289688307</v>
          </cell>
          <cell r="N320">
            <v>29444</v>
          </cell>
          <cell r="P320">
            <v>9821</v>
          </cell>
          <cell r="Q320">
            <v>9821</v>
          </cell>
          <cell r="Y320">
            <v>8188.8333400000001</v>
          </cell>
          <cell r="Z320">
            <v>8865.5</v>
          </cell>
          <cell r="AA320">
            <v>1278</v>
          </cell>
          <cell r="AB320">
            <v>1383</v>
          </cell>
          <cell r="AC320">
            <v>156.01695385584679</v>
          </cell>
          <cell r="AD320">
            <v>155.94821687101685</v>
          </cell>
          <cell r="AE320">
            <v>29404</v>
          </cell>
          <cell r="AF320">
            <v>29444</v>
          </cell>
          <cell r="AG320">
            <v>362</v>
          </cell>
          <cell r="AH320">
            <v>322</v>
          </cell>
          <cell r="AI320">
            <v>20373</v>
          </cell>
          <cell r="AJ320">
            <v>582</v>
          </cell>
          <cell r="AK320">
            <v>20633</v>
          </cell>
          <cell r="AL320">
            <v>4085</v>
          </cell>
          <cell r="AM320">
            <v>3716</v>
          </cell>
          <cell r="AN320">
            <v>160</v>
          </cell>
          <cell r="AO320">
            <v>180</v>
          </cell>
        </row>
        <row r="321">
          <cell r="B321" t="str">
            <v>03 ดอนตาล</v>
          </cell>
          <cell r="C321">
            <v>36719</v>
          </cell>
          <cell r="D321">
            <v>40035.75</v>
          </cell>
          <cell r="E321">
            <v>19285</v>
          </cell>
          <cell r="F321">
            <v>22601.75</v>
          </cell>
          <cell r="G321">
            <v>12401</v>
          </cell>
          <cell r="H321">
            <v>10496</v>
          </cell>
          <cell r="I321">
            <v>643.04</v>
          </cell>
          <cell r="J321">
            <v>464.36871038747</v>
          </cell>
          <cell r="M321">
            <v>46813.429764478773</v>
          </cell>
          <cell r="N321">
            <v>44629</v>
          </cell>
          <cell r="P321">
            <v>14730.75</v>
          </cell>
          <cell r="Q321">
            <v>14730.75</v>
          </cell>
          <cell r="Y321">
            <v>13304.916670000001</v>
          </cell>
          <cell r="Z321">
            <v>13304.916670000001</v>
          </cell>
          <cell r="AA321">
            <v>2476</v>
          </cell>
          <cell r="AB321">
            <v>2620</v>
          </cell>
          <cell r="AC321">
            <v>186.09242192796086</v>
          </cell>
          <cell r="AD321">
            <v>196.9397903790103</v>
          </cell>
          <cell r="AE321">
            <v>44259</v>
          </cell>
          <cell r="AF321">
            <v>44629</v>
          </cell>
          <cell r="AG321">
            <v>386</v>
          </cell>
          <cell r="AH321">
            <v>16</v>
          </cell>
          <cell r="AI321">
            <v>37522</v>
          </cell>
          <cell r="AJ321">
            <v>813</v>
          </cell>
          <cell r="AK321">
            <v>38319</v>
          </cell>
          <cell r="AL321">
            <v>8434</v>
          </cell>
          <cell r="AM321">
            <v>8043</v>
          </cell>
          <cell r="AN321">
            <v>171</v>
          </cell>
          <cell r="AO321">
            <v>210</v>
          </cell>
        </row>
        <row r="322">
          <cell r="B322" t="str">
            <v>04 นิคมคำสร้อย</v>
          </cell>
          <cell r="C322">
            <v>42723</v>
          </cell>
          <cell r="D322">
            <v>51158</v>
          </cell>
          <cell r="E322">
            <v>34615</v>
          </cell>
          <cell r="F322">
            <v>36669</v>
          </cell>
          <cell r="G322">
            <v>4263</v>
          </cell>
          <cell r="H322">
            <v>25191</v>
          </cell>
          <cell r="I322">
            <v>123.16</v>
          </cell>
          <cell r="J322">
            <v>686.97912405574186</v>
          </cell>
          <cell r="M322">
            <v>51145.756849512894</v>
          </cell>
          <cell r="N322">
            <v>46230</v>
          </cell>
          <cell r="P322">
            <v>37413.166669999999</v>
          </cell>
          <cell r="Q322">
            <v>35564.5</v>
          </cell>
          <cell r="Y322">
            <v>33246.166660000003</v>
          </cell>
          <cell r="Z322">
            <v>32524.49999</v>
          </cell>
          <cell r="AA322">
            <v>7438</v>
          </cell>
          <cell r="AB322">
            <v>7561</v>
          </cell>
          <cell r="AC322">
            <v>223.71546598810195</v>
          </cell>
          <cell r="AD322">
            <v>232.46068355623012</v>
          </cell>
          <cell r="AE322">
            <v>46307</v>
          </cell>
          <cell r="AF322">
            <v>46230</v>
          </cell>
          <cell r="AG322">
            <v>383</v>
          </cell>
          <cell r="AH322">
            <v>460</v>
          </cell>
          <cell r="AI322">
            <v>46206</v>
          </cell>
          <cell r="AJ322">
            <v>938</v>
          </cell>
          <cell r="AK322">
            <v>46230</v>
          </cell>
          <cell r="AL322">
            <v>8832</v>
          </cell>
          <cell r="AM322">
            <v>9175</v>
          </cell>
          <cell r="AN322">
            <v>179</v>
          </cell>
          <cell r="AO322">
            <v>198</v>
          </cell>
        </row>
        <row r="323">
          <cell r="B323" t="str">
            <v>05 ดงหลวง</v>
          </cell>
          <cell r="C323">
            <v>72834</v>
          </cell>
          <cell r="D323">
            <v>68866</v>
          </cell>
          <cell r="E323">
            <v>36746</v>
          </cell>
          <cell r="F323">
            <v>42468</v>
          </cell>
          <cell r="G323">
            <v>6034</v>
          </cell>
          <cell r="H323">
            <v>5799</v>
          </cell>
          <cell r="I323">
            <v>164.22</v>
          </cell>
          <cell r="J323">
            <v>136.54511632287841</v>
          </cell>
          <cell r="M323">
            <v>70827.279632319318</v>
          </cell>
          <cell r="N323">
            <v>68230</v>
          </cell>
          <cell r="P323">
            <v>45279.333330000001</v>
          </cell>
          <cell r="Q323">
            <v>45279.333330000001</v>
          </cell>
          <cell r="Y323">
            <v>44823.333330000001</v>
          </cell>
          <cell r="Z323">
            <v>45143.333330000001</v>
          </cell>
          <cell r="AA323">
            <v>6400</v>
          </cell>
          <cell r="AB323">
            <v>6489</v>
          </cell>
          <cell r="AC323">
            <v>142.79114673486959</v>
          </cell>
          <cell r="AD323">
            <v>143.74201433543101</v>
          </cell>
          <cell r="AE323">
            <v>67956</v>
          </cell>
          <cell r="AF323">
            <v>68230</v>
          </cell>
          <cell r="AG323">
            <v>673</v>
          </cell>
          <cell r="AH323">
            <v>399</v>
          </cell>
          <cell r="AI323">
            <v>53314</v>
          </cell>
          <cell r="AJ323">
            <v>1239</v>
          </cell>
          <cell r="AK323">
            <v>54154</v>
          </cell>
          <cell r="AL323">
            <v>11428</v>
          </cell>
          <cell r="AM323">
            <v>11744</v>
          </cell>
          <cell r="AN323">
            <v>178</v>
          </cell>
          <cell r="AO323">
            <v>217</v>
          </cell>
        </row>
        <row r="324">
          <cell r="B324" t="str">
            <v>06 หว้านใหญ่</v>
          </cell>
          <cell r="C324">
            <v>7007</v>
          </cell>
          <cell r="D324">
            <v>5120.75</v>
          </cell>
          <cell r="E324">
            <v>4103</v>
          </cell>
          <cell r="F324">
            <v>3748.75</v>
          </cell>
          <cell r="G324">
            <v>718</v>
          </cell>
          <cell r="H324">
            <v>427</v>
          </cell>
          <cell r="I324">
            <v>174.99</v>
          </cell>
          <cell r="J324">
            <v>114.0113371123708</v>
          </cell>
          <cell r="M324">
            <v>5700.5597888754965</v>
          </cell>
          <cell r="N324">
            <v>5353</v>
          </cell>
          <cell r="P324">
            <v>1919.75</v>
          </cell>
          <cell r="Q324">
            <v>1919.75</v>
          </cell>
          <cell r="Y324">
            <v>1660.75</v>
          </cell>
          <cell r="Z324">
            <v>1660.75</v>
          </cell>
          <cell r="AA324">
            <v>278</v>
          </cell>
          <cell r="AB324">
            <v>284</v>
          </cell>
          <cell r="AC324">
            <v>167.24271162426615</v>
          </cell>
          <cell r="AD324">
            <v>170.72005619750112</v>
          </cell>
          <cell r="AE324">
            <v>5386</v>
          </cell>
          <cell r="AF324">
            <v>5353</v>
          </cell>
          <cell r="AG324">
            <v>0</v>
          </cell>
          <cell r="AH324">
            <v>33</v>
          </cell>
          <cell r="AI324">
            <v>4733</v>
          </cell>
          <cell r="AJ324">
            <v>116</v>
          </cell>
          <cell r="AK324">
            <v>4816</v>
          </cell>
          <cell r="AL324">
            <v>1030</v>
          </cell>
          <cell r="AM324">
            <v>1047</v>
          </cell>
          <cell r="AN324">
            <v>162</v>
          </cell>
          <cell r="AO324">
            <v>217</v>
          </cell>
        </row>
        <row r="325">
          <cell r="B325" t="str">
            <v>06 หนองสูง</v>
          </cell>
          <cell r="C325">
            <v>9064.25</v>
          </cell>
          <cell r="D325">
            <v>9064.25</v>
          </cell>
          <cell r="E325">
            <v>4750.75</v>
          </cell>
          <cell r="F325">
            <v>4750.75</v>
          </cell>
          <cell r="G325">
            <v>393</v>
          </cell>
          <cell r="H325">
            <v>469</v>
          </cell>
          <cell r="I325">
            <v>82.66</v>
          </cell>
          <cell r="J325">
            <v>98.678240277850875</v>
          </cell>
          <cell r="M325">
            <v>11487.292644528225</v>
          </cell>
          <cell r="N325">
            <v>9283</v>
          </cell>
          <cell r="P325">
            <v>2998.3333299999999</v>
          </cell>
          <cell r="Q325">
            <v>2998.3333299999999</v>
          </cell>
          <cell r="Y325">
            <v>2649.5</v>
          </cell>
          <cell r="Z325">
            <v>2783.6666700000001</v>
          </cell>
          <cell r="AA325">
            <v>480</v>
          </cell>
          <cell r="AB325">
            <v>468</v>
          </cell>
          <cell r="AC325">
            <v>181.24350506510663</v>
          </cell>
          <cell r="AD325">
            <v>168.25775336096544</v>
          </cell>
          <cell r="AE325">
            <v>9569</v>
          </cell>
          <cell r="AF325">
            <v>9283</v>
          </cell>
          <cell r="AG325">
            <v>80</v>
          </cell>
          <cell r="AH325">
            <v>366</v>
          </cell>
          <cell r="AI325">
            <v>7037</v>
          </cell>
          <cell r="AJ325">
            <v>201</v>
          </cell>
          <cell r="AK325">
            <v>6872</v>
          </cell>
          <cell r="AL325">
            <v>1061</v>
          </cell>
          <cell r="AM325">
            <v>1156</v>
          </cell>
          <cell r="AN325">
            <v>139</v>
          </cell>
          <cell r="AO325">
            <v>168</v>
          </cell>
        </row>
        <row r="326">
          <cell r="B326" t="str">
            <v>ยโสธร</v>
          </cell>
          <cell r="C326">
            <v>121684.75</v>
          </cell>
          <cell r="D326">
            <v>102791.75</v>
          </cell>
          <cell r="E326">
            <v>66079.25</v>
          </cell>
          <cell r="F326">
            <v>74845.75</v>
          </cell>
          <cell r="G326">
            <v>11550</v>
          </cell>
          <cell r="H326">
            <v>10683</v>
          </cell>
          <cell r="I326">
            <v>175</v>
          </cell>
          <cell r="J326">
            <v>143</v>
          </cell>
          <cell r="M326">
            <v>125174.96784222197</v>
          </cell>
          <cell r="N326">
            <v>116273</v>
          </cell>
          <cell r="P326">
            <v>240338.04729000002</v>
          </cell>
          <cell r="Q326">
            <v>240346.40729</v>
          </cell>
          <cell r="Y326">
            <v>215129.24062</v>
          </cell>
          <cell r="Z326">
            <v>235046.07394999999</v>
          </cell>
          <cell r="AA326">
            <v>48283</v>
          </cell>
          <cell r="AB326">
            <v>52070</v>
          </cell>
          <cell r="AC326">
            <v>224</v>
          </cell>
          <cell r="AD326">
            <v>222</v>
          </cell>
          <cell r="AE326">
            <v>115693</v>
          </cell>
          <cell r="AF326">
            <v>116273</v>
          </cell>
          <cell r="AG326">
            <v>804</v>
          </cell>
          <cell r="AH326">
            <v>224</v>
          </cell>
          <cell r="AI326">
            <v>90225</v>
          </cell>
          <cell r="AJ326">
            <v>6512</v>
          </cell>
          <cell r="AK326">
            <v>96513</v>
          </cell>
          <cell r="AL326">
            <v>18061</v>
          </cell>
          <cell r="AM326">
            <v>18502</v>
          </cell>
          <cell r="AN326">
            <v>200</v>
          </cell>
          <cell r="AO326">
            <v>192</v>
          </cell>
        </row>
        <row r="327">
          <cell r="B327" t="str">
            <v>01 เมืองยโสธร</v>
          </cell>
          <cell r="C327">
            <v>27084</v>
          </cell>
          <cell r="D327">
            <v>22685</v>
          </cell>
          <cell r="E327">
            <v>16390</v>
          </cell>
          <cell r="F327">
            <v>16389</v>
          </cell>
          <cell r="G327">
            <v>1624</v>
          </cell>
          <cell r="H327">
            <v>0</v>
          </cell>
          <cell r="I327">
            <v>99.06</v>
          </cell>
          <cell r="J327">
            <v>0</v>
          </cell>
          <cell r="M327">
            <v>25459.300903711475</v>
          </cell>
          <cell r="N327">
            <v>23487</v>
          </cell>
          <cell r="P327">
            <v>161181.16604000001</v>
          </cell>
          <cell r="Q327">
            <v>161189.52604</v>
          </cell>
          <cell r="Y327">
            <v>143847.94271</v>
          </cell>
          <cell r="Z327">
            <v>160104.60938000001</v>
          </cell>
          <cell r="AA327">
            <v>33910</v>
          </cell>
          <cell r="AB327">
            <v>37672</v>
          </cell>
          <cell r="AC327">
            <v>235.73801168894033</v>
          </cell>
          <cell r="AD327">
            <v>235.29851865317983</v>
          </cell>
          <cell r="AE327">
            <v>23477</v>
          </cell>
          <cell r="AF327">
            <v>23487</v>
          </cell>
          <cell r="AG327">
            <v>125</v>
          </cell>
          <cell r="AH327">
            <v>115</v>
          </cell>
          <cell r="AI327">
            <v>22059</v>
          </cell>
          <cell r="AJ327">
            <v>1501</v>
          </cell>
          <cell r="AK327">
            <v>23445</v>
          </cell>
          <cell r="AL327">
            <v>4498</v>
          </cell>
          <cell r="AM327">
            <v>4844</v>
          </cell>
          <cell r="AN327">
            <v>189</v>
          </cell>
          <cell r="AO327">
            <v>207</v>
          </cell>
        </row>
        <row r="328">
          <cell r="B328" t="str">
            <v>02 กุดชุม</v>
          </cell>
          <cell r="C328">
            <v>14011</v>
          </cell>
          <cell r="D328">
            <v>18574.5</v>
          </cell>
          <cell r="E328">
            <v>6534</v>
          </cell>
          <cell r="F328">
            <v>15226.5</v>
          </cell>
          <cell r="G328">
            <v>163</v>
          </cell>
          <cell r="H328">
            <v>3673</v>
          </cell>
          <cell r="I328">
            <v>25</v>
          </cell>
          <cell r="J328">
            <v>241.19791153580928</v>
          </cell>
          <cell r="M328">
            <v>16679.894761069798</v>
          </cell>
          <cell r="N328">
            <v>17521</v>
          </cell>
          <cell r="P328">
            <v>6396.625</v>
          </cell>
          <cell r="Q328">
            <v>6396.625</v>
          </cell>
          <cell r="Y328">
            <v>4450.125</v>
          </cell>
          <cell r="Z328">
            <v>5372.625</v>
          </cell>
          <cell r="AA328">
            <v>733</v>
          </cell>
          <cell r="AB328">
            <v>823</v>
          </cell>
          <cell r="AC328">
            <v>164.63865247155979</v>
          </cell>
          <cell r="AD328">
            <v>153.20659516158304</v>
          </cell>
          <cell r="AE328">
            <v>17424</v>
          </cell>
          <cell r="AF328">
            <v>17521</v>
          </cell>
          <cell r="AG328">
            <v>132</v>
          </cell>
          <cell r="AH328">
            <v>35</v>
          </cell>
          <cell r="AI328">
            <v>12589</v>
          </cell>
          <cell r="AJ328">
            <v>967</v>
          </cell>
          <cell r="AK328">
            <v>13521</v>
          </cell>
          <cell r="AL328">
            <v>2743</v>
          </cell>
          <cell r="AM328">
            <v>2645</v>
          </cell>
          <cell r="AN328">
            <v>177</v>
          </cell>
          <cell r="AO328">
            <v>196</v>
          </cell>
        </row>
        <row r="329">
          <cell r="B329" t="str">
            <v>03 คำเขื่อนแก้ว</v>
          </cell>
          <cell r="C329">
            <v>6434</v>
          </cell>
          <cell r="D329">
            <v>6238</v>
          </cell>
          <cell r="E329">
            <v>2747.5</v>
          </cell>
          <cell r="F329">
            <v>3021.5</v>
          </cell>
          <cell r="G329">
            <v>524</v>
          </cell>
          <cell r="H329">
            <v>542</v>
          </cell>
          <cell r="I329">
            <v>190.74</v>
          </cell>
          <cell r="J329">
            <v>179.43095813337746</v>
          </cell>
          <cell r="M329">
            <v>6325.3265008243015</v>
          </cell>
          <cell r="N329">
            <v>5821</v>
          </cell>
          <cell r="P329">
            <v>3487</v>
          </cell>
          <cell r="Q329">
            <v>3487</v>
          </cell>
          <cell r="Y329">
            <v>2699.5</v>
          </cell>
          <cell r="Z329">
            <v>3344</v>
          </cell>
          <cell r="AA329">
            <v>480</v>
          </cell>
          <cell r="AB329">
            <v>504</v>
          </cell>
          <cell r="AC329">
            <v>177.76304253750695</v>
          </cell>
          <cell r="AD329">
            <v>150.79057017643541</v>
          </cell>
          <cell r="AE329">
            <v>5830</v>
          </cell>
          <cell r="AF329">
            <v>5821</v>
          </cell>
          <cell r="AG329">
            <v>38</v>
          </cell>
          <cell r="AH329">
            <v>47</v>
          </cell>
          <cell r="AI329">
            <v>4490</v>
          </cell>
          <cell r="AJ329">
            <v>329</v>
          </cell>
          <cell r="AK329">
            <v>4772</v>
          </cell>
          <cell r="AL329">
            <v>913</v>
          </cell>
          <cell r="AM329">
            <v>892</v>
          </cell>
          <cell r="AN329">
            <v>185</v>
          </cell>
          <cell r="AO329">
            <v>187</v>
          </cell>
        </row>
        <row r="330">
          <cell r="B330" t="str">
            <v>04 ป่าติ้ว</v>
          </cell>
          <cell r="C330">
            <v>8213.25</v>
          </cell>
          <cell r="D330">
            <v>8163.25</v>
          </cell>
          <cell r="E330">
            <v>5425</v>
          </cell>
          <cell r="F330">
            <v>5425</v>
          </cell>
          <cell r="G330">
            <v>1494</v>
          </cell>
          <cell r="H330">
            <v>603</v>
          </cell>
          <cell r="I330">
            <v>275.43</v>
          </cell>
          <cell r="J330">
            <v>111.20552995391705</v>
          </cell>
          <cell r="M330">
            <v>7626.7695108537046</v>
          </cell>
          <cell r="N330">
            <v>7211</v>
          </cell>
          <cell r="P330">
            <v>25040.783329999998</v>
          </cell>
          <cell r="Q330">
            <v>25040.783329999998</v>
          </cell>
          <cell r="Y330">
            <v>25040.783329999998</v>
          </cell>
          <cell r="Z330">
            <v>25040.783329999998</v>
          </cell>
          <cell r="AA330">
            <v>5464</v>
          </cell>
          <cell r="AB330">
            <v>5629</v>
          </cell>
          <cell r="AC330">
            <v>218.21681566380937</v>
          </cell>
          <cell r="AD330">
            <v>224.7884950650224</v>
          </cell>
          <cell r="AE330">
            <v>7127</v>
          </cell>
          <cell r="AF330">
            <v>7211</v>
          </cell>
          <cell r="AG330">
            <v>84</v>
          </cell>
          <cell r="AH330">
            <v>0</v>
          </cell>
          <cell r="AI330">
            <v>5300</v>
          </cell>
          <cell r="AJ330">
            <v>387</v>
          </cell>
          <cell r="AK330">
            <v>5687</v>
          </cell>
          <cell r="AL330">
            <v>1066</v>
          </cell>
          <cell r="AM330">
            <v>1162</v>
          </cell>
          <cell r="AN330">
            <v>161</v>
          </cell>
          <cell r="AO330">
            <v>204</v>
          </cell>
        </row>
        <row r="331">
          <cell r="B331" t="str">
            <v>05 มหาชนะชัย</v>
          </cell>
          <cell r="C331">
            <v>35</v>
          </cell>
          <cell r="D331">
            <v>35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M331">
            <v>173.07289443919004</v>
          </cell>
          <cell r="N331">
            <v>242</v>
          </cell>
          <cell r="P331">
            <v>0</v>
          </cell>
          <cell r="Q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242</v>
          </cell>
          <cell r="AF331">
            <v>242</v>
          </cell>
          <cell r="AG331">
            <v>0</v>
          </cell>
          <cell r="AH331">
            <v>0</v>
          </cell>
          <cell r="AI331">
            <v>175</v>
          </cell>
          <cell r="AJ331">
            <v>14</v>
          </cell>
          <cell r="AK331">
            <v>189</v>
          </cell>
          <cell r="AL331">
            <v>17</v>
          </cell>
          <cell r="AM331">
            <v>20</v>
          </cell>
          <cell r="AN331">
            <v>91</v>
          </cell>
          <cell r="AO331">
            <v>106</v>
          </cell>
        </row>
        <row r="332">
          <cell r="B332" t="str">
            <v>06 เลิงนกทา</v>
          </cell>
          <cell r="C332">
            <v>47169</v>
          </cell>
          <cell r="D332">
            <v>29568</v>
          </cell>
          <cell r="E332">
            <v>23770</v>
          </cell>
          <cell r="F332">
            <v>23571</v>
          </cell>
          <cell r="G332">
            <v>6730</v>
          </cell>
          <cell r="H332">
            <v>5223</v>
          </cell>
          <cell r="I332">
            <v>283.14999999999998</v>
          </cell>
          <cell r="J332">
            <v>221.57138008569854</v>
          </cell>
          <cell r="M332">
            <v>46636.417403678053</v>
          </cell>
          <cell r="N332">
            <v>42706</v>
          </cell>
          <cell r="P332">
            <v>26488.431250000001</v>
          </cell>
          <cell r="Q332">
            <v>26488.431250000001</v>
          </cell>
          <cell r="Y332">
            <v>23586.181250000001</v>
          </cell>
          <cell r="Z332">
            <v>23877.514579999999</v>
          </cell>
          <cell r="AA332">
            <v>4335</v>
          </cell>
          <cell r="AB332">
            <v>3935</v>
          </cell>
          <cell r="AC332">
            <v>183.78205388080784</v>
          </cell>
          <cell r="AD332">
            <v>164.82023928765204</v>
          </cell>
          <cell r="AE332">
            <v>42488</v>
          </cell>
          <cell r="AF332">
            <v>42706</v>
          </cell>
          <cell r="AG332">
            <v>236</v>
          </cell>
          <cell r="AH332">
            <v>18</v>
          </cell>
          <cell r="AI332">
            <v>32080</v>
          </cell>
          <cell r="AJ332">
            <v>2311</v>
          </cell>
          <cell r="AK332">
            <v>34373</v>
          </cell>
          <cell r="AL332">
            <v>6566</v>
          </cell>
          <cell r="AM332">
            <v>6483</v>
          </cell>
          <cell r="AN332">
            <v>177</v>
          </cell>
          <cell r="AO332">
            <v>189</v>
          </cell>
        </row>
        <row r="333">
          <cell r="B333" t="str">
            <v>07 ทรายมูล</v>
          </cell>
          <cell r="C333">
            <v>8462.25</v>
          </cell>
          <cell r="D333">
            <v>8462.25</v>
          </cell>
          <cell r="E333">
            <v>5330</v>
          </cell>
          <cell r="F333">
            <v>5330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M333">
            <v>11874.836795342486</v>
          </cell>
          <cell r="N333">
            <v>9188</v>
          </cell>
          <cell r="P333">
            <v>4531.0416699999996</v>
          </cell>
          <cell r="Q333">
            <v>4531.0416699999996</v>
          </cell>
          <cell r="Y333">
            <v>3947.7083299999999</v>
          </cell>
          <cell r="Z333">
            <v>4093.5416599999999</v>
          </cell>
          <cell r="AA333">
            <v>605</v>
          </cell>
          <cell r="AB333">
            <v>629</v>
          </cell>
          <cell r="AC333">
            <v>153.26967135132804</v>
          </cell>
          <cell r="AD333">
            <v>153.65301058155103</v>
          </cell>
          <cell r="AE333">
            <v>9111</v>
          </cell>
          <cell r="AF333">
            <v>9188</v>
          </cell>
          <cell r="AG333">
            <v>77</v>
          </cell>
          <cell r="AH333">
            <v>0</v>
          </cell>
          <cell r="AI333">
            <v>6710</v>
          </cell>
          <cell r="AJ333">
            <v>471</v>
          </cell>
          <cell r="AK333">
            <v>7181</v>
          </cell>
          <cell r="AL333">
            <v>1139</v>
          </cell>
          <cell r="AM333">
            <v>1299</v>
          </cell>
          <cell r="AN333">
            <v>181</v>
          </cell>
          <cell r="AO333">
            <v>181</v>
          </cell>
        </row>
        <row r="334">
          <cell r="B334" t="str">
            <v>08 ค้อวัง</v>
          </cell>
          <cell r="C334">
            <v>50</v>
          </cell>
          <cell r="D334">
            <v>23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M334">
            <v>46.98045529465999</v>
          </cell>
          <cell r="N334">
            <v>25</v>
          </cell>
          <cell r="P334">
            <v>0</v>
          </cell>
          <cell r="Q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25</v>
          </cell>
          <cell r="AF334">
            <v>25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5">
          <cell r="B335" t="str">
            <v>09 ไทยเจริญ</v>
          </cell>
          <cell r="C335">
            <v>10226.25</v>
          </cell>
          <cell r="D335">
            <v>9042.75</v>
          </cell>
          <cell r="E335">
            <v>5882.75</v>
          </cell>
          <cell r="F335">
            <v>5882.75</v>
          </cell>
          <cell r="G335">
            <v>1015</v>
          </cell>
          <cell r="H335">
            <v>642</v>
          </cell>
          <cell r="I335">
            <v>172.58</v>
          </cell>
          <cell r="J335">
            <v>109.14878245718414</v>
          </cell>
          <cell r="M335">
            <v>10352.368617008291</v>
          </cell>
          <cell r="N335">
            <v>10072</v>
          </cell>
          <cell r="P335">
            <v>13213</v>
          </cell>
          <cell r="Q335">
            <v>13213</v>
          </cell>
          <cell r="Y335">
            <v>11557</v>
          </cell>
          <cell r="Z335">
            <v>13213</v>
          </cell>
          <cell r="AA335">
            <v>2756</v>
          </cell>
          <cell r="AB335">
            <v>2878</v>
          </cell>
          <cell r="AC335">
            <v>238.44405987713074</v>
          </cell>
          <cell r="AD335">
            <v>217.7807714621963</v>
          </cell>
          <cell r="AE335">
            <v>9969</v>
          </cell>
          <cell r="AF335">
            <v>10072</v>
          </cell>
          <cell r="AG335">
            <v>112</v>
          </cell>
          <cell r="AH335">
            <v>9</v>
          </cell>
          <cell r="AI335">
            <v>6822</v>
          </cell>
          <cell r="AJ335">
            <v>532</v>
          </cell>
          <cell r="AK335">
            <v>7345</v>
          </cell>
          <cell r="AL335">
            <v>1119</v>
          </cell>
          <cell r="AM335">
            <v>1157</v>
          </cell>
          <cell r="AN335">
            <v>145</v>
          </cell>
          <cell r="AO335">
            <v>158</v>
          </cell>
        </row>
        <row r="336">
          <cell r="B336" t="str">
            <v>อำนาจเจริญ</v>
          </cell>
          <cell r="C336">
            <v>57457.229999999996</v>
          </cell>
          <cell r="D336">
            <v>57004.979999999996</v>
          </cell>
          <cell r="E336">
            <v>43072.979999999996</v>
          </cell>
          <cell r="F336">
            <v>43836.979999999996</v>
          </cell>
          <cell r="G336">
            <v>757</v>
          </cell>
          <cell r="H336">
            <v>5968</v>
          </cell>
          <cell r="I336">
            <v>18</v>
          </cell>
          <cell r="J336">
            <v>136</v>
          </cell>
          <cell r="M336">
            <v>106024.7285022056</v>
          </cell>
          <cell r="N336">
            <v>90519</v>
          </cell>
          <cell r="P336">
            <v>120883.12062</v>
          </cell>
          <cell r="Q336">
            <v>120883.12062</v>
          </cell>
          <cell r="Y336">
            <v>104336.54167000001</v>
          </cell>
          <cell r="Z336">
            <v>110036.87062</v>
          </cell>
          <cell r="AA336">
            <v>14266</v>
          </cell>
          <cell r="AB336">
            <v>15607</v>
          </cell>
          <cell r="AC336">
            <v>137</v>
          </cell>
          <cell r="AD336">
            <v>142</v>
          </cell>
          <cell r="AE336">
            <v>92426</v>
          </cell>
          <cell r="AF336">
            <v>92430</v>
          </cell>
          <cell r="AG336">
            <v>551</v>
          </cell>
          <cell r="AH336">
            <v>547</v>
          </cell>
          <cell r="AI336">
            <v>73927</v>
          </cell>
          <cell r="AJ336">
            <v>9365</v>
          </cell>
          <cell r="AK336">
            <v>82746</v>
          </cell>
          <cell r="AL336">
            <v>14491</v>
          </cell>
          <cell r="AM336">
            <v>16305</v>
          </cell>
          <cell r="AN336">
            <v>196</v>
          </cell>
          <cell r="AO336">
            <v>197</v>
          </cell>
        </row>
        <row r="337">
          <cell r="B337" t="str">
            <v>01 เมืองอำนาจเจริญ</v>
          </cell>
          <cell r="C337">
            <v>820</v>
          </cell>
          <cell r="D337">
            <v>810</v>
          </cell>
          <cell r="E337">
            <v>40</v>
          </cell>
          <cell r="F337">
            <v>40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M337">
            <v>16931.767051637726</v>
          </cell>
          <cell r="N337">
            <v>14175</v>
          </cell>
          <cell r="P337">
            <v>13566.125</v>
          </cell>
          <cell r="Q337">
            <v>13566.125</v>
          </cell>
          <cell r="Y337">
            <v>12476.375</v>
          </cell>
          <cell r="Z337">
            <v>13074.125</v>
          </cell>
          <cell r="AA337">
            <v>1868</v>
          </cell>
          <cell r="AB337">
            <v>2044</v>
          </cell>
          <cell r="AC337">
            <v>149.69055514923204</v>
          </cell>
          <cell r="AD337">
            <v>156.37065578002353</v>
          </cell>
          <cell r="AE337">
            <v>14159</v>
          </cell>
          <cell r="AF337">
            <v>14175</v>
          </cell>
          <cell r="AG337">
            <v>108</v>
          </cell>
          <cell r="AH337">
            <v>92</v>
          </cell>
          <cell r="AI337">
            <v>10268</v>
          </cell>
          <cell r="AJ337">
            <v>1405</v>
          </cell>
          <cell r="AK337">
            <v>11581</v>
          </cell>
          <cell r="AL337">
            <v>2210</v>
          </cell>
          <cell r="AM337">
            <v>2531</v>
          </cell>
          <cell r="AN337">
            <v>154</v>
          </cell>
          <cell r="AO337">
            <v>219</v>
          </cell>
        </row>
        <row r="338">
          <cell r="B338" t="str">
            <v>02 ชานุมาน</v>
          </cell>
          <cell r="C338">
            <v>19225</v>
          </cell>
          <cell r="D338">
            <v>19225</v>
          </cell>
          <cell r="E338">
            <v>16909</v>
          </cell>
          <cell r="F338">
            <v>16909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M338">
            <v>45557.961464979504</v>
          </cell>
          <cell r="N338">
            <v>35480</v>
          </cell>
          <cell r="P338">
            <v>18361.1875</v>
          </cell>
          <cell r="Q338">
            <v>18361.1875</v>
          </cell>
          <cell r="Y338">
            <v>17060.4375</v>
          </cell>
          <cell r="Z338">
            <v>17255.4375</v>
          </cell>
          <cell r="AA338">
            <v>2031</v>
          </cell>
          <cell r="AB338">
            <v>2228</v>
          </cell>
          <cell r="AC338">
            <v>119.04691775928958</v>
          </cell>
          <cell r="AD338">
            <v>129.11969777642554</v>
          </cell>
          <cell r="AE338">
            <v>35488</v>
          </cell>
          <cell r="AF338">
            <v>35480</v>
          </cell>
          <cell r="AG338">
            <v>182</v>
          </cell>
          <cell r="AH338">
            <v>190</v>
          </cell>
          <cell r="AI338">
            <v>28978</v>
          </cell>
          <cell r="AJ338">
            <v>3324</v>
          </cell>
          <cell r="AK338">
            <v>32112</v>
          </cell>
          <cell r="AL338">
            <v>5722</v>
          </cell>
          <cell r="AM338">
            <v>6542</v>
          </cell>
          <cell r="AN338">
            <v>165</v>
          </cell>
          <cell r="AO338">
            <v>204</v>
          </cell>
        </row>
        <row r="339">
          <cell r="B339" t="str">
            <v>03 ปทุมราชวงศา</v>
          </cell>
          <cell r="C339">
            <v>14402.23</v>
          </cell>
          <cell r="D339">
            <v>14382.98</v>
          </cell>
          <cell r="E339">
            <v>14185.98</v>
          </cell>
          <cell r="F339">
            <v>14185.98</v>
          </cell>
          <cell r="G339">
            <v>757</v>
          </cell>
          <cell r="H339">
            <v>5771</v>
          </cell>
          <cell r="I339">
            <v>53.33</v>
          </cell>
          <cell r="J339">
            <v>406.79283348771111</v>
          </cell>
          <cell r="M339">
            <v>23107.513421001302</v>
          </cell>
          <cell r="N339">
            <v>22436</v>
          </cell>
          <cell r="P339">
            <v>73547.625</v>
          </cell>
          <cell r="Q339">
            <v>73547.625</v>
          </cell>
          <cell r="Y339">
            <v>61047.625</v>
          </cell>
          <cell r="Z339">
            <v>65638.625</v>
          </cell>
          <cell r="AA339">
            <v>8791</v>
          </cell>
          <cell r="AB339">
            <v>9868</v>
          </cell>
          <cell r="AC339">
            <v>144.00777671531037</v>
          </cell>
          <cell r="AD339">
            <v>150.34040170707416</v>
          </cell>
          <cell r="AE339">
            <v>22345</v>
          </cell>
          <cell r="AF339">
            <v>22436</v>
          </cell>
          <cell r="AG339">
            <v>125</v>
          </cell>
          <cell r="AH339">
            <v>34</v>
          </cell>
          <cell r="AI339">
            <v>17630</v>
          </cell>
          <cell r="AJ339">
            <v>2321</v>
          </cell>
          <cell r="AK339">
            <v>19917</v>
          </cell>
          <cell r="AL339">
            <v>3622</v>
          </cell>
          <cell r="AM339">
            <v>4124</v>
          </cell>
          <cell r="AN339">
            <v>153</v>
          </cell>
          <cell r="AO339">
            <v>207</v>
          </cell>
        </row>
        <row r="340">
          <cell r="B340" t="str">
            <v>04 พนา</v>
          </cell>
          <cell r="C340">
            <v>1929</v>
          </cell>
          <cell r="D340">
            <v>0</v>
          </cell>
          <cell r="E340">
            <v>742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M340">
            <v>1505.6115610074005</v>
          </cell>
          <cell r="N340">
            <v>1460</v>
          </cell>
          <cell r="P340">
            <v>2463.1875</v>
          </cell>
          <cell r="Q340">
            <v>2463.1875</v>
          </cell>
          <cell r="Y340">
            <v>2463.1875</v>
          </cell>
          <cell r="Z340">
            <v>2463.1875</v>
          </cell>
          <cell r="AA340">
            <v>287</v>
          </cell>
          <cell r="AB340">
            <v>206</v>
          </cell>
          <cell r="AC340">
            <v>116.55629139072848</v>
          </cell>
          <cell r="AD340">
            <v>83.551631099946718</v>
          </cell>
          <cell r="AE340">
            <v>1536</v>
          </cell>
          <cell r="AF340">
            <v>1460</v>
          </cell>
          <cell r="AG340">
            <v>0</v>
          </cell>
          <cell r="AH340">
            <v>76</v>
          </cell>
          <cell r="AI340">
            <v>1062</v>
          </cell>
          <cell r="AJ340">
            <v>188</v>
          </cell>
          <cell r="AK340">
            <v>1174</v>
          </cell>
          <cell r="AL340">
            <v>108</v>
          </cell>
          <cell r="AM340">
            <v>98</v>
          </cell>
          <cell r="AN340">
            <v>100</v>
          </cell>
          <cell r="AO340">
            <v>83</v>
          </cell>
        </row>
        <row r="341">
          <cell r="B341" t="str">
            <v>05 เสนางคนิคม</v>
          </cell>
          <cell r="C341">
            <v>16445</v>
          </cell>
          <cell r="D341">
            <v>16445</v>
          </cell>
          <cell r="E341">
            <v>10610</v>
          </cell>
          <cell r="F341">
            <v>10610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M341">
            <v>14798.555874752512</v>
          </cell>
          <cell r="N341">
            <v>13734</v>
          </cell>
          <cell r="P341">
            <v>9922.4956199999997</v>
          </cell>
          <cell r="Q341">
            <v>9922.4956199999997</v>
          </cell>
          <cell r="Y341">
            <v>8753.9166700000005</v>
          </cell>
          <cell r="Z341">
            <v>8972.9956199999997</v>
          </cell>
          <cell r="AA341">
            <v>889</v>
          </cell>
          <cell r="AB341">
            <v>771</v>
          </cell>
          <cell r="AC341">
            <v>101.53961556159068</v>
          </cell>
          <cell r="AD341">
            <v>85.936750220992536</v>
          </cell>
          <cell r="AE341">
            <v>14760</v>
          </cell>
          <cell r="AF341">
            <v>14799</v>
          </cell>
          <cell r="AG341">
            <v>136</v>
          </cell>
          <cell r="AH341">
            <v>97</v>
          </cell>
          <cell r="AI341">
            <v>13104</v>
          </cell>
          <cell r="AJ341">
            <v>1592</v>
          </cell>
          <cell r="AK341">
            <v>14599</v>
          </cell>
          <cell r="AL341">
            <v>2306</v>
          </cell>
          <cell r="AM341">
            <v>2430</v>
          </cell>
          <cell r="AN341">
            <v>129</v>
          </cell>
          <cell r="AO341">
            <v>166</v>
          </cell>
        </row>
        <row r="342">
          <cell r="B342" t="str">
            <v>06 หัวตะพาน</v>
          </cell>
          <cell r="C342">
            <v>3713</v>
          </cell>
          <cell r="D342">
            <v>5219</v>
          </cell>
          <cell r="E342">
            <v>586</v>
          </cell>
          <cell r="F342">
            <v>2092</v>
          </cell>
          <cell r="G342">
            <v>0</v>
          </cell>
          <cell r="H342">
            <v>197</v>
          </cell>
          <cell r="I342">
            <v>0</v>
          </cell>
          <cell r="J342">
            <v>94.200764818355637</v>
          </cell>
          <cell r="M342">
            <v>3441.7153850387913</v>
          </cell>
          <cell r="N342">
            <v>2596</v>
          </cell>
          <cell r="P342">
            <v>3022.5</v>
          </cell>
          <cell r="Q342">
            <v>3022.5</v>
          </cell>
          <cell r="Y342">
            <v>2535</v>
          </cell>
          <cell r="Z342">
            <v>2632.5</v>
          </cell>
          <cell r="AA342">
            <v>400</v>
          </cell>
          <cell r="AB342">
            <v>490</v>
          </cell>
          <cell r="AC342">
            <v>157.73076923076923</v>
          </cell>
          <cell r="AD342">
            <v>185.96296296296296</v>
          </cell>
          <cell r="AE342">
            <v>3450</v>
          </cell>
          <cell r="AF342">
            <v>3442</v>
          </cell>
          <cell r="AG342">
            <v>0</v>
          </cell>
          <cell r="AH342">
            <v>8</v>
          </cell>
          <cell r="AI342">
            <v>2331</v>
          </cell>
          <cell r="AJ342">
            <v>404</v>
          </cell>
          <cell r="AK342">
            <v>2727</v>
          </cell>
          <cell r="AL342">
            <v>456</v>
          </cell>
          <cell r="AM342">
            <v>507</v>
          </cell>
          <cell r="AN342">
            <v>106</v>
          </cell>
          <cell r="AO342">
            <v>186</v>
          </cell>
        </row>
        <row r="343">
          <cell r="B343" t="str">
            <v>07 ลืออำนาจ</v>
          </cell>
          <cell r="C343">
            <v>923</v>
          </cell>
          <cell r="D343">
            <v>923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M343">
            <v>681.60374378838003</v>
          </cell>
          <cell r="N343">
            <v>638</v>
          </cell>
          <cell r="P343">
            <v>0</v>
          </cell>
          <cell r="Q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688</v>
          </cell>
          <cell r="AF343">
            <v>638</v>
          </cell>
          <cell r="AG343">
            <v>0</v>
          </cell>
          <cell r="AH343">
            <v>50</v>
          </cell>
          <cell r="AI343">
            <v>554</v>
          </cell>
          <cell r="AJ343">
            <v>132</v>
          </cell>
          <cell r="AK343">
            <v>636</v>
          </cell>
          <cell r="AL343">
            <v>67</v>
          </cell>
          <cell r="AM343">
            <v>73</v>
          </cell>
          <cell r="AN343">
            <v>83</v>
          </cell>
          <cell r="AO343">
            <v>115</v>
          </cell>
        </row>
        <row r="344">
          <cell r="B344" t="str">
            <v>อุบลราชธานี</v>
          </cell>
          <cell r="C344">
            <v>505427.31</v>
          </cell>
          <cell r="D344">
            <v>477436.1</v>
          </cell>
          <cell r="E344">
            <v>266980.09999999998</v>
          </cell>
          <cell r="F344">
            <v>275288.34999999998</v>
          </cell>
          <cell r="G344">
            <v>49751</v>
          </cell>
          <cell r="H344">
            <v>71711</v>
          </cell>
          <cell r="I344">
            <v>186</v>
          </cell>
          <cell r="J344">
            <v>260</v>
          </cell>
          <cell r="M344">
            <v>623716.45316182997</v>
          </cell>
          <cell r="N344">
            <v>619147</v>
          </cell>
          <cell r="P344">
            <v>599030.9633399999</v>
          </cell>
          <cell r="Q344">
            <v>591440.4633399999</v>
          </cell>
          <cell r="Y344">
            <v>568329.29663999996</v>
          </cell>
          <cell r="Z344">
            <v>570029.04665000003</v>
          </cell>
          <cell r="AA344">
            <v>103294</v>
          </cell>
          <cell r="AB344">
            <v>105178</v>
          </cell>
          <cell r="AC344">
            <v>182</v>
          </cell>
          <cell r="AD344">
            <v>185</v>
          </cell>
          <cell r="AE344">
            <v>621753</v>
          </cell>
          <cell r="AF344">
            <v>622969</v>
          </cell>
          <cell r="AG344">
            <v>6827</v>
          </cell>
          <cell r="AH344">
            <v>5611</v>
          </cell>
          <cell r="AI344">
            <v>461998</v>
          </cell>
          <cell r="AJ344">
            <v>11849</v>
          </cell>
          <cell r="AK344">
            <v>468206</v>
          </cell>
          <cell r="AL344">
            <v>84933</v>
          </cell>
          <cell r="AM344">
            <v>89735</v>
          </cell>
          <cell r="AN344">
            <v>184</v>
          </cell>
          <cell r="AO344">
            <v>192</v>
          </cell>
        </row>
        <row r="345">
          <cell r="B345" t="str">
            <v>01 เมืองอุบลราชธานี</v>
          </cell>
          <cell r="C345">
            <v>8945</v>
          </cell>
          <cell r="D345">
            <v>0</v>
          </cell>
          <cell r="E345">
            <v>6126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M345">
            <v>10580.865782009801</v>
          </cell>
          <cell r="N345">
            <v>12134</v>
          </cell>
          <cell r="P345">
            <v>4837.6666699999996</v>
          </cell>
          <cell r="Q345">
            <v>4837.6666699999996</v>
          </cell>
          <cell r="Y345">
            <v>4254.3333300000004</v>
          </cell>
          <cell r="Z345">
            <v>4347.6666599999999</v>
          </cell>
          <cell r="AA345">
            <v>782</v>
          </cell>
          <cell r="AB345">
            <v>782</v>
          </cell>
          <cell r="AC345">
            <v>183.81132976949877</v>
          </cell>
          <cell r="AD345">
            <v>179.77581872157606</v>
          </cell>
          <cell r="AE345">
            <v>12014</v>
          </cell>
          <cell r="AF345">
            <v>12134</v>
          </cell>
          <cell r="AG345">
            <v>120</v>
          </cell>
          <cell r="AH345">
            <v>0</v>
          </cell>
          <cell r="AI345">
            <v>9323</v>
          </cell>
          <cell r="AJ345">
            <v>230</v>
          </cell>
          <cell r="AK345">
            <v>9553</v>
          </cell>
          <cell r="AL345">
            <v>1824</v>
          </cell>
          <cell r="AM345">
            <v>1798</v>
          </cell>
          <cell r="AN345">
            <v>164</v>
          </cell>
          <cell r="AO345">
            <v>188</v>
          </cell>
        </row>
        <row r="346">
          <cell r="B346" t="str">
            <v>02 เขมราฐ</v>
          </cell>
          <cell r="C346">
            <v>11559</v>
          </cell>
          <cell r="D346">
            <v>11559</v>
          </cell>
          <cell r="E346">
            <v>2690</v>
          </cell>
          <cell r="F346">
            <v>2690</v>
          </cell>
          <cell r="G346">
            <v>0</v>
          </cell>
          <cell r="H346">
            <v>34</v>
          </cell>
          <cell r="I346">
            <v>0</v>
          </cell>
          <cell r="J346">
            <v>12.5</v>
          </cell>
          <cell r="M346">
            <v>9724.8012466722121</v>
          </cell>
          <cell r="N346">
            <v>10649</v>
          </cell>
          <cell r="P346">
            <v>31124.666669999999</v>
          </cell>
          <cell r="Q346">
            <v>25534.666669999999</v>
          </cell>
          <cell r="Y346">
            <v>30831.333330000001</v>
          </cell>
          <cell r="Z346">
            <v>25241.333330000001</v>
          </cell>
          <cell r="AA346">
            <v>3811</v>
          </cell>
          <cell r="AB346">
            <v>3676</v>
          </cell>
          <cell r="AC346">
            <v>123.61468312794501</v>
          </cell>
          <cell r="AD346">
            <v>145.63689849263599</v>
          </cell>
          <cell r="AE346">
            <v>10823</v>
          </cell>
          <cell r="AF346">
            <v>10649</v>
          </cell>
          <cell r="AG346">
            <v>12</v>
          </cell>
          <cell r="AH346">
            <v>186</v>
          </cell>
          <cell r="AI346">
            <v>7864</v>
          </cell>
          <cell r="AJ346">
            <v>250</v>
          </cell>
          <cell r="AK346">
            <v>7928</v>
          </cell>
          <cell r="AL346">
            <v>1476</v>
          </cell>
          <cell r="AM346">
            <v>1578</v>
          </cell>
          <cell r="AN346">
            <v>216</v>
          </cell>
          <cell r="AO346">
            <v>199</v>
          </cell>
        </row>
        <row r="347">
          <cell r="B347" t="str">
            <v>03 เขื่องใน</v>
          </cell>
          <cell r="C347">
            <v>11069.75</v>
          </cell>
          <cell r="D347">
            <v>345</v>
          </cell>
          <cell r="E347">
            <v>5629.75</v>
          </cell>
          <cell r="F347">
            <v>345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M347">
            <v>30760.670334115541</v>
          </cell>
          <cell r="N347">
            <v>30164</v>
          </cell>
          <cell r="P347">
            <v>26363</v>
          </cell>
          <cell r="Q347">
            <v>26363</v>
          </cell>
          <cell r="Y347">
            <v>24514</v>
          </cell>
          <cell r="Z347">
            <v>24514</v>
          </cell>
          <cell r="AA347">
            <v>4391</v>
          </cell>
          <cell r="AB347">
            <v>5048</v>
          </cell>
          <cell r="AC347">
            <v>179.13539202088603</v>
          </cell>
          <cell r="AD347">
            <v>205.91743493513911</v>
          </cell>
          <cell r="AE347">
            <v>29611</v>
          </cell>
          <cell r="AF347">
            <v>30164</v>
          </cell>
          <cell r="AG347">
            <v>566</v>
          </cell>
          <cell r="AH347">
            <v>13</v>
          </cell>
          <cell r="AI347">
            <v>17460</v>
          </cell>
          <cell r="AJ347">
            <v>567</v>
          </cell>
          <cell r="AK347">
            <v>18014</v>
          </cell>
          <cell r="AL347">
            <v>3550</v>
          </cell>
          <cell r="AM347">
            <v>3709</v>
          </cell>
          <cell r="AN347">
            <v>167</v>
          </cell>
          <cell r="AO347">
            <v>206</v>
          </cell>
        </row>
        <row r="348">
          <cell r="B348" t="str">
            <v>04 ศรีเมืองใหม่</v>
          </cell>
          <cell r="C348">
            <v>25459</v>
          </cell>
          <cell r="D348">
            <v>44096</v>
          </cell>
          <cell r="E348">
            <v>25459</v>
          </cell>
          <cell r="F348">
            <v>44096</v>
          </cell>
          <cell r="G348">
            <v>0</v>
          </cell>
          <cell r="H348">
            <v>4410</v>
          </cell>
          <cell r="I348">
            <v>0</v>
          </cell>
          <cell r="J348">
            <v>100</v>
          </cell>
          <cell r="M348">
            <v>55188.110000026965</v>
          </cell>
          <cell r="N348">
            <v>60709</v>
          </cell>
          <cell r="P348">
            <v>65864.916670000006</v>
          </cell>
          <cell r="Q348">
            <v>63927.416669999999</v>
          </cell>
          <cell r="Y348">
            <v>64542.25</v>
          </cell>
          <cell r="Z348">
            <v>63481.583330000001</v>
          </cell>
          <cell r="AA348">
            <v>6351</v>
          </cell>
          <cell r="AB348">
            <v>6324</v>
          </cell>
          <cell r="AC348">
            <v>98.401026072069072</v>
          </cell>
          <cell r="AD348">
            <v>99.621834552941039</v>
          </cell>
          <cell r="AE348">
            <v>60579</v>
          </cell>
          <cell r="AF348">
            <v>60709</v>
          </cell>
          <cell r="AG348">
            <v>968</v>
          </cell>
          <cell r="AH348">
            <v>838</v>
          </cell>
          <cell r="AI348">
            <v>39100</v>
          </cell>
          <cell r="AJ348">
            <v>1124</v>
          </cell>
          <cell r="AK348">
            <v>39386</v>
          </cell>
          <cell r="AL348">
            <v>7056</v>
          </cell>
          <cell r="AM348">
            <v>7408</v>
          </cell>
          <cell r="AN348">
            <v>178</v>
          </cell>
          <cell r="AO348">
            <v>188</v>
          </cell>
        </row>
        <row r="349">
          <cell r="B349" t="str">
            <v>05 เดชอุดม</v>
          </cell>
          <cell r="C349">
            <v>35815</v>
          </cell>
          <cell r="D349">
            <v>33893</v>
          </cell>
          <cell r="E349">
            <v>32405</v>
          </cell>
          <cell r="F349">
            <v>30583</v>
          </cell>
          <cell r="G349">
            <v>5606</v>
          </cell>
          <cell r="H349">
            <v>5414</v>
          </cell>
          <cell r="I349">
            <v>173</v>
          </cell>
          <cell r="J349">
            <v>177.0410031716967</v>
          </cell>
          <cell r="M349">
            <v>76074.603344460033</v>
          </cell>
          <cell r="N349">
            <v>65373</v>
          </cell>
          <cell r="P349">
            <v>107498.97917000001</v>
          </cell>
          <cell r="Q349">
            <v>107498.97917000001</v>
          </cell>
          <cell r="Y349">
            <v>106626.5625</v>
          </cell>
          <cell r="Z349">
            <v>106626.5625</v>
          </cell>
          <cell r="AA349">
            <v>17974</v>
          </cell>
          <cell r="AB349">
            <v>20015</v>
          </cell>
          <cell r="AC349">
            <v>168.56982713224016</v>
          </cell>
          <cell r="AD349">
            <v>187.71162009156956</v>
          </cell>
          <cell r="AE349">
            <v>64775</v>
          </cell>
          <cell r="AF349">
            <v>65373</v>
          </cell>
          <cell r="AG349">
            <v>814</v>
          </cell>
          <cell r="AH349">
            <v>216</v>
          </cell>
          <cell r="AI349">
            <v>49204</v>
          </cell>
          <cell r="AJ349">
            <v>1236</v>
          </cell>
          <cell r="AK349">
            <v>50224</v>
          </cell>
          <cell r="AL349">
            <v>7941</v>
          </cell>
          <cell r="AM349">
            <v>9428</v>
          </cell>
          <cell r="AN349">
            <v>197</v>
          </cell>
          <cell r="AO349">
            <v>188</v>
          </cell>
        </row>
        <row r="350">
          <cell r="B350" t="str">
            <v>06 ตระการพืชผล</v>
          </cell>
          <cell r="C350">
            <v>24329.88</v>
          </cell>
          <cell r="D350">
            <v>4329.88</v>
          </cell>
          <cell r="E350">
            <v>13322.25</v>
          </cell>
          <cell r="F350">
            <v>3322.25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M350">
            <v>29830.794503966219</v>
          </cell>
          <cell r="N350">
            <v>29424</v>
          </cell>
          <cell r="P350">
            <v>20888.708330000001</v>
          </cell>
          <cell r="Q350">
            <v>20888.708330000001</v>
          </cell>
          <cell r="Y350">
            <v>19470.541669999999</v>
          </cell>
          <cell r="Z350">
            <v>20097.208340000001</v>
          </cell>
          <cell r="AA350">
            <v>2923</v>
          </cell>
          <cell r="AB350">
            <v>2715</v>
          </cell>
          <cell r="AC350">
            <v>150.14294383778179</v>
          </cell>
          <cell r="AD350">
            <v>135.10074155851638</v>
          </cell>
          <cell r="AE350">
            <v>29573</v>
          </cell>
          <cell r="AF350">
            <v>29424</v>
          </cell>
          <cell r="AG350">
            <v>86</v>
          </cell>
          <cell r="AH350">
            <v>235</v>
          </cell>
          <cell r="AI350">
            <v>27774</v>
          </cell>
          <cell r="AJ350">
            <v>612</v>
          </cell>
          <cell r="AK350">
            <v>28151</v>
          </cell>
          <cell r="AL350">
            <v>5379</v>
          </cell>
          <cell r="AM350">
            <v>5376</v>
          </cell>
          <cell r="AN350">
            <v>182</v>
          </cell>
          <cell r="AO350">
            <v>191</v>
          </cell>
        </row>
        <row r="351">
          <cell r="B351" t="str">
            <v>07 น้ำยืน</v>
          </cell>
          <cell r="C351">
            <v>44158</v>
          </cell>
          <cell r="D351">
            <v>38137</v>
          </cell>
          <cell r="E351">
            <v>25428</v>
          </cell>
          <cell r="F351">
            <v>23432</v>
          </cell>
          <cell r="G351">
            <v>3740</v>
          </cell>
          <cell r="H351">
            <v>1905</v>
          </cell>
          <cell r="I351">
            <v>147.07</v>
          </cell>
          <cell r="J351">
            <v>81.282455616251283</v>
          </cell>
          <cell r="M351">
            <v>54618.210616508077</v>
          </cell>
          <cell r="N351">
            <v>54001</v>
          </cell>
          <cell r="P351">
            <v>65968.354160000003</v>
          </cell>
          <cell r="Q351">
            <v>65968.354160000003</v>
          </cell>
          <cell r="Y351">
            <v>65968.354160000003</v>
          </cell>
          <cell r="Z351">
            <v>65968.354160000003</v>
          </cell>
          <cell r="AA351">
            <v>20972</v>
          </cell>
          <cell r="AB351">
            <v>19735</v>
          </cell>
          <cell r="AC351">
            <v>317.91291029428953</v>
          </cell>
          <cell r="AD351">
            <v>299.16529235311151</v>
          </cell>
          <cell r="AE351">
            <v>53368</v>
          </cell>
          <cell r="AF351">
            <v>54001</v>
          </cell>
          <cell r="AG351">
            <v>884</v>
          </cell>
          <cell r="AH351">
            <v>251</v>
          </cell>
          <cell r="AI351">
            <v>45366</v>
          </cell>
          <cell r="AJ351">
            <v>1080</v>
          </cell>
          <cell r="AK351">
            <v>46195</v>
          </cell>
          <cell r="AL351">
            <v>10005</v>
          </cell>
          <cell r="AM351">
            <v>9903</v>
          </cell>
          <cell r="AN351">
            <v>206</v>
          </cell>
          <cell r="AO351">
            <v>214</v>
          </cell>
        </row>
        <row r="352">
          <cell r="B352" t="str">
            <v>08 โขงเจียม</v>
          </cell>
          <cell r="C352">
            <v>32294.6</v>
          </cell>
          <cell r="D352">
            <v>32294.6</v>
          </cell>
          <cell r="E352">
            <v>17952</v>
          </cell>
          <cell r="F352">
            <v>17952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M352">
            <v>38522.837671253379</v>
          </cell>
          <cell r="N352">
            <v>35938</v>
          </cell>
          <cell r="P352">
            <v>14562.166670000001</v>
          </cell>
          <cell r="Q352">
            <v>14562.166670000001</v>
          </cell>
          <cell r="Y352">
            <v>13715</v>
          </cell>
          <cell r="Z352">
            <v>14113.666670000001</v>
          </cell>
          <cell r="AA352">
            <v>2675</v>
          </cell>
          <cell r="AB352">
            <v>2650</v>
          </cell>
          <cell r="AC352">
            <v>195.01184834123222</v>
          </cell>
          <cell r="AD352">
            <v>187.76788451175742</v>
          </cell>
          <cell r="AE352">
            <v>35901</v>
          </cell>
          <cell r="AF352">
            <v>35938</v>
          </cell>
          <cell r="AG352">
            <v>37</v>
          </cell>
          <cell r="AH352">
            <v>0</v>
          </cell>
          <cell r="AI352">
            <v>22167</v>
          </cell>
          <cell r="AJ352">
            <v>708</v>
          </cell>
          <cell r="AK352">
            <v>22875</v>
          </cell>
          <cell r="AL352">
            <v>2850</v>
          </cell>
          <cell r="AM352">
            <v>2951</v>
          </cell>
          <cell r="AN352">
            <v>127</v>
          </cell>
          <cell r="AO352">
            <v>129</v>
          </cell>
        </row>
        <row r="353">
          <cell r="B353" t="str">
            <v>09 บุณฑริก</v>
          </cell>
          <cell r="C353">
            <v>99413.02</v>
          </cell>
          <cell r="D353">
            <v>99413.02</v>
          </cell>
          <cell r="E353">
            <v>12772</v>
          </cell>
          <cell r="F353">
            <v>12772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M353">
            <v>84568.2162715429</v>
          </cell>
          <cell r="N353">
            <v>88116</v>
          </cell>
          <cell r="P353">
            <v>58166.875</v>
          </cell>
          <cell r="Q353">
            <v>58166.875</v>
          </cell>
          <cell r="Y353">
            <v>55600.791660000003</v>
          </cell>
          <cell r="Z353">
            <v>56178.291660000003</v>
          </cell>
          <cell r="AA353">
            <v>11531</v>
          </cell>
          <cell r="AB353">
            <v>11181</v>
          </cell>
          <cell r="AC353">
            <v>207.38150913101583</v>
          </cell>
          <cell r="AD353">
            <v>199.02294186280707</v>
          </cell>
          <cell r="AE353">
            <v>89179</v>
          </cell>
          <cell r="AF353">
            <v>88116</v>
          </cell>
          <cell r="AG353">
            <v>719</v>
          </cell>
          <cell r="AH353">
            <v>1782</v>
          </cell>
          <cell r="AI353">
            <v>70927</v>
          </cell>
          <cell r="AJ353">
            <v>1553</v>
          </cell>
          <cell r="AK353">
            <v>70698</v>
          </cell>
          <cell r="AL353">
            <v>12732</v>
          </cell>
          <cell r="AM353">
            <v>14071</v>
          </cell>
          <cell r="AN353">
            <v>194</v>
          </cell>
          <cell r="AO353">
            <v>199</v>
          </cell>
        </row>
        <row r="354">
          <cell r="B354" t="str">
            <v>10 พิบูลมังสาหาร</v>
          </cell>
          <cell r="C354">
            <v>12227</v>
          </cell>
          <cell r="D354">
            <v>12227</v>
          </cell>
          <cell r="E354">
            <v>6890</v>
          </cell>
          <cell r="F354">
            <v>6890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M354">
            <v>11931.473709179276</v>
          </cell>
          <cell r="N354">
            <v>12553</v>
          </cell>
          <cell r="P354">
            <v>3553</v>
          </cell>
          <cell r="Q354">
            <v>3553</v>
          </cell>
          <cell r="Y354">
            <v>3553</v>
          </cell>
          <cell r="Z354">
            <v>3553</v>
          </cell>
          <cell r="AA354">
            <v>468</v>
          </cell>
          <cell r="AB354">
            <v>460</v>
          </cell>
          <cell r="AC354">
            <v>131.68027019420208</v>
          </cell>
          <cell r="AD354">
            <v>129.34491978609626</v>
          </cell>
          <cell r="AE354">
            <v>12276</v>
          </cell>
          <cell r="AF354">
            <v>12553</v>
          </cell>
          <cell r="AG354">
            <v>277</v>
          </cell>
          <cell r="AH354">
            <v>0</v>
          </cell>
          <cell r="AI354">
            <v>8352</v>
          </cell>
          <cell r="AJ354">
            <v>238</v>
          </cell>
          <cell r="AK354">
            <v>8590</v>
          </cell>
          <cell r="AL354">
            <v>1124</v>
          </cell>
          <cell r="AM354">
            <v>1111</v>
          </cell>
          <cell r="AN354">
            <v>126</v>
          </cell>
          <cell r="AO354">
            <v>129</v>
          </cell>
        </row>
        <row r="355">
          <cell r="B355" t="str">
            <v>11 ม่วงสามสิบ</v>
          </cell>
          <cell r="C355">
            <v>5238</v>
          </cell>
          <cell r="D355">
            <v>5238</v>
          </cell>
          <cell r="E355">
            <v>2115</v>
          </cell>
          <cell r="F355">
            <v>2115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M355">
            <v>5002.1302436071292</v>
          </cell>
          <cell r="N355">
            <v>4854</v>
          </cell>
          <cell r="P355">
            <v>0</v>
          </cell>
          <cell r="Q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4925</v>
          </cell>
          <cell r="AF355">
            <v>5002</v>
          </cell>
          <cell r="AG355">
            <v>77</v>
          </cell>
          <cell r="AH355">
            <v>0</v>
          </cell>
          <cell r="AI355">
            <v>3322</v>
          </cell>
          <cell r="AJ355">
            <v>109</v>
          </cell>
          <cell r="AK355">
            <v>3431</v>
          </cell>
          <cell r="AL355">
            <v>569</v>
          </cell>
          <cell r="AM355">
            <v>552</v>
          </cell>
          <cell r="AN355">
            <v>127</v>
          </cell>
          <cell r="AO355">
            <v>161</v>
          </cell>
        </row>
        <row r="356">
          <cell r="B356" t="str">
            <v>12 วารินชำราบ</v>
          </cell>
          <cell r="C356">
            <v>3071.5</v>
          </cell>
          <cell r="D356">
            <v>3071.5</v>
          </cell>
          <cell r="E356">
            <v>933.5</v>
          </cell>
          <cell r="F356">
            <v>933.5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M356">
            <v>5159.5689172210559</v>
          </cell>
          <cell r="N356">
            <v>4593</v>
          </cell>
          <cell r="P356">
            <v>5052</v>
          </cell>
          <cell r="Q356">
            <v>5052</v>
          </cell>
          <cell r="Y356">
            <v>3768</v>
          </cell>
          <cell r="Z356">
            <v>4440</v>
          </cell>
          <cell r="AA356">
            <v>632</v>
          </cell>
          <cell r="AB356">
            <v>699</v>
          </cell>
          <cell r="AC356">
            <v>167.7579617834395</v>
          </cell>
          <cell r="AD356">
            <v>157.45405405405404</v>
          </cell>
          <cell r="AE356">
            <v>5100</v>
          </cell>
          <cell r="AF356">
            <v>5160</v>
          </cell>
          <cell r="AG356">
            <v>96</v>
          </cell>
          <cell r="AH356">
            <v>36</v>
          </cell>
          <cell r="AI356">
            <v>2484</v>
          </cell>
          <cell r="AJ356">
            <v>122</v>
          </cell>
          <cell r="AK356">
            <v>2570</v>
          </cell>
          <cell r="AL356">
            <v>327</v>
          </cell>
          <cell r="AM356">
            <v>341</v>
          </cell>
          <cell r="AN356">
            <v>111</v>
          </cell>
          <cell r="AO356">
            <v>133</v>
          </cell>
        </row>
        <row r="357">
          <cell r="B357" t="str">
            <v>13 กุดข้าวปุ้น</v>
          </cell>
          <cell r="C357">
            <v>10701</v>
          </cell>
          <cell r="D357">
            <v>10731</v>
          </cell>
          <cell r="E357">
            <v>8454</v>
          </cell>
          <cell r="F357">
            <v>8454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M357">
            <v>8122.579938399741</v>
          </cell>
          <cell r="N357">
            <v>12417</v>
          </cell>
          <cell r="P357">
            <v>8230</v>
          </cell>
          <cell r="Q357">
            <v>8230</v>
          </cell>
          <cell r="Y357">
            <v>7288.6666699999996</v>
          </cell>
          <cell r="Z357">
            <v>7492.6666699999996</v>
          </cell>
          <cell r="AA357">
            <v>1101</v>
          </cell>
          <cell r="AB357">
            <v>1237</v>
          </cell>
          <cell r="AC357">
            <v>151.09974382598566</v>
          </cell>
          <cell r="AD357">
            <v>165.14832273060401</v>
          </cell>
          <cell r="AE357">
            <v>12325</v>
          </cell>
          <cell r="AF357">
            <v>12417</v>
          </cell>
          <cell r="AG357">
            <v>166</v>
          </cell>
          <cell r="AH357">
            <v>74</v>
          </cell>
          <cell r="AI357">
            <v>9326</v>
          </cell>
          <cell r="AJ357">
            <v>232</v>
          </cell>
          <cell r="AK357">
            <v>9484</v>
          </cell>
          <cell r="AL357">
            <v>1634</v>
          </cell>
          <cell r="AM357">
            <v>1709</v>
          </cell>
          <cell r="AN357">
            <v>163</v>
          </cell>
          <cell r="AO357">
            <v>180</v>
          </cell>
        </row>
        <row r="358">
          <cell r="B358" t="str">
            <v>14 นาจะหลวย</v>
          </cell>
          <cell r="C358">
            <v>45480</v>
          </cell>
          <cell r="D358">
            <v>43310</v>
          </cell>
          <cell r="E358">
            <v>31900</v>
          </cell>
          <cell r="F358">
            <v>35094</v>
          </cell>
          <cell r="G358">
            <v>23084</v>
          </cell>
          <cell r="H358">
            <v>38749</v>
          </cell>
          <cell r="I358">
            <v>723.63</v>
          </cell>
          <cell r="J358">
            <v>1104.1452954921069</v>
          </cell>
          <cell r="M358">
            <v>34674.167367442162</v>
          </cell>
          <cell r="N358">
            <v>37314</v>
          </cell>
          <cell r="P358">
            <v>33982</v>
          </cell>
          <cell r="Q358">
            <v>33982</v>
          </cell>
          <cell r="Y358">
            <v>29347</v>
          </cell>
          <cell r="Z358">
            <v>29347</v>
          </cell>
          <cell r="AA358">
            <v>7304</v>
          </cell>
          <cell r="AB358">
            <v>7372</v>
          </cell>
          <cell r="AC358">
            <v>248.89458888472416</v>
          </cell>
          <cell r="AD358">
            <v>251.20832055508228</v>
          </cell>
          <cell r="AE358">
            <v>37082</v>
          </cell>
          <cell r="AF358">
            <v>37314</v>
          </cell>
          <cell r="AG358">
            <v>297</v>
          </cell>
          <cell r="AH358">
            <v>65</v>
          </cell>
          <cell r="AI358">
            <v>32268</v>
          </cell>
          <cell r="AJ358">
            <v>729</v>
          </cell>
          <cell r="AK358">
            <v>32932</v>
          </cell>
          <cell r="AL358">
            <v>6666</v>
          </cell>
          <cell r="AM358">
            <v>7758</v>
          </cell>
          <cell r="AN358">
            <v>209</v>
          </cell>
          <cell r="AO358">
            <v>236</v>
          </cell>
        </row>
        <row r="359">
          <cell r="B359" t="str">
            <v>15 ตาลสุม</v>
          </cell>
          <cell r="C359">
            <v>2892</v>
          </cell>
          <cell r="D359">
            <v>3602</v>
          </cell>
          <cell r="E359">
            <v>1534</v>
          </cell>
          <cell r="F359">
            <v>2244</v>
          </cell>
          <cell r="G359">
            <v>54</v>
          </cell>
          <cell r="H359">
            <v>80</v>
          </cell>
          <cell r="I359">
            <v>35.44</v>
          </cell>
          <cell r="J359">
            <v>35.427807486631018</v>
          </cell>
          <cell r="M359">
            <v>2784.7673278428988</v>
          </cell>
          <cell r="N359">
            <v>1872</v>
          </cell>
          <cell r="P359">
            <v>2721.5416700000001</v>
          </cell>
          <cell r="Q359">
            <v>2721.5416700000001</v>
          </cell>
          <cell r="Y359">
            <v>2321.125</v>
          </cell>
          <cell r="Z359">
            <v>2321.125</v>
          </cell>
          <cell r="AA359">
            <v>275</v>
          </cell>
          <cell r="AB359">
            <v>254</v>
          </cell>
          <cell r="AC359">
            <v>118.50306065808606</v>
          </cell>
          <cell r="AD359">
            <v>109.2565386741343</v>
          </cell>
          <cell r="AE359">
            <v>1948</v>
          </cell>
          <cell r="AF359">
            <v>1872</v>
          </cell>
          <cell r="AG359">
            <v>0</v>
          </cell>
          <cell r="AH359">
            <v>76</v>
          </cell>
          <cell r="AI359">
            <v>1428</v>
          </cell>
          <cell r="AJ359">
            <v>38</v>
          </cell>
          <cell r="AK359">
            <v>1390</v>
          </cell>
          <cell r="AL359">
            <v>209</v>
          </cell>
          <cell r="AM359">
            <v>201</v>
          </cell>
          <cell r="AN359">
            <v>129</v>
          </cell>
          <cell r="AO359">
            <v>145</v>
          </cell>
        </row>
        <row r="360">
          <cell r="B360" t="str">
            <v>16 โพธิ์ไทร</v>
          </cell>
          <cell r="C360">
            <v>33847</v>
          </cell>
          <cell r="D360">
            <v>33847</v>
          </cell>
          <cell r="E360">
            <v>18395</v>
          </cell>
          <cell r="F360">
            <v>18395</v>
          </cell>
          <cell r="G360">
            <v>3218</v>
          </cell>
          <cell r="H360">
            <v>1931</v>
          </cell>
          <cell r="I360">
            <v>174.96</v>
          </cell>
          <cell r="J360">
            <v>105</v>
          </cell>
          <cell r="M360">
            <v>32869.149268442379</v>
          </cell>
          <cell r="N360">
            <v>37916</v>
          </cell>
          <cell r="P360">
            <v>61011.666660000003</v>
          </cell>
          <cell r="Q360">
            <v>61011.666660000003</v>
          </cell>
          <cell r="Y360">
            <v>49848.333330000001</v>
          </cell>
          <cell r="Z360">
            <v>53788.333330000001</v>
          </cell>
          <cell r="AA360">
            <v>8374</v>
          </cell>
          <cell r="AB360">
            <v>8952</v>
          </cell>
          <cell r="AC360">
            <v>167.99004202775018</v>
          </cell>
          <cell r="AD360">
            <v>166.43185997579599</v>
          </cell>
          <cell r="AE360">
            <v>37604</v>
          </cell>
          <cell r="AF360">
            <v>37916</v>
          </cell>
          <cell r="AG360">
            <v>405</v>
          </cell>
          <cell r="AH360">
            <v>93</v>
          </cell>
          <cell r="AI360">
            <v>24047</v>
          </cell>
          <cell r="AJ360">
            <v>682</v>
          </cell>
          <cell r="AK360">
            <v>24636</v>
          </cell>
          <cell r="AL360">
            <v>4058</v>
          </cell>
          <cell r="AM360">
            <v>4111</v>
          </cell>
          <cell r="AN360">
            <v>148</v>
          </cell>
          <cell r="AO360">
            <v>167</v>
          </cell>
        </row>
        <row r="361">
          <cell r="B361" t="str">
            <v>17 สำโรง</v>
          </cell>
          <cell r="C361">
            <v>1166</v>
          </cell>
          <cell r="D361">
            <v>1166</v>
          </cell>
          <cell r="E361">
            <v>116</v>
          </cell>
          <cell r="F361">
            <v>116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M361">
            <v>713.59166766651992</v>
          </cell>
          <cell r="N361">
            <v>808</v>
          </cell>
          <cell r="P361">
            <v>0</v>
          </cell>
          <cell r="Q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820</v>
          </cell>
          <cell r="AF361">
            <v>808</v>
          </cell>
          <cell r="AG361">
            <v>0</v>
          </cell>
          <cell r="AH361">
            <v>12</v>
          </cell>
          <cell r="AI361">
            <v>523</v>
          </cell>
          <cell r="AJ361">
            <v>18</v>
          </cell>
          <cell r="AK361">
            <v>529</v>
          </cell>
          <cell r="AL361">
            <v>57</v>
          </cell>
          <cell r="AM361">
            <v>62</v>
          </cell>
          <cell r="AN361">
            <v>109</v>
          </cell>
          <cell r="AO361">
            <v>117</v>
          </cell>
        </row>
        <row r="362">
          <cell r="B362" t="str">
            <v>18 ดอนมดแดง</v>
          </cell>
          <cell r="C362">
            <v>5990.71</v>
          </cell>
          <cell r="D362">
            <v>3272.75</v>
          </cell>
          <cell r="E362">
            <v>1500.25</v>
          </cell>
          <cell r="F362">
            <v>3059.75</v>
          </cell>
          <cell r="G362">
            <v>0</v>
          </cell>
          <cell r="H362">
            <v>1593</v>
          </cell>
          <cell r="I362">
            <v>0</v>
          </cell>
          <cell r="J362">
            <v>520.59416619004821</v>
          </cell>
          <cell r="M362">
            <v>2964.5292898710209</v>
          </cell>
          <cell r="N362">
            <v>3791</v>
          </cell>
          <cell r="P362">
            <v>2931</v>
          </cell>
          <cell r="Q362">
            <v>2868</v>
          </cell>
          <cell r="Y362">
            <v>2188</v>
          </cell>
          <cell r="Z362">
            <v>2805</v>
          </cell>
          <cell r="AA362">
            <v>337</v>
          </cell>
          <cell r="AB362">
            <v>406</v>
          </cell>
          <cell r="AC362">
            <v>154.24954296160877</v>
          </cell>
          <cell r="AD362">
            <v>144.59536541889483</v>
          </cell>
          <cell r="AE362">
            <v>3748</v>
          </cell>
          <cell r="AF362">
            <v>3791</v>
          </cell>
          <cell r="AG362">
            <v>62</v>
          </cell>
          <cell r="AH362">
            <v>19</v>
          </cell>
          <cell r="AI362">
            <v>2417</v>
          </cell>
          <cell r="AJ362">
            <v>78</v>
          </cell>
          <cell r="AK362">
            <v>2476</v>
          </cell>
          <cell r="AL362">
            <v>451</v>
          </cell>
          <cell r="AM362">
            <v>463</v>
          </cell>
          <cell r="AN362">
            <v>162</v>
          </cell>
          <cell r="AO362">
            <v>187</v>
          </cell>
        </row>
        <row r="363">
          <cell r="B363" t="str">
            <v>19 สิรินธร</v>
          </cell>
          <cell r="C363">
            <v>45331</v>
          </cell>
          <cell r="D363">
            <v>45331</v>
          </cell>
          <cell r="E363">
            <v>24575</v>
          </cell>
          <cell r="F363">
            <v>24575</v>
          </cell>
          <cell r="G363">
            <v>5632</v>
          </cell>
          <cell r="H363">
            <v>0</v>
          </cell>
          <cell r="I363">
            <v>229.19</v>
          </cell>
          <cell r="J363">
            <v>0</v>
          </cell>
          <cell r="M363">
            <v>57800.504090082039</v>
          </cell>
          <cell r="N363">
            <v>44916</v>
          </cell>
          <cell r="P363">
            <v>39490.458330000001</v>
          </cell>
          <cell r="Q363">
            <v>39490.458330000001</v>
          </cell>
          <cell r="Y363">
            <v>39421.708330000001</v>
          </cell>
          <cell r="Z363">
            <v>39490.458330000001</v>
          </cell>
          <cell r="AA363">
            <v>6956</v>
          </cell>
          <cell r="AB363">
            <v>6695</v>
          </cell>
          <cell r="AC363">
            <v>176.4456660554365</v>
          </cell>
          <cell r="AD363">
            <v>169.53069888566168</v>
          </cell>
          <cell r="AE363">
            <v>45207</v>
          </cell>
          <cell r="AF363">
            <v>44916</v>
          </cell>
          <cell r="AG363">
            <v>295</v>
          </cell>
          <cell r="AH363">
            <v>586</v>
          </cell>
          <cell r="AI363">
            <v>38250</v>
          </cell>
          <cell r="AJ363">
            <v>834</v>
          </cell>
          <cell r="AK363">
            <v>38498</v>
          </cell>
          <cell r="AL363">
            <v>7814</v>
          </cell>
          <cell r="AM363">
            <v>7345</v>
          </cell>
          <cell r="AN363">
            <v>193</v>
          </cell>
          <cell r="AO363">
            <v>191</v>
          </cell>
        </row>
        <row r="364">
          <cell r="B364" t="str">
            <v>20 ทุ่งศรีอุดม</v>
          </cell>
          <cell r="C364">
            <v>13150</v>
          </cell>
          <cell r="D364">
            <v>14136</v>
          </cell>
          <cell r="E364">
            <v>9446</v>
          </cell>
          <cell r="F364">
            <v>12839</v>
          </cell>
          <cell r="G364">
            <v>3386</v>
          </cell>
          <cell r="H364">
            <v>1950</v>
          </cell>
          <cell r="I364">
            <v>358.43</v>
          </cell>
          <cell r="J364">
            <v>151.90310771866967</v>
          </cell>
          <cell r="M364">
            <v>14789.716317269631</v>
          </cell>
          <cell r="N364">
            <v>12675</v>
          </cell>
          <cell r="P364">
            <v>10756.666670000001</v>
          </cell>
          <cell r="Q364">
            <v>10756.666670000001</v>
          </cell>
          <cell r="Y364">
            <v>10756.666660000001</v>
          </cell>
          <cell r="Z364">
            <v>10756.666670000001</v>
          </cell>
          <cell r="AA364">
            <v>1524</v>
          </cell>
          <cell r="AB364">
            <v>1663</v>
          </cell>
          <cell r="AC364">
            <v>141.70768137106145</v>
          </cell>
          <cell r="AD364">
            <v>154.57129294869188</v>
          </cell>
          <cell r="AE364">
            <v>14860</v>
          </cell>
          <cell r="AF364">
            <v>14790</v>
          </cell>
          <cell r="AG364">
            <v>179</v>
          </cell>
          <cell r="AH364">
            <v>249</v>
          </cell>
          <cell r="AI364">
            <v>9268</v>
          </cell>
          <cell r="AJ364">
            <v>246</v>
          </cell>
          <cell r="AK364">
            <v>9265</v>
          </cell>
          <cell r="AL364">
            <v>1532</v>
          </cell>
          <cell r="AM364">
            <v>1637</v>
          </cell>
          <cell r="AN364">
            <v>179</v>
          </cell>
          <cell r="AO364">
            <v>177</v>
          </cell>
        </row>
        <row r="365">
          <cell r="B365" t="str">
            <v>21 นาเยีย</v>
          </cell>
          <cell r="C365">
            <v>5443</v>
          </cell>
          <cell r="D365">
            <v>5443</v>
          </cell>
          <cell r="E365">
            <v>2194</v>
          </cell>
          <cell r="F365">
            <v>2194</v>
          </cell>
          <cell r="G365">
            <v>513</v>
          </cell>
          <cell r="H365">
            <v>1932</v>
          </cell>
          <cell r="I365">
            <v>233.62800000000001</v>
          </cell>
          <cell r="J365">
            <v>880.46946216955337</v>
          </cell>
          <cell r="M365">
            <v>9065.2591873613437</v>
          </cell>
          <cell r="N365">
            <v>9999</v>
          </cell>
          <cell r="P365">
            <v>5407.3333300000004</v>
          </cell>
          <cell r="Q365">
            <v>5407.3333300000004</v>
          </cell>
          <cell r="Y365">
            <v>5234.8333300000004</v>
          </cell>
          <cell r="Z365">
            <v>5234.8333300000004</v>
          </cell>
          <cell r="AA365">
            <v>944</v>
          </cell>
          <cell r="AB365">
            <v>1012</v>
          </cell>
          <cell r="AC365">
            <v>180.29208200215993</v>
          </cell>
          <cell r="AD365">
            <v>193.33910674860013</v>
          </cell>
          <cell r="AE365">
            <v>10107</v>
          </cell>
          <cell r="AF365">
            <v>9999</v>
          </cell>
          <cell r="AG365">
            <v>110</v>
          </cell>
          <cell r="AH365">
            <v>218</v>
          </cell>
          <cell r="AI365">
            <v>7628</v>
          </cell>
          <cell r="AJ365">
            <v>224</v>
          </cell>
          <cell r="AK365">
            <v>7634</v>
          </cell>
          <cell r="AL365">
            <v>986</v>
          </cell>
          <cell r="AM365">
            <v>1156</v>
          </cell>
          <cell r="AN365">
            <v>135</v>
          </cell>
          <cell r="AO365">
            <v>151</v>
          </cell>
        </row>
        <row r="366">
          <cell r="B366" t="str">
            <v>22 เหล่าเสือโก้ก</v>
          </cell>
          <cell r="C366">
            <v>3593.75</v>
          </cell>
          <cell r="D366">
            <v>1610.25</v>
          </cell>
          <cell r="E366">
            <v>2310.75</v>
          </cell>
          <cell r="F366">
            <v>1160.25</v>
          </cell>
          <cell r="G366">
            <v>555</v>
          </cell>
          <cell r="H366">
            <v>237</v>
          </cell>
          <cell r="I366">
            <v>240.35</v>
          </cell>
          <cell r="J366">
            <v>204.12216332686921</v>
          </cell>
          <cell r="M366">
            <v>3808.2312351951718</v>
          </cell>
          <cell r="N366">
            <v>2816</v>
          </cell>
          <cell r="P366">
            <v>970.66666999999995</v>
          </cell>
          <cell r="Q366">
            <v>970.66666999999995</v>
          </cell>
          <cell r="Y366">
            <v>608</v>
          </cell>
          <cell r="Z366">
            <v>608</v>
          </cell>
          <cell r="AA366">
            <v>94</v>
          </cell>
          <cell r="AB366">
            <v>103</v>
          </cell>
          <cell r="AC366">
            <v>154.53399123355265</v>
          </cell>
          <cell r="AD366">
            <v>168.80263157894737</v>
          </cell>
          <cell r="AE366">
            <v>3785</v>
          </cell>
          <cell r="AF366">
            <v>3808</v>
          </cell>
          <cell r="AG366">
            <v>76</v>
          </cell>
          <cell r="AH366">
            <v>53</v>
          </cell>
          <cell r="AI366">
            <v>2027</v>
          </cell>
          <cell r="AJ366">
            <v>83</v>
          </cell>
          <cell r="AK366">
            <v>2057</v>
          </cell>
          <cell r="AL366">
            <v>316</v>
          </cell>
          <cell r="AM366">
            <v>337</v>
          </cell>
          <cell r="AN366">
            <v>130</v>
          </cell>
          <cell r="AO366">
            <v>164</v>
          </cell>
        </row>
        <row r="367">
          <cell r="B367" t="str">
            <v>23 นาตาล</v>
          </cell>
          <cell r="C367">
            <v>2413.1</v>
          </cell>
          <cell r="D367">
            <v>2413.1</v>
          </cell>
          <cell r="E367">
            <v>442.6</v>
          </cell>
          <cell r="F367">
            <v>442.6</v>
          </cell>
          <cell r="G367">
            <v>23</v>
          </cell>
          <cell r="H367">
            <v>74</v>
          </cell>
          <cell r="I367">
            <v>52.5</v>
          </cell>
          <cell r="J367">
            <v>167.4164030727519</v>
          </cell>
          <cell r="M367">
            <v>875.21725602142033</v>
          </cell>
          <cell r="N367">
            <v>1095</v>
          </cell>
          <cell r="P367">
            <v>0</v>
          </cell>
          <cell r="Q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1110</v>
          </cell>
          <cell r="AF367">
            <v>1095</v>
          </cell>
          <cell r="AG367">
            <v>0</v>
          </cell>
          <cell r="AH367">
            <v>15</v>
          </cell>
          <cell r="AI367">
            <v>1110</v>
          </cell>
          <cell r="AJ367">
            <v>30</v>
          </cell>
          <cell r="AK367">
            <v>1095</v>
          </cell>
          <cell r="AL367">
            <v>126</v>
          </cell>
          <cell r="AM367">
            <v>144</v>
          </cell>
          <cell r="AN367">
            <v>109</v>
          </cell>
          <cell r="AO367">
            <v>132</v>
          </cell>
        </row>
        <row r="368">
          <cell r="B368" t="str">
            <v>24 สว่างวีระวงศ์</v>
          </cell>
          <cell r="C368">
            <v>3660</v>
          </cell>
          <cell r="D368">
            <v>9790</v>
          </cell>
          <cell r="E368">
            <v>1310</v>
          </cell>
          <cell r="F368">
            <v>8504</v>
          </cell>
          <cell r="G368">
            <v>0</v>
          </cell>
          <cell r="H368">
            <v>6921</v>
          </cell>
          <cell r="I368">
            <v>0</v>
          </cell>
          <cell r="J368">
            <v>813.90522107243646</v>
          </cell>
          <cell r="M368">
            <v>9247.3678334665055</v>
          </cell>
          <cell r="N368">
            <v>13358</v>
          </cell>
          <cell r="P368">
            <v>3967</v>
          </cell>
          <cell r="Q368">
            <v>3967</v>
          </cell>
          <cell r="Y368">
            <v>3748.5</v>
          </cell>
          <cell r="Z368">
            <v>3941</v>
          </cell>
          <cell r="AA368">
            <v>554</v>
          </cell>
          <cell r="AB368">
            <v>549</v>
          </cell>
          <cell r="AC368">
            <v>147.77800008803524</v>
          </cell>
          <cell r="AD368">
            <v>139.38742281908145</v>
          </cell>
          <cell r="AE368">
            <v>13481</v>
          </cell>
          <cell r="AF368">
            <v>13358</v>
          </cell>
          <cell r="AG368">
            <v>166</v>
          </cell>
          <cell r="AH368">
            <v>289</v>
          </cell>
          <cell r="AI368">
            <v>4767</v>
          </cell>
          <cell r="AJ368">
            <v>154</v>
          </cell>
          <cell r="AK368">
            <v>4632</v>
          </cell>
          <cell r="AL368">
            <v>582</v>
          </cell>
          <cell r="AM368">
            <v>542</v>
          </cell>
          <cell r="AN368">
            <v>100</v>
          </cell>
          <cell r="AO368">
            <v>117</v>
          </cell>
        </row>
        <row r="369">
          <cell r="B369" t="str">
            <v>25 น้ำขุ่น</v>
          </cell>
          <cell r="C369">
            <v>18180</v>
          </cell>
          <cell r="D369">
            <v>18180</v>
          </cell>
          <cell r="E369">
            <v>13080</v>
          </cell>
          <cell r="F369">
            <v>13080</v>
          </cell>
          <cell r="G369">
            <v>3940</v>
          </cell>
          <cell r="H369">
            <v>6481</v>
          </cell>
          <cell r="I369">
            <v>301.26</v>
          </cell>
          <cell r="J369">
            <v>495.48929663608561</v>
          </cell>
          <cell r="M369">
            <v>34039.089742206612</v>
          </cell>
          <cell r="N369">
            <v>31662</v>
          </cell>
          <cell r="P369">
            <v>25682.29667</v>
          </cell>
          <cell r="Q369">
            <v>25682.29667</v>
          </cell>
          <cell r="Y369">
            <v>24722.29667</v>
          </cell>
          <cell r="Z369">
            <v>25682.29667</v>
          </cell>
          <cell r="AA369">
            <v>3321</v>
          </cell>
          <cell r="AB369">
            <v>3650</v>
          </cell>
          <cell r="AC369">
            <v>134.34175275067599</v>
          </cell>
          <cell r="AD369">
            <v>142.11086260028006</v>
          </cell>
          <cell r="AE369">
            <v>31552</v>
          </cell>
          <cell r="AF369">
            <v>31662</v>
          </cell>
          <cell r="AG369">
            <v>415</v>
          </cell>
          <cell r="AH369">
            <v>305</v>
          </cell>
          <cell r="AI369">
            <v>25596</v>
          </cell>
          <cell r="AJ369">
            <v>672</v>
          </cell>
          <cell r="AK369">
            <v>25963</v>
          </cell>
          <cell r="AL369">
            <v>5669</v>
          </cell>
          <cell r="AM369">
            <v>6044</v>
          </cell>
          <cell r="AN369">
            <v>188</v>
          </cell>
          <cell r="AO369">
            <v>233</v>
          </cell>
        </row>
        <row r="370">
          <cell r="B370" t="str">
            <v>ศรีสะเกษ</v>
          </cell>
          <cell r="C370">
            <v>317368.93</v>
          </cell>
          <cell r="D370">
            <v>324692.88</v>
          </cell>
          <cell r="E370">
            <v>232694.75</v>
          </cell>
          <cell r="F370">
            <v>242779.7</v>
          </cell>
          <cell r="G370">
            <v>95786</v>
          </cell>
          <cell r="H370">
            <v>148681</v>
          </cell>
          <cell r="I370">
            <v>412</v>
          </cell>
          <cell r="J370">
            <v>612</v>
          </cell>
          <cell r="M370">
            <v>402179.15740561119</v>
          </cell>
          <cell r="N370">
            <v>365920</v>
          </cell>
          <cell r="P370">
            <v>287358.19221000001</v>
          </cell>
          <cell r="Q370">
            <v>287358.19221000001</v>
          </cell>
          <cell r="Y370">
            <v>253458.91306000002</v>
          </cell>
          <cell r="Z370">
            <v>260641.44222000003</v>
          </cell>
          <cell r="AA370">
            <v>57824</v>
          </cell>
          <cell r="AB370">
            <v>54526</v>
          </cell>
          <cell r="AC370">
            <v>228</v>
          </cell>
          <cell r="AD370">
            <v>209</v>
          </cell>
          <cell r="AE370">
            <v>369217</v>
          </cell>
          <cell r="AF370">
            <v>370308</v>
          </cell>
          <cell r="AG370">
            <v>3198</v>
          </cell>
          <cell r="AH370">
            <v>2107</v>
          </cell>
          <cell r="AI370">
            <v>309978</v>
          </cell>
          <cell r="AJ370">
            <v>2607</v>
          </cell>
          <cell r="AK370">
            <v>310167</v>
          </cell>
          <cell r="AL370">
            <v>64247</v>
          </cell>
          <cell r="AM370">
            <v>62405</v>
          </cell>
          <cell r="AN370">
            <v>207</v>
          </cell>
          <cell r="AO370">
            <v>201</v>
          </cell>
        </row>
        <row r="371">
          <cell r="B371" t="str">
            <v>01 เมืองศรีสะเกษ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M371">
            <v>2471.5635426550994</v>
          </cell>
          <cell r="N371">
            <v>2651</v>
          </cell>
          <cell r="P371">
            <v>465</v>
          </cell>
          <cell r="Q371">
            <v>465</v>
          </cell>
          <cell r="Y371">
            <v>341</v>
          </cell>
          <cell r="Z371">
            <v>341</v>
          </cell>
          <cell r="AA371">
            <v>64</v>
          </cell>
          <cell r="AB371">
            <v>62</v>
          </cell>
          <cell r="AC371">
            <v>186.81818181818181</v>
          </cell>
          <cell r="AD371">
            <v>182.27272727272728</v>
          </cell>
          <cell r="AE371">
            <v>2649</v>
          </cell>
          <cell r="AF371">
            <v>2651</v>
          </cell>
          <cell r="AG371">
            <v>2</v>
          </cell>
          <cell r="AH371">
            <v>0</v>
          </cell>
          <cell r="AI371">
            <v>2042</v>
          </cell>
          <cell r="AJ371">
            <v>23</v>
          </cell>
          <cell r="AK371">
            <v>2065</v>
          </cell>
          <cell r="AL371">
            <v>375</v>
          </cell>
          <cell r="AM371">
            <v>385</v>
          </cell>
          <cell r="AN371">
            <v>151</v>
          </cell>
          <cell r="AO371">
            <v>186</v>
          </cell>
        </row>
        <row r="372">
          <cell r="B372" t="str">
            <v>02 กันทรลักษ์</v>
          </cell>
          <cell r="C372">
            <v>105913</v>
          </cell>
          <cell r="D372">
            <v>112909</v>
          </cell>
          <cell r="E372">
            <v>91768</v>
          </cell>
          <cell r="F372">
            <v>98539</v>
          </cell>
          <cell r="G372">
            <v>68522</v>
          </cell>
          <cell r="H372">
            <v>67756</v>
          </cell>
          <cell r="I372">
            <v>746.69</v>
          </cell>
          <cell r="J372">
            <v>687.60875135733056</v>
          </cell>
          <cell r="M372">
            <v>153554.19393512388</v>
          </cell>
          <cell r="N372">
            <v>128434</v>
          </cell>
          <cell r="P372">
            <v>124285.84333</v>
          </cell>
          <cell r="Q372">
            <v>124285.84333</v>
          </cell>
          <cell r="Y372">
            <v>103345.67666</v>
          </cell>
          <cell r="Z372">
            <v>108961.67666</v>
          </cell>
          <cell r="AA372">
            <v>27364</v>
          </cell>
          <cell r="AB372">
            <v>23911</v>
          </cell>
          <cell r="AC372">
            <v>264.78463638771052</v>
          </cell>
          <cell r="AD372">
            <v>219.44118381437912</v>
          </cell>
          <cell r="AE372">
            <v>128492</v>
          </cell>
          <cell r="AF372">
            <v>128434</v>
          </cell>
          <cell r="AG372">
            <v>701</v>
          </cell>
          <cell r="AH372">
            <v>759</v>
          </cell>
          <cell r="AI372">
            <v>128492</v>
          </cell>
          <cell r="AJ372">
            <v>1004</v>
          </cell>
          <cell r="AK372">
            <v>128434</v>
          </cell>
          <cell r="AL372">
            <v>28022</v>
          </cell>
          <cell r="AM372">
            <v>27694</v>
          </cell>
          <cell r="AN372">
            <v>192</v>
          </cell>
          <cell r="AO372">
            <v>216</v>
          </cell>
        </row>
        <row r="373">
          <cell r="B373" t="str">
            <v>03 กันทรารมย์</v>
          </cell>
          <cell r="C373">
            <v>14044.25</v>
          </cell>
          <cell r="D373">
            <v>14044.25</v>
          </cell>
          <cell r="E373">
            <v>3687.25</v>
          </cell>
          <cell r="F373">
            <v>3687.25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M373">
            <v>16227.754540323203</v>
          </cell>
          <cell r="N373">
            <v>14472</v>
          </cell>
          <cell r="P373">
            <v>23869.233329999999</v>
          </cell>
          <cell r="Q373">
            <v>23869.233329999999</v>
          </cell>
          <cell r="Y373">
            <v>20540.920829999999</v>
          </cell>
          <cell r="Z373">
            <v>20748.483329999999</v>
          </cell>
          <cell r="AA373">
            <v>6109</v>
          </cell>
          <cell r="AB373">
            <v>5916</v>
          </cell>
          <cell r="AC373">
            <v>297.42659626764163</v>
          </cell>
          <cell r="AD373">
            <v>285.12337854190525</v>
          </cell>
          <cell r="AE373">
            <v>14303</v>
          </cell>
          <cell r="AF373">
            <v>14472</v>
          </cell>
          <cell r="AG373">
            <v>187</v>
          </cell>
          <cell r="AH373">
            <v>18</v>
          </cell>
          <cell r="AI373">
            <v>6961</v>
          </cell>
          <cell r="AJ373">
            <v>96</v>
          </cell>
          <cell r="AK373">
            <v>7039</v>
          </cell>
          <cell r="AL373">
            <v>1697</v>
          </cell>
          <cell r="AM373">
            <v>1569</v>
          </cell>
          <cell r="AN373">
            <v>143</v>
          </cell>
          <cell r="AO373">
            <v>223</v>
          </cell>
        </row>
        <row r="374">
          <cell r="B374" t="str">
            <v>04 ขุขันธ์</v>
          </cell>
          <cell r="C374">
            <v>12597.75</v>
          </cell>
          <cell r="D374">
            <v>12475.25</v>
          </cell>
          <cell r="E374">
            <v>3952</v>
          </cell>
          <cell r="F374">
            <v>3952</v>
          </cell>
          <cell r="G374">
            <v>932</v>
          </cell>
          <cell r="H374">
            <v>2795</v>
          </cell>
          <cell r="I374">
            <v>235.70599999999999</v>
          </cell>
          <cell r="J374">
            <v>707.14726720647775</v>
          </cell>
          <cell r="M374">
            <v>10682.527639329106</v>
          </cell>
          <cell r="N374">
            <v>9832</v>
          </cell>
          <cell r="P374">
            <v>6911.5</v>
          </cell>
          <cell r="Q374">
            <v>6911.5</v>
          </cell>
          <cell r="Y374">
            <v>4657.5</v>
          </cell>
          <cell r="Z374">
            <v>4657.5</v>
          </cell>
          <cell r="AA374">
            <v>264</v>
          </cell>
          <cell r="AB374">
            <v>421</v>
          </cell>
          <cell r="AC374">
            <v>56.592592592592595</v>
          </cell>
          <cell r="AD374">
            <v>90.395061728395063</v>
          </cell>
          <cell r="AE374">
            <v>10627</v>
          </cell>
          <cell r="AF374">
            <v>10683</v>
          </cell>
          <cell r="AG374">
            <v>100</v>
          </cell>
          <cell r="AH374">
            <v>44</v>
          </cell>
          <cell r="AI374">
            <v>6396</v>
          </cell>
          <cell r="AJ374">
            <v>75</v>
          </cell>
          <cell r="AK374">
            <v>6427</v>
          </cell>
          <cell r="AL374">
            <v>1092</v>
          </cell>
          <cell r="AM374">
            <v>1170</v>
          </cell>
          <cell r="AN374">
            <v>137</v>
          </cell>
          <cell r="AO374">
            <v>182</v>
          </cell>
        </row>
        <row r="375">
          <cell r="B375" t="str">
            <v>05 ขุนหาญ</v>
          </cell>
          <cell r="C375">
            <v>95629</v>
          </cell>
          <cell r="D375">
            <v>95629</v>
          </cell>
          <cell r="E375">
            <v>70150</v>
          </cell>
          <cell r="F375">
            <v>70150</v>
          </cell>
          <cell r="G375">
            <v>16306</v>
          </cell>
          <cell r="H375">
            <v>71496</v>
          </cell>
          <cell r="I375">
            <v>232.44500000000002</v>
          </cell>
          <cell r="J375">
            <v>1019.1803278688525</v>
          </cell>
          <cell r="M375">
            <v>102623.23050253758</v>
          </cell>
          <cell r="N375">
            <v>95065</v>
          </cell>
          <cell r="P375">
            <v>52681.186670000003</v>
          </cell>
          <cell r="Q375">
            <v>52681.186670000003</v>
          </cell>
          <cell r="Y375">
            <v>49461.186670000003</v>
          </cell>
          <cell r="Z375">
            <v>49461.186670000003</v>
          </cell>
          <cell r="AA375">
            <v>9611</v>
          </cell>
          <cell r="AB375">
            <v>8958</v>
          </cell>
          <cell r="AC375">
            <v>194.32229216003967</v>
          </cell>
          <cell r="AD375">
            <v>181.10647836039877</v>
          </cell>
          <cell r="AE375">
            <v>94770</v>
          </cell>
          <cell r="AF375">
            <v>95065</v>
          </cell>
          <cell r="AG375">
            <v>1005</v>
          </cell>
          <cell r="AH375">
            <v>710</v>
          </cell>
          <cell r="AI375">
            <v>75347</v>
          </cell>
          <cell r="AJ375">
            <v>587</v>
          </cell>
          <cell r="AK375">
            <v>75224</v>
          </cell>
          <cell r="AL375">
            <v>14904</v>
          </cell>
          <cell r="AM375">
            <v>13624</v>
          </cell>
          <cell r="AN375">
            <v>179</v>
          </cell>
          <cell r="AO375">
            <v>181</v>
          </cell>
        </row>
        <row r="376">
          <cell r="B376" t="str">
            <v>06 ปรางค์กู่</v>
          </cell>
          <cell r="C376">
            <v>5176.5</v>
          </cell>
          <cell r="D376">
            <v>5176.5</v>
          </cell>
          <cell r="E376">
            <v>2036</v>
          </cell>
          <cell r="F376">
            <v>2036</v>
          </cell>
          <cell r="G376">
            <v>51</v>
          </cell>
          <cell r="H376">
            <v>4</v>
          </cell>
          <cell r="I376">
            <v>25</v>
          </cell>
          <cell r="J376">
            <v>2.1856581532416501</v>
          </cell>
          <cell r="M376">
            <v>5989.1544421149747</v>
          </cell>
          <cell r="N376">
            <v>7248</v>
          </cell>
          <cell r="P376">
            <v>4929.125</v>
          </cell>
          <cell r="Q376">
            <v>4929.125</v>
          </cell>
          <cell r="Y376">
            <v>4929.125</v>
          </cell>
          <cell r="Z376">
            <v>4929.125</v>
          </cell>
          <cell r="AA376">
            <v>372</v>
          </cell>
          <cell r="AB376">
            <v>495</v>
          </cell>
          <cell r="AC376">
            <v>75.526893718459164</v>
          </cell>
          <cell r="AD376">
            <v>100.50277686201912</v>
          </cell>
          <cell r="AE376">
            <v>7173</v>
          </cell>
          <cell r="AF376">
            <v>7248</v>
          </cell>
          <cell r="AG376">
            <v>75</v>
          </cell>
          <cell r="AH376">
            <v>0</v>
          </cell>
          <cell r="AI376">
            <v>3062</v>
          </cell>
          <cell r="AJ376">
            <v>48</v>
          </cell>
          <cell r="AK376">
            <v>3110</v>
          </cell>
          <cell r="AL376">
            <v>502</v>
          </cell>
          <cell r="AM376">
            <v>535</v>
          </cell>
          <cell r="AN376">
            <v>116</v>
          </cell>
          <cell r="AO376">
            <v>172</v>
          </cell>
        </row>
        <row r="377">
          <cell r="B377" t="str">
            <v>07 ราษีไศล</v>
          </cell>
          <cell r="C377">
            <v>547.75</v>
          </cell>
          <cell r="D377">
            <v>547.75</v>
          </cell>
          <cell r="E377">
            <v>73</v>
          </cell>
          <cell r="F377">
            <v>73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M377">
            <v>117.47249567579</v>
          </cell>
          <cell r="N377">
            <v>230</v>
          </cell>
          <cell r="P377">
            <v>0</v>
          </cell>
          <cell r="Q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247</v>
          </cell>
          <cell r="AF377">
            <v>230</v>
          </cell>
          <cell r="AG377">
            <v>0</v>
          </cell>
          <cell r="AH377">
            <v>17</v>
          </cell>
          <cell r="AI377">
            <v>42</v>
          </cell>
          <cell r="AJ377">
            <v>0</v>
          </cell>
          <cell r="AK377">
            <v>25</v>
          </cell>
          <cell r="AL377">
            <v>3</v>
          </cell>
          <cell r="AM377">
            <v>2</v>
          </cell>
          <cell r="AN377">
            <v>95</v>
          </cell>
          <cell r="AO377">
            <v>80</v>
          </cell>
        </row>
        <row r="378">
          <cell r="B378" t="str">
            <v>08 อุทุมพรพิสัย</v>
          </cell>
          <cell r="C378">
            <v>2071</v>
          </cell>
          <cell r="D378">
            <v>1761</v>
          </cell>
          <cell r="E378">
            <v>1060.5</v>
          </cell>
          <cell r="F378">
            <v>979.5</v>
          </cell>
          <cell r="G378">
            <v>84</v>
          </cell>
          <cell r="H378">
            <v>173</v>
          </cell>
          <cell r="I378">
            <v>79.05</v>
          </cell>
          <cell r="J378">
            <v>177.10209290454313</v>
          </cell>
          <cell r="M378">
            <v>952.4164489010202</v>
          </cell>
          <cell r="N378">
            <v>1282</v>
          </cell>
          <cell r="P378">
            <v>493</v>
          </cell>
          <cell r="Q378">
            <v>493</v>
          </cell>
          <cell r="Y378">
            <v>135.33332999999999</v>
          </cell>
          <cell r="Z378">
            <v>135.33332999999999</v>
          </cell>
          <cell r="AA378">
            <v>24</v>
          </cell>
          <cell r="AB378">
            <v>25</v>
          </cell>
          <cell r="AC378">
            <v>173.78571856615071</v>
          </cell>
          <cell r="AD378">
            <v>181.85714731175241</v>
          </cell>
          <cell r="AE378">
            <v>1290</v>
          </cell>
          <cell r="AF378">
            <v>1282</v>
          </cell>
          <cell r="AG378">
            <v>0</v>
          </cell>
          <cell r="AH378">
            <v>8</v>
          </cell>
          <cell r="AI378">
            <v>418</v>
          </cell>
          <cell r="AJ378">
            <v>8</v>
          </cell>
          <cell r="AK378">
            <v>418</v>
          </cell>
          <cell r="AL378">
            <v>50</v>
          </cell>
          <cell r="AM378">
            <v>65</v>
          </cell>
          <cell r="AN378">
            <v>96</v>
          </cell>
          <cell r="AO378">
            <v>156</v>
          </cell>
        </row>
        <row r="379">
          <cell r="B379" t="str">
            <v>09 ไพรบึง</v>
          </cell>
          <cell r="C379">
            <v>4526.25</v>
          </cell>
          <cell r="D379">
            <v>3221.5</v>
          </cell>
          <cell r="E379">
            <v>2155.25</v>
          </cell>
          <cell r="F379">
            <v>1754.5</v>
          </cell>
          <cell r="G379">
            <v>878</v>
          </cell>
          <cell r="H379">
            <v>321</v>
          </cell>
          <cell r="I379">
            <v>407.5</v>
          </cell>
          <cell r="J379">
            <v>182.74152180108294</v>
          </cell>
          <cell r="M379">
            <v>5206.071425486195</v>
          </cell>
          <cell r="N379">
            <v>5020</v>
          </cell>
          <cell r="P379">
            <v>3163.5</v>
          </cell>
          <cell r="Q379">
            <v>3163.5</v>
          </cell>
          <cell r="Y379">
            <v>3021</v>
          </cell>
          <cell r="Z379">
            <v>3163.5</v>
          </cell>
          <cell r="AA379">
            <v>359</v>
          </cell>
          <cell r="AB379">
            <v>437</v>
          </cell>
          <cell r="AC379">
            <v>118.67179741807348</v>
          </cell>
          <cell r="AD379">
            <v>138.02110004741584</v>
          </cell>
          <cell r="AE379">
            <v>4980</v>
          </cell>
          <cell r="AF379">
            <v>5020</v>
          </cell>
          <cell r="AG379">
            <v>52</v>
          </cell>
          <cell r="AH379">
            <v>12</v>
          </cell>
          <cell r="AI379">
            <v>2447</v>
          </cell>
          <cell r="AJ379">
            <v>32</v>
          </cell>
          <cell r="AK379">
            <v>2467</v>
          </cell>
          <cell r="AL379">
            <v>515</v>
          </cell>
          <cell r="AM379">
            <v>524</v>
          </cell>
          <cell r="AN379">
            <v>129</v>
          </cell>
          <cell r="AO379">
            <v>212</v>
          </cell>
        </row>
        <row r="380">
          <cell r="B380" t="str">
            <v>10 ยางชุมน้อย</v>
          </cell>
          <cell r="C380">
            <v>214</v>
          </cell>
          <cell r="D380">
            <v>223</v>
          </cell>
          <cell r="E380">
            <v>117</v>
          </cell>
          <cell r="F380">
            <v>126</v>
          </cell>
          <cell r="G380">
            <v>0</v>
          </cell>
          <cell r="H380">
            <v>3</v>
          </cell>
          <cell r="I380">
            <v>0</v>
          </cell>
          <cell r="J380">
            <v>22.61888888888889</v>
          </cell>
          <cell r="M380">
            <v>445.61931984937991</v>
          </cell>
          <cell r="N380">
            <v>511</v>
          </cell>
          <cell r="P380">
            <v>0</v>
          </cell>
          <cell r="Q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511</v>
          </cell>
          <cell r="AF380">
            <v>511</v>
          </cell>
          <cell r="AG380">
            <v>0</v>
          </cell>
          <cell r="AH380">
            <v>0</v>
          </cell>
          <cell r="AI380">
            <v>242</v>
          </cell>
          <cell r="AJ380">
            <v>0</v>
          </cell>
          <cell r="AK380">
            <v>242</v>
          </cell>
          <cell r="AL380">
            <v>30</v>
          </cell>
          <cell r="AM380">
            <v>30</v>
          </cell>
          <cell r="AN380">
            <v>79</v>
          </cell>
          <cell r="AO380">
            <v>124</v>
          </cell>
        </row>
        <row r="381">
          <cell r="B381" t="str">
            <v>11 ห้วยทับทัน</v>
          </cell>
          <cell r="C381">
            <v>523</v>
          </cell>
          <cell r="D381">
            <v>523</v>
          </cell>
          <cell r="E381">
            <v>523</v>
          </cell>
          <cell r="F381">
            <v>523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M381">
            <v>2064.0925102938199</v>
          </cell>
          <cell r="N381">
            <v>1952</v>
          </cell>
          <cell r="P381">
            <v>683.22221999999999</v>
          </cell>
          <cell r="Q381">
            <v>683.22221999999999</v>
          </cell>
          <cell r="Y381">
            <v>683.22221999999999</v>
          </cell>
          <cell r="Z381">
            <v>683.22221999999999</v>
          </cell>
          <cell r="AA381">
            <v>102</v>
          </cell>
          <cell r="AB381">
            <v>103</v>
          </cell>
          <cell r="AC381">
            <v>149.77638689795538</v>
          </cell>
          <cell r="AD381">
            <v>151.44722768237835</v>
          </cell>
          <cell r="AE381">
            <v>1919</v>
          </cell>
          <cell r="AF381">
            <v>1952</v>
          </cell>
          <cell r="AG381">
            <v>33</v>
          </cell>
          <cell r="AH381">
            <v>0</v>
          </cell>
          <cell r="AI381">
            <v>955</v>
          </cell>
          <cell r="AJ381">
            <v>16</v>
          </cell>
          <cell r="AK381">
            <v>971</v>
          </cell>
          <cell r="AL381">
            <v>99</v>
          </cell>
          <cell r="AM381">
            <v>116</v>
          </cell>
          <cell r="AN381">
            <v>72</v>
          </cell>
          <cell r="AO381">
            <v>119</v>
          </cell>
        </row>
        <row r="382">
          <cell r="B382" t="str">
            <v>12 บึงบูรพ์</v>
          </cell>
          <cell r="C382">
            <v>422</v>
          </cell>
          <cell r="D382">
            <v>422</v>
          </cell>
          <cell r="E382">
            <v>210</v>
          </cell>
          <cell r="F382">
            <v>210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M382">
            <v>332.04761472086011</v>
          </cell>
          <cell r="N382">
            <v>425</v>
          </cell>
          <cell r="P382">
            <v>0</v>
          </cell>
          <cell r="Q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425</v>
          </cell>
          <cell r="AF382">
            <v>425</v>
          </cell>
          <cell r="AG382">
            <v>0</v>
          </cell>
          <cell r="AH382">
            <v>0</v>
          </cell>
          <cell r="AI382">
            <v>262</v>
          </cell>
          <cell r="AJ382">
            <v>0</v>
          </cell>
          <cell r="AK382">
            <v>262</v>
          </cell>
          <cell r="AL382">
            <v>24</v>
          </cell>
          <cell r="AM382">
            <v>26</v>
          </cell>
          <cell r="AN382">
            <v>76</v>
          </cell>
          <cell r="AO382">
            <v>99</v>
          </cell>
        </row>
        <row r="383">
          <cell r="B383" t="str">
            <v>13 โนนคูณ</v>
          </cell>
          <cell r="C383">
            <v>4041.15</v>
          </cell>
          <cell r="D383">
            <v>4041.15</v>
          </cell>
          <cell r="E383">
            <v>1252.5</v>
          </cell>
          <cell r="F383">
            <v>1252.5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M383">
            <v>2398.9632729634695</v>
          </cell>
          <cell r="N383">
            <v>3091</v>
          </cell>
          <cell r="P383">
            <v>0</v>
          </cell>
          <cell r="Q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3091</v>
          </cell>
          <cell r="AF383">
            <v>3091</v>
          </cell>
          <cell r="AG383">
            <v>0</v>
          </cell>
          <cell r="AH383">
            <v>0</v>
          </cell>
          <cell r="AI383">
            <v>1459</v>
          </cell>
          <cell r="AJ383">
            <v>20</v>
          </cell>
          <cell r="AK383">
            <v>1479</v>
          </cell>
          <cell r="AL383">
            <v>218</v>
          </cell>
          <cell r="AM383">
            <v>249</v>
          </cell>
          <cell r="AN383">
            <v>130</v>
          </cell>
          <cell r="AO383">
            <v>168</v>
          </cell>
        </row>
        <row r="384">
          <cell r="B384" t="str">
            <v>14 ศรีรัตนะ</v>
          </cell>
          <cell r="C384">
            <v>8808.5300000000007</v>
          </cell>
          <cell r="D384">
            <v>9394.23</v>
          </cell>
          <cell r="E384">
            <v>4404.25</v>
          </cell>
          <cell r="F384">
            <v>4989.95</v>
          </cell>
          <cell r="G384">
            <v>1348</v>
          </cell>
          <cell r="H384">
            <v>1075</v>
          </cell>
          <cell r="I384">
            <v>305.99799999999999</v>
          </cell>
          <cell r="J384">
            <v>215.42861150913336</v>
          </cell>
          <cell r="M384">
            <v>9314.7624166807927</v>
          </cell>
          <cell r="N384">
            <v>6967</v>
          </cell>
          <cell r="P384">
            <v>3200.25</v>
          </cell>
          <cell r="Q384">
            <v>3200.25</v>
          </cell>
          <cell r="Y384">
            <v>2138.25</v>
          </cell>
          <cell r="Z384">
            <v>2408.25</v>
          </cell>
          <cell r="AA384">
            <v>448</v>
          </cell>
          <cell r="AB384">
            <v>501</v>
          </cell>
          <cell r="AC384">
            <v>209.36513504033672</v>
          </cell>
          <cell r="AD384">
            <v>207.90407972594207</v>
          </cell>
          <cell r="AE384">
            <v>9139</v>
          </cell>
          <cell r="AF384">
            <v>9315</v>
          </cell>
          <cell r="AG384">
            <v>176</v>
          </cell>
          <cell r="AH384">
            <v>0</v>
          </cell>
          <cell r="AI384">
            <v>7994</v>
          </cell>
          <cell r="AJ384">
            <v>71</v>
          </cell>
          <cell r="AK384">
            <v>8065</v>
          </cell>
          <cell r="AL384">
            <v>1713</v>
          </cell>
          <cell r="AM384">
            <v>1656</v>
          </cell>
          <cell r="AN384">
            <v>164</v>
          </cell>
          <cell r="AO384">
            <v>205</v>
          </cell>
        </row>
        <row r="385">
          <cell r="B385" t="str">
            <v>15 น้ำเกลี้ยง</v>
          </cell>
          <cell r="C385">
            <v>16385</v>
          </cell>
          <cell r="D385">
            <v>16385</v>
          </cell>
          <cell r="E385">
            <v>13162</v>
          </cell>
          <cell r="F385">
            <v>13162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M385">
            <v>19691.519010168577</v>
          </cell>
          <cell r="N385">
            <v>19560</v>
          </cell>
          <cell r="P385">
            <v>7109.4166699999996</v>
          </cell>
          <cell r="Q385">
            <v>7109.4166699999996</v>
          </cell>
          <cell r="Y385">
            <v>6710.6666699999996</v>
          </cell>
          <cell r="Z385">
            <v>6710.6666699999996</v>
          </cell>
          <cell r="AA385">
            <v>1507</v>
          </cell>
          <cell r="AB385">
            <v>1487</v>
          </cell>
          <cell r="AC385">
            <v>224.59442667117307</v>
          </cell>
          <cell r="AD385">
            <v>221.58839150477431</v>
          </cell>
          <cell r="AE385">
            <v>19253</v>
          </cell>
          <cell r="AF385">
            <v>19560</v>
          </cell>
          <cell r="AG385">
            <v>307</v>
          </cell>
          <cell r="AH385">
            <v>0</v>
          </cell>
          <cell r="AI385">
            <v>15600</v>
          </cell>
          <cell r="AJ385">
            <v>130</v>
          </cell>
          <cell r="AK385">
            <v>15730</v>
          </cell>
          <cell r="AL385">
            <v>2875</v>
          </cell>
          <cell r="AM385">
            <v>2974</v>
          </cell>
          <cell r="AN385">
            <v>159</v>
          </cell>
          <cell r="AO385">
            <v>189</v>
          </cell>
        </row>
        <row r="386">
          <cell r="B386" t="str">
            <v>16 วังหิน</v>
          </cell>
          <cell r="C386">
            <v>2372.25</v>
          </cell>
          <cell r="D386">
            <v>0</v>
          </cell>
          <cell r="E386">
            <v>597.5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M386">
            <v>3023.3324167794799</v>
          </cell>
          <cell r="N386">
            <v>2732</v>
          </cell>
          <cell r="P386">
            <v>0</v>
          </cell>
          <cell r="Q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2727</v>
          </cell>
          <cell r="AF386">
            <v>2732</v>
          </cell>
          <cell r="AG386">
            <v>59</v>
          </cell>
          <cell r="AH386">
            <v>54</v>
          </cell>
          <cell r="AI386">
            <v>1385</v>
          </cell>
          <cell r="AJ386">
            <v>21</v>
          </cell>
          <cell r="AK386">
            <v>1352</v>
          </cell>
          <cell r="AL386">
            <v>253</v>
          </cell>
          <cell r="AM386">
            <v>251</v>
          </cell>
          <cell r="AN386">
            <v>154</v>
          </cell>
          <cell r="AO386">
            <v>186</v>
          </cell>
        </row>
        <row r="387">
          <cell r="B387" t="str">
            <v>17 เมืองจันทร์</v>
          </cell>
          <cell r="C387">
            <v>1699</v>
          </cell>
          <cell r="D387">
            <v>799</v>
          </cell>
          <cell r="E387">
            <v>424</v>
          </cell>
          <cell r="F387">
            <v>424</v>
          </cell>
          <cell r="G387">
            <v>270</v>
          </cell>
          <cell r="H387">
            <v>0</v>
          </cell>
          <cell r="I387">
            <v>636.14</v>
          </cell>
          <cell r="J387">
            <v>0</v>
          </cell>
          <cell r="M387">
            <v>994.82941833424002</v>
          </cell>
          <cell r="N387">
            <v>898</v>
          </cell>
          <cell r="P387">
            <v>0</v>
          </cell>
          <cell r="Q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898</v>
          </cell>
          <cell r="AF387">
            <v>898</v>
          </cell>
          <cell r="AG387">
            <v>0</v>
          </cell>
          <cell r="AH387">
            <v>0</v>
          </cell>
          <cell r="AI387">
            <v>257</v>
          </cell>
          <cell r="AJ387">
            <v>6</v>
          </cell>
          <cell r="AK387">
            <v>263</v>
          </cell>
          <cell r="AL387">
            <v>47</v>
          </cell>
          <cell r="AM387">
            <v>42</v>
          </cell>
          <cell r="AN387">
            <v>78</v>
          </cell>
          <cell r="AO387">
            <v>160</v>
          </cell>
        </row>
        <row r="388">
          <cell r="B388" t="str">
            <v>18 ภูสิงห์</v>
          </cell>
          <cell r="C388">
            <v>27740</v>
          </cell>
          <cell r="D388">
            <v>29569</v>
          </cell>
          <cell r="E388">
            <v>23453</v>
          </cell>
          <cell r="F388">
            <v>25544</v>
          </cell>
          <cell r="G388">
            <v>7223</v>
          </cell>
          <cell r="H388">
            <v>0</v>
          </cell>
          <cell r="I388">
            <v>307.97000000000003</v>
          </cell>
          <cell r="J388">
            <v>0</v>
          </cell>
          <cell r="M388">
            <v>44796.399661917661</v>
          </cell>
          <cell r="N388">
            <v>44739</v>
          </cell>
          <cell r="P388">
            <v>29625.58166</v>
          </cell>
          <cell r="Q388">
            <v>29625.58166</v>
          </cell>
          <cell r="Y388">
            <v>28426.365010000001</v>
          </cell>
          <cell r="Z388">
            <v>28500.165000000001</v>
          </cell>
          <cell r="AA388">
            <v>5465</v>
          </cell>
          <cell r="AB388">
            <v>5259</v>
          </cell>
          <cell r="AC388">
            <v>192.25384889722838</v>
          </cell>
          <cell r="AD388">
            <v>184.521813295116</v>
          </cell>
          <cell r="AE388">
            <v>44826</v>
          </cell>
          <cell r="AF388">
            <v>44739</v>
          </cell>
          <cell r="AG388">
            <v>312</v>
          </cell>
          <cell r="AH388">
            <v>399</v>
          </cell>
          <cell r="AI388">
            <v>39211</v>
          </cell>
          <cell r="AJ388">
            <v>305</v>
          </cell>
          <cell r="AK388">
            <v>39117</v>
          </cell>
          <cell r="AL388">
            <v>8592</v>
          </cell>
          <cell r="AM388">
            <v>7957</v>
          </cell>
          <cell r="AN388">
            <v>185</v>
          </cell>
          <cell r="AO388">
            <v>203</v>
          </cell>
        </row>
        <row r="389">
          <cell r="B389" t="str">
            <v>19 เบญจลักษ์</v>
          </cell>
          <cell r="C389">
            <v>12102</v>
          </cell>
          <cell r="D389">
            <v>13102</v>
          </cell>
          <cell r="E389">
            <v>12892</v>
          </cell>
          <cell r="F389">
            <v>13102</v>
          </cell>
          <cell r="G389">
            <v>0</v>
          </cell>
          <cell r="H389">
            <v>4175</v>
          </cell>
          <cell r="I389">
            <v>0</v>
          </cell>
          <cell r="J389">
            <v>318.63074339795452</v>
          </cell>
          <cell r="M389">
            <v>20081.211919682562</v>
          </cell>
          <cell r="N389">
            <v>18892</v>
          </cell>
          <cell r="P389">
            <v>29941.333330000001</v>
          </cell>
          <cell r="Q389">
            <v>29941.333330000001</v>
          </cell>
          <cell r="Y389">
            <v>29068.666669999999</v>
          </cell>
          <cell r="Z389">
            <v>29941.333340000001</v>
          </cell>
          <cell r="AA389">
            <v>6135</v>
          </cell>
          <cell r="AB389">
            <v>6951</v>
          </cell>
          <cell r="AC389">
            <v>211.04491087654006</v>
          </cell>
          <cell r="AD389">
            <v>232.14882709929444</v>
          </cell>
          <cell r="AE389">
            <v>19986</v>
          </cell>
          <cell r="AF389">
            <v>20081</v>
          </cell>
          <cell r="AG389">
            <v>181</v>
          </cell>
          <cell r="AH389">
            <v>86</v>
          </cell>
          <cell r="AI389">
            <v>16017</v>
          </cell>
          <cell r="AJ389">
            <v>141</v>
          </cell>
          <cell r="AK389">
            <v>16072</v>
          </cell>
          <cell r="AL389">
            <v>3074</v>
          </cell>
          <cell r="AM389">
            <v>3373</v>
          </cell>
          <cell r="AN389">
            <v>162</v>
          </cell>
          <cell r="AO389">
            <v>210</v>
          </cell>
        </row>
        <row r="390">
          <cell r="B390" t="str">
            <v>20 พยุห์</v>
          </cell>
          <cell r="C390">
            <v>1258.75</v>
          </cell>
          <cell r="D390">
            <v>3178</v>
          </cell>
          <cell r="E390">
            <v>346.5</v>
          </cell>
          <cell r="F390">
            <v>1844</v>
          </cell>
          <cell r="G390">
            <v>0</v>
          </cell>
          <cell r="H390">
            <v>798</v>
          </cell>
          <cell r="I390">
            <v>0</v>
          </cell>
          <cell r="J390">
            <v>432.96637744034706</v>
          </cell>
          <cell r="M390">
            <v>738.58286831529972</v>
          </cell>
          <cell r="N390">
            <v>1157</v>
          </cell>
          <cell r="P390">
            <v>0</v>
          </cell>
          <cell r="Q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1149</v>
          </cell>
          <cell r="AF390">
            <v>1157</v>
          </cell>
          <cell r="AG390">
            <v>8</v>
          </cell>
          <cell r="AH390">
            <v>0</v>
          </cell>
          <cell r="AI390">
            <v>1088</v>
          </cell>
          <cell r="AJ390">
            <v>11</v>
          </cell>
          <cell r="AK390">
            <v>1099</v>
          </cell>
          <cell r="AL390">
            <v>120</v>
          </cell>
          <cell r="AM390">
            <v>125</v>
          </cell>
          <cell r="AN390">
            <v>91</v>
          </cell>
          <cell r="AO390">
            <v>114</v>
          </cell>
        </row>
        <row r="391">
          <cell r="B391" t="str">
            <v>21 โพธิ์ศรีสุวรรณ</v>
          </cell>
          <cell r="C391">
            <v>1289.25</v>
          </cell>
          <cell r="D391">
            <v>1289.25</v>
          </cell>
          <cell r="E391">
            <v>431</v>
          </cell>
          <cell r="F391">
            <v>431</v>
          </cell>
          <cell r="G391">
            <v>172</v>
          </cell>
          <cell r="H391">
            <v>85</v>
          </cell>
          <cell r="I391">
            <v>398.89</v>
          </cell>
          <cell r="J391">
            <v>196.51972157772622</v>
          </cell>
          <cell r="M391">
            <v>457.23751338761991</v>
          </cell>
          <cell r="N391">
            <v>734</v>
          </cell>
          <cell r="P391">
            <v>0</v>
          </cell>
          <cell r="Q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734</v>
          </cell>
          <cell r="AF391">
            <v>734</v>
          </cell>
          <cell r="AG391">
            <v>0</v>
          </cell>
          <cell r="AH391">
            <v>0</v>
          </cell>
          <cell r="AI391">
            <v>287</v>
          </cell>
          <cell r="AJ391">
            <v>5</v>
          </cell>
          <cell r="AK391">
            <v>292</v>
          </cell>
          <cell r="AL391">
            <v>41</v>
          </cell>
          <cell r="AM391">
            <v>37</v>
          </cell>
          <cell r="AN391">
            <v>77</v>
          </cell>
          <cell r="AO391">
            <v>127</v>
          </cell>
        </row>
        <row r="392">
          <cell r="B392" t="str">
            <v>22 ศิลาลาด</v>
          </cell>
          <cell r="C392">
            <v>8.5</v>
          </cell>
          <cell r="D392">
            <v>3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M392">
            <v>16.174490370600001</v>
          </cell>
          <cell r="N392">
            <v>28</v>
          </cell>
          <cell r="P392">
            <v>0</v>
          </cell>
          <cell r="Q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28</v>
          </cell>
          <cell r="AF392">
            <v>28</v>
          </cell>
          <cell r="AG392">
            <v>0</v>
          </cell>
          <cell r="AH392">
            <v>0</v>
          </cell>
          <cell r="AI392">
            <v>14</v>
          </cell>
          <cell r="AJ392">
            <v>0</v>
          </cell>
          <cell r="AK392">
            <v>14</v>
          </cell>
          <cell r="AL392">
            <v>1</v>
          </cell>
          <cell r="AM392">
            <v>1</v>
          </cell>
          <cell r="AN392">
            <v>71</v>
          </cell>
          <cell r="AO392">
            <v>71</v>
          </cell>
        </row>
        <row r="393">
          <cell r="B393" t="str">
            <v>สุรินทร์</v>
          </cell>
          <cell r="C393">
            <v>263997.66000000003</v>
          </cell>
          <cell r="D393">
            <v>242038.66</v>
          </cell>
          <cell r="E393">
            <v>168336.35</v>
          </cell>
          <cell r="F393">
            <v>165897.35</v>
          </cell>
          <cell r="G393">
            <v>39679</v>
          </cell>
          <cell r="H393">
            <v>26099</v>
          </cell>
          <cell r="I393">
            <v>236</v>
          </cell>
          <cell r="J393">
            <v>157</v>
          </cell>
          <cell r="M393">
            <v>253592.72027906164</v>
          </cell>
          <cell r="N393">
            <v>218392</v>
          </cell>
          <cell r="P393">
            <v>187089.64604999998</v>
          </cell>
          <cell r="Q393">
            <v>186858.20854999998</v>
          </cell>
          <cell r="Y393">
            <v>174695.15299</v>
          </cell>
          <cell r="Z393">
            <v>179953.71549999999</v>
          </cell>
          <cell r="AA393">
            <v>31477</v>
          </cell>
          <cell r="AB393">
            <v>29438</v>
          </cell>
          <cell r="AC393">
            <v>180</v>
          </cell>
          <cell r="AD393">
            <v>164</v>
          </cell>
          <cell r="AE393">
            <v>256894</v>
          </cell>
          <cell r="AF393">
            <v>256342</v>
          </cell>
          <cell r="AG393">
            <v>751</v>
          </cell>
          <cell r="AH393">
            <v>1303</v>
          </cell>
          <cell r="AI393">
            <v>198537</v>
          </cell>
          <cell r="AJ393">
            <v>38649</v>
          </cell>
          <cell r="AK393">
            <v>229649</v>
          </cell>
          <cell r="AL393">
            <v>37939</v>
          </cell>
          <cell r="AM393">
            <v>42280</v>
          </cell>
          <cell r="AN393">
            <v>191</v>
          </cell>
          <cell r="AO393">
            <v>184</v>
          </cell>
        </row>
        <row r="394">
          <cell r="B394" t="str">
            <v>01 เมืองสุรินทร์</v>
          </cell>
          <cell r="C394">
            <v>3870</v>
          </cell>
          <cell r="D394">
            <v>4030</v>
          </cell>
          <cell r="E394">
            <v>1493</v>
          </cell>
          <cell r="F394">
            <v>1653</v>
          </cell>
          <cell r="G394">
            <v>101</v>
          </cell>
          <cell r="H394">
            <v>60</v>
          </cell>
          <cell r="I394">
            <v>67.489999999999995</v>
          </cell>
          <cell r="J394">
            <v>36.464004839685423</v>
          </cell>
          <cell r="M394">
            <v>5065</v>
          </cell>
          <cell r="N394">
            <v>4136</v>
          </cell>
          <cell r="P394">
            <v>8144</v>
          </cell>
          <cell r="Q394">
            <v>7989.3333300000004</v>
          </cell>
          <cell r="Y394">
            <v>7264</v>
          </cell>
          <cell r="Z394">
            <v>7109.3333300000004</v>
          </cell>
          <cell r="AA394">
            <v>1989</v>
          </cell>
          <cell r="AB394">
            <v>1584</v>
          </cell>
          <cell r="AC394">
            <v>273.85976505093612</v>
          </cell>
          <cell r="AD394">
            <v>222.74193558877622</v>
          </cell>
          <cell r="AE394">
            <v>5112</v>
          </cell>
          <cell r="AF394">
            <v>5065</v>
          </cell>
          <cell r="AG394">
            <v>15</v>
          </cell>
          <cell r="AH394">
            <v>62</v>
          </cell>
          <cell r="AI394">
            <v>4149</v>
          </cell>
          <cell r="AJ394">
            <v>766</v>
          </cell>
          <cell r="AK394">
            <v>4853</v>
          </cell>
          <cell r="AL394">
            <v>627</v>
          </cell>
          <cell r="AM394">
            <v>706</v>
          </cell>
          <cell r="AN394">
            <v>119</v>
          </cell>
          <cell r="AO394">
            <v>145</v>
          </cell>
        </row>
        <row r="395">
          <cell r="B395" t="str">
            <v>02 จอมพระ</v>
          </cell>
          <cell r="C395">
            <v>3098</v>
          </cell>
          <cell r="D395">
            <v>3098</v>
          </cell>
          <cell r="E395">
            <v>648.25</v>
          </cell>
          <cell r="F395">
            <v>648.25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M395">
            <v>3272.8164352058798</v>
          </cell>
          <cell r="N395">
            <v>2934</v>
          </cell>
          <cell r="P395">
            <v>6600</v>
          </cell>
          <cell r="Q395">
            <v>6600</v>
          </cell>
          <cell r="Y395">
            <v>5577</v>
          </cell>
          <cell r="Z395">
            <v>5577</v>
          </cell>
          <cell r="AA395">
            <v>718</v>
          </cell>
          <cell r="AB395">
            <v>785</v>
          </cell>
          <cell r="AC395">
            <v>128.82840236686391</v>
          </cell>
          <cell r="AD395">
            <v>140.82840236686391</v>
          </cell>
          <cell r="AE395">
            <v>3292</v>
          </cell>
          <cell r="AF395">
            <v>3273</v>
          </cell>
          <cell r="AG395">
            <v>0</v>
          </cell>
          <cell r="AH395">
            <v>19</v>
          </cell>
          <cell r="AI395">
            <v>2223</v>
          </cell>
          <cell r="AJ395">
            <v>557</v>
          </cell>
          <cell r="AK395">
            <v>2761</v>
          </cell>
          <cell r="AL395">
            <v>305</v>
          </cell>
          <cell r="AM395">
            <v>438</v>
          </cell>
          <cell r="AN395">
            <v>113</v>
          </cell>
          <cell r="AO395">
            <v>159</v>
          </cell>
        </row>
        <row r="396">
          <cell r="B396" t="str">
            <v>03 ชุมพลบุรี</v>
          </cell>
          <cell r="C396">
            <v>22</v>
          </cell>
          <cell r="D396">
            <v>22</v>
          </cell>
          <cell r="E396">
            <v>15</v>
          </cell>
          <cell r="F396">
            <v>15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M396">
            <v>21.747055608099998</v>
          </cell>
          <cell r="N396">
            <v>25</v>
          </cell>
          <cell r="P396">
            <v>0</v>
          </cell>
          <cell r="Q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40</v>
          </cell>
          <cell r="AF396">
            <v>25</v>
          </cell>
          <cell r="AG396">
            <v>0</v>
          </cell>
          <cell r="AH396">
            <v>15</v>
          </cell>
          <cell r="AI396">
            <v>15</v>
          </cell>
          <cell r="AJ396">
            <v>0</v>
          </cell>
          <cell r="AK396">
            <v>0</v>
          </cell>
          <cell r="AL396">
            <v>1</v>
          </cell>
          <cell r="AM396">
            <v>0</v>
          </cell>
          <cell r="AN396">
            <v>67</v>
          </cell>
          <cell r="AO396">
            <v>0</v>
          </cell>
        </row>
        <row r="397">
          <cell r="B397" t="str">
            <v>04 ท่าตูม</v>
          </cell>
          <cell r="C397">
            <v>5603</v>
          </cell>
          <cell r="D397">
            <v>5603</v>
          </cell>
          <cell r="E397">
            <v>2249</v>
          </cell>
          <cell r="F397">
            <v>2249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M397">
            <v>6584.3182421545698</v>
          </cell>
          <cell r="N397">
            <v>5084</v>
          </cell>
          <cell r="P397">
            <v>5025.4166699999996</v>
          </cell>
          <cell r="Q397">
            <v>5025.4166699999996</v>
          </cell>
          <cell r="Y397">
            <v>4681.4166699999996</v>
          </cell>
          <cell r="Z397">
            <v>4681.4166699999996</v>
          </cell>
          <cell r="AA397">
            <v>642</v>
          </cell>
          <cell r="AB397">
            <v>741</v>
          </cell>
          <cell r="AC397">
            <v>137.08457188024667</v>
          </cell>
          <cell r="AD397">
            <v>158.36851369181801</v>
          </cell>
          <cell r="AE397">
            <v>6570</v>
          </cell>
          <cell r="AF397">
            <v>6584</v>
          </cell>
          <cell r="AG397">
            <v>31</v>
          </cell>
          <cell r="AH397">
            <v>17</v>
          </cell>
          <cell r="AI397">
            <v>3320</v>
          </cell>
          <cell r="AJ397">
            <v>935</v>
          </cell>
          <cell r="AK397">
            <v>4238</v>
          </cell>
          <cell r="AL397">
            <v>433</v>
          </cell>
          <cell r="AM397">
            <v>578</v>
          </cell>
          <cell r="AN397">
            <v>72</v>
          </cell>
          <cell r="AO397">
            <v>136</v>
          </cell>
        </row>
        <row r="398">
          <cell r="B398" t="str">
            <v>05 ปราสาท</v>
          </cell>
          <cell r="C398">
            <v>5764</v>
          </cell>
          <cell r="D398">
            <v>5664</v>
          </cell>
          <cell r="E398">
            <v>1862</v>
          </cell>
          <cell r="F398">
            <v>1862</v>
          </cell>
          <cell r="G398">
            <v>1251</v>
          </cell>
          <cell r="H398">
            <v>0</v>
          </cell>
          <cell r="I398">
            <v>671.65</v>
          </cell>
          <cell r="J398">
            <v>0</v>
          </cell>
          <cell r="M398">
            <v>7164.9509044818333</v>
          </cell>
          <cell r="N398">
            <v>5614</v>
          </cell>
          <cell r="P398">
            <v>4766.4375</v>
          </cell>
          <cell r="Q398">
            <v>4766.4375</v>
          </cell>
          <cell r="Y398">
            <v>4199.25</v>
          </cell>
          <cell r="Z398">
            <v>4545.75</v>
          </cell>
          <cell r="AA398">
            <v>842</v>
          </cell>
          <cell r="AB398">
            <v>1044</v>
          </cell>
          <cell r="AC398">
            <v>200.43222003929273</v>
          </cell>
          <cell r="AD398">
            <v>229.63702359346644</v>
          </cell>
          <cell r="AE398">
            <v>7178</v>
          </cell>
          <cell r="AF398">
            <v>7165</v>
          </cell>
          <cell r="AG398">
            <v>27</v>
          </cell>
          <cell r="AH398">
            <v>40</v>
          </cell>
          <cell r="AI398">
            <v>4865</v>
          </cell>
          <cell r="AJ398">
            <v>925</v>
          </cell>
          <cell r="AK398">
            <v>5750</v>
          </cell>
          <cell r="AL398">
            <v>955</v>
          </cell>
          <cell r="AM398">
            <v>1208</v>
          </cell>
          <cell r="AN398">
            <v>164</v>
          </cell>
          <cell r="AO398">
            <v>210</v>
          </cell>
        </row>
        <row r="399">
          <cell r="B399" t="str">
            <v>06 รัตนบุรี</v>
          </cell>
          <cell r="C399">
            <v>3590</v>
          </cell>
          <cell r="D399">
            <v>3590</v>
          </cell>
          <cell r="E399">
            <v>3590</v>
          </cell>
          <cell r="F399">
            <v>3590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M399">
            <v>6694.7937802674796</v>
          </cell>
          <cell r="N399">
            <v>4376</v>
          </cell>
          <cell r="P399">
            <v>1233.375</v>
          </cell>
          <cell r="Q399">
            <v>1233.375</v>
          </cell>
          <cell r="Y399">
            <v>882.375</v>
          </cell>
          <cell r="Z399">
            <v>882.375</v>
          </cell>
          <cell r="AA399">
            <v>131</v>
          </cell>
          <cell r="AB399">
            <v>106</v>
          </cell>
          <cell r="AC399">
            <v>148.17679558011051</v>
          </cell>
          <cell r="AD399">
            <v>120.5377532228361</v>
          </cell>
          <cell r="AE399">
            <v>6739</v>
          </cell>
          <cell r="AF399">
            <v>6695</v>
          </cell>
          <cell r="AG399">
            <v>57</v>
          </cell>
          <cell r="AH399">
            <v>101</v>
          </cell>
          <cell r="AI399">
            <v>3271</v>
          </cell>
          <cell r="AJ399">
            <v>821</v>
          </cell>
          <cell r="AK399">
            <v>3991</v>
          </cell>
          <cell r="AL399">
            <v>627</v>
          </cell>
          <cell r="AM399">
            <v>745</v>
          </cell>
          <cell r="AN399">
            <v>133</v>
          </cell>
          <cell r="AO399">
            <v>187</v>
          </cell>
        </row>
        <row r="400">
          <cell r="B400" t="str">
            <v>07 ศีขรภูมิ</v>
          </cell>
          <cell r="C400">
            <v>11070</v>
          </cell>
          <cell r="D400">
            <v>11070</v>
          </cell>
          <cell r="E400">
            <v>4420</v>
          </cell>
          <cell r="F400">
            <v>4420</v>
          </cell>
          <cell r="G400">
            <v>529</v>
          </cell>
          <cell r="H400">
            <v>128</v>
          </cell>
          <cell r="I400">
            <v>119.79</v>
          </cell>
          <cell r="J400">
            <v>28.977149321266968</v>
          </cell>
          <cell r="M400">
            <v>7614.6414991995598</v>
          </cell>
          <cell r="N400">
            <v>6864</v>
          </cell>
          <cell r="P400">
            <v>8201.6666700000005</v>
          </cell>
          <cell r="Q400">
            <v>8201.6666700000005</v>
          </cell>
          <cell r="Y400">
            <v>7669.6666699999996</v>
          </cell>
          <cell r="Z400">
            <v>7935.6666699999996</v>
          </cell>
          <cell r="AA400">
            <v>1815</v>
          </cell>
          <cell r="AB400">
            <v>1913</v>
          </cell>
          <cell r="AC400">
            <v>236.70685373736066</v>
          </cell>
          <cell r="AD400">
            <v>241.01835584407178</v>
          </cell>
          <cell r="AE400">
            <v>9418</v>
          </cell>
          <cell r="AF400">
            <v>9549</v>
          </cell>
          <cell r="AG400">
            <v>145</v>
          </cell>
          <cell r="AH400">
            <v>14</v>
          </cell>
          <cell r="AI400">
            <v>5244</v>
          </cell>
          <cell r="AJ400">
            <v>983</v>
          </cell>
          <cell r="AK400">
            <v>6213</v>
          </cell>
          <cell r="AL400">
            <v>917</v>
          </cell>
          <cell r="AM400">
            <v>1210</v>
          </cell>
          <cell r="AN400">
            <v>151</v>
          </cell>
          <cell r="AO400">
            <v>195</v>
          </cell>
        </row>
        <row r="401">
          <cell r="B401" t="str">
            <v>08 สังขะ</v>
          </cell>
          <cell r="C401">
            <v>80312</v>
          </cell>
          <cell r="D401">
            <v>80112</v>
          </cell>
          <cell r="E401">
            <v>52639</v>
          </cell>
          <cell r="F401">
            <v>52439</v>
          </cell>
          <cell r="G401">
            <v>15835</v>
          </cell>
          <cell r="H401">
            <v>15204</v>
          </cell>
          <cell r="I401">
            <v>300.82</v>
          </cell>
          <cell r="J401">
            <v>289.92857605980282</v>
          </cell>
          <cell r="M401">
            <v>71811.860330022202</v>
          </cell>
          <cell r="N401">
            <v>65572</v>
          </cell>
          <cell r="P401">
            <v>47881.171880000002</v>
          </cell>
          <cell r="Q401">
            <v>47804.40105</v>
          </cell>
          <cell r="Y401">
            <v>45627.171869999998</v>
          </cell>
          <cell r="Z401">
            <v>47804.40105</v>
          </cell>
          <cell r="AA401">
            <v>9968</v>
          </cell>
          <cell r="AB401">
            <v>9298</v>
          </cell>
          <cell r="AC401">
            <v>218.46665977327427</v>
          </cell>
          <cell r="AD401">
            <v>194.49403114464917</v>
          </cell>
          <cell r="AE401">
            <v>71870</v>
          </cell>
          <cell r="AF401">
            <v>71812</v>
          </cell>
          <cell r="AG401">
            <v>77</v>
          </cell>
          <cell r="AH401">
            <v>135</v>
          </cell>
          <cell r="AI401">
            <v>66851</v>
          </cell>
          <cell r="AJ401">
            <v>11321</v>
          </cell>
          <cell r="AK401">
            <v>71812</v>
          </cell>
          <cell r="AL401">
            <v>14115</v>
          </cell>
          <cell r="AM401">
            <v>15228</v>
          </cell>
          <cell r="AN401">
            <v>175</v>
          </cell>
          <cell r="AO401">
            <v>212</v>
          </cell>
        </row>
        <row r="402">
          <cell r="B402" t="str">
            <v>09 สำโรงทาบ</v>
          </cell>
          <cell r="C402">
            <v>4909</v>
          </cell>
          <cell r="D402">
            <v>0</v>
          </cell>
          <cell r="E402">
            <v>1090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M402">
            <v>3897.261677859563</v>
          </cell>
          <cell r="N402">
            <v>3880</v>
          </cell>
          <cell r="P402">
            <v>0</v>
          </cell>
          <cell r="Q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3855</v>
          </cell>
          <cell r="AF402">
            <v>3880</v>
          </cell>
          <cell r="AG402">
            <v>25</v>
          </cell>
          <cell r="AH402">
            <v>0</v>
          </cell>
          <cell r="AI402">
            <v>1941</v>
          </cell>
          <cell r="AJ402">
            <v>462</v>
          </cell>
          <cell r="AK402">
            <v>2403</v>
          </cell>
          <cell r="AL402">
            <v>295</v>
          </cell>
          <cell r="AM402">
            <v>408</v>
          </cell>
          <cell r="AN402">
            <v>124</v>
          </cell>
          <cell r="AO402">
            <v>170</v>
          </cell>
        </row>
        <row r="403">
          <cell r="B403" t="str">
            <v>10 สนม</v>
          </cell>
          <cell r="C403">
            <v>5915.28</v>
          </cell>
          <cell r="D403">
            <v>5915.28</v>
          </cell>
          <cell r="E403">
            <v>1725.47</v>
          </cell>
          <cell r="F403">
            <v>1725.47</v>
          </cell>
          <cell r="G403">
            <v>151</v>
          </cell>
          <cell r="H403">
            <v>1078</v>
          </cell>
          <cell r="I403">
            <v>87.5</v>
          </cell>
          <cell r="J403">
            <v>625</v>
          </cell>
          <cell r="M403">
            <v>6021.3758492163197</v>
          </cell>
          <cell r="N403">
            <v>6853</v>
          </cell>
          <cell r="P403">
            <v>5160.1666699999996</v>
          </cell>
          <cell r="Q403">
            <v>5160.1666699999996</v>
          </cell>
          <cell r="Y403">
            <v>5160.1666699999996</v>
          </cell>
          <cell r="Z403">
            <v>5160.1666699999996</v>
          </cell>
          <cell r="AA403">
            <v>1028</v>
          </cell>
          <cell r="AB403">
            <v>831</v>
          </cell>
          <cell r="AC403">
            <v>199.18413475005065</v>
          </cell>
          <cell r="AD403">
            <v>161.04586404764328</v>
          </cell>
          <cell r="AE403">
            <v>6907</v>
          </cell>
          <cell r="AF403">
            <v>6853</v>
          </cell>
          <cell r="AG403">
            <v>12</v>
          </cell>
          <cell r="AH403">
            <v>66</v>
          </cell>
          <cell r="AI403">
            <v>5218</v>
          </cell>
          <cell r="AJ403">
            <v>981</v>
          </cell>
          <cell r="AK403">
            <v>6133</v>
          </cell>
          <cell r="AL403">
            <v>865</v>
          </cell>
          <cell r="AM403">
            <v>988</v>
          </cell>
          <cell r="AN403">
            <v>159</v>
          </cell>
          <cell r="AO403">
            <v>161</v>
          </cell>
        </row>
        <row r="404">
          <cell r="B404" t="str">
            <v>11 กาบเชิง</v>
          </cell>
          <cell r="C404">
            <v>17868</v>
          </cell>
          <cell r="D404">
            <v>11048</v>
          </cell>
          <cell r="E404">
            <v>7957</v>
          </cell>
          <cell r="F404">
            <v>6174</v>
          </cell>
          <cell r="G404">
            <v>3692</v>
          </cell>
          <cell r="H404">
            <v>2051</v>
          </cell>
          <cell r="I404">
            <v>464.04</v>
          </cell>
          <cell r="J404">
            <v>332.19954648526078</v>
          </cell>
          <cell r="M404">
            <v>14194.7969343932</v>
          </cell>
          <cell r="N404">
            <v>11543</v>
          </cell>
          <cell r="P404">
            <v>6923</v>
          </cell>
          <cell r="Q404">
            <v>6923</v>
          </cell>
          <cell r="Y404">
            <v>6351</v>
          </cell>
          <cell r="Z404">
            <v>6923</v>
          </cell>
          <cell r="AA404">
            <v>526</v>
          </cell>
          <cell r="AB404">
            <v>540</v>
          </cell>
          <cell r="AC404">
            <v>82.853094000944736</v>
          </cell>
          <cell r="AD404">
            <v>77.937310414560159</v>
          </cell>
          <cell r="AE404">
            <v>14377</v>
          </cell>
          <cell r="AF404">
            <v>14195</v>
          </cell>
          <cell r="AG404">
            <v>66</v>
          </cell>
          <cell r="AH404">
            <v>248</v>
          </cell>
          <cell r="AI404">
            <v>10183</v>
          </cell>
          <cell r="AJ404">
            <v>2192</v>
          </cell>
          <cell r="AK404">
            <v>12127</v>
          </cell>
          <cell r="AL404">
            <v>2067</v>
          </cell>
          <cell r="AM404">
            <v>2356</v>
          </cell>
          <cell r="AN404">
            <v>151</v>
          </cell>
          <cell r="AO404">
            <v>194</v>
          </cell>
        </row>
        <row r="405">
          <cell r="B405" t="str">
            <v>12 ลำดวน</v>
          </cell>
          <cell r="C405">
            <v>645</v>
          </cell>
          <cell r="D405">
            <v>687</v>
          </cell>
          <cell r="E405">
            <v>237</v>
          </cell>
          <cell r="F405">
            <v>269</v>
          </cell>
          <cell r="G405">
            <v>7</v>
          </cell>
          <cell r="H405">
            <v>10</v>
          </cell>
          <cell r="I405">
            <v>31.46</v>
          </cell>
          <cell r="J405">
            <v>37.412639405204459</v>
          </cell>
          <cell r="M405">
            <v>855.52023017715987</v>
          </cell>
          <cell r="N405">
            <v>515</v>
          </cell>
          <cell r="P405">
            <v>0</v>
          </cell>
          <cell r="Q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866</v>
          </cell>
          <cell r="AF405">
            <v>856</v>
          </cell>
          <cell r="AG405">
            <v>0</v>
          </cell>
          <cell r="AH405">
            <v>10</v>
          </cell>
          <cell r="AI405">
            <v>362</v>
          </cell>
          <cell r="AJ405">
            <v>124</v>
          </cell>
          <cell r="AK405">
            <v>476</v>
          </cell>
          <cell r="AL405">
            <v>48</v>
          </cell>
          <cell r="AM405">
            <v>59</v>
          </cell>
          <cell r="AN405">
            <v>58</v>
          </cell>
          <cell r="AO405">
            <v>124</v>
          </cell>
        </row>
        <row r="406">
          <cell r="B406" t="str">
            <v>13 บัวเชด</v>
          </cell>
          <cell r="C406">
            <v>44512</v>
          </cell>
          <cell r="D406">
            <v>45294</v>
          </cell>
          <cell r="E406">
            <v>25311</v>
          </cell>
          <cell r="F406">
            <v>26093</v>
          </cell>
          <cell r="G406">
            <v>883</v>
          </cell>
          <cell r="H406">
            <v>2203</v>
          </cell>
          <cell r="I406">
            <v>34.880000000000003</v>
          </cell>
          <cell r="J406">
            <v>84.413444218755984</v>
          </cell>
          <cell r="M406">
            <v>49234.088248042797</v>
          </cell>
          <cell r="N406">
            <v>42537</v>
          </cell>
          <cell r="P406">
            <v>46386.661659999998</v>
          </cell>
          <cell r="Q406">
            <v>46386.661659999998</v>
          </cell>
          <cell r="Y406">
            <v>42521.328329999997</v>
          </cell>
          <cell r="Z406">
            <v>44235.328329999997</v>
          </cell>
          <cell r="AA406">
            <v>6620</v>
          </cell>
          <cell r="AB406">
            <v>5918</v>
          </cell>
          <cell r="AC406">
            <v>155.69077746800485</v>
          </cell>
          <cell r="AD406">
            <v>133.78985884719441</v>
          </cell>
          <cell r="AE406">
            <v>49444</v>
          </cell>
          <cell r="AF406">
            <v>49234</v>
          </cell>
          <cell r="AG406">
            <v>58</v>
          </cell>
          <cell r="AH406">
            <v>268</v>
          </cell>
          <cell r="AI406">
            <v>37382</v>
          </cell>
          <cell r="AJ406">
            <v>7795</v>
          </cell>
          <cell r="AK406">
            <v>44909</v>
          </cell>
          <cell r="AL406">
            <v>6365</v>
          </cell>
          <cell r="AM406">
            <v>7462</v>
          </cell>
          <cell r="AN406">
            <v>143</v>
          </cell>
          <cell r="AO406">
            <v>166</v>
          </cell>
        </row>
        <row r="407">
          <cell r="B407" t="str">
            <v>14 พนมดงรัก</v>
          </cell>
          <cell r="C407">
            <v>43146</v>
          </cell>
          <cell r="D407">
            <v>28637</v>
          </cell>
          <cell r="E407">
            <v>28039</v>
          </cell>
          <cell r="F407">
            <v>27554</v>
          </cell>
          <cell r="G407">
            <v>6543</v>
          </cell>
          <cell r="H407">
            <v>5257</v>
          </cell>
          <cell r="I407">
            <v>233.34</v>
          </cell>
          <cell r="J407">
            <v>190.77084996733686</v>
          </cell>
          <cell r="M407">
            <v>37289.058523341257</v>
          </cell>
          <cell r="N407">
            <v>29683</v>
          </cell>
          <cell r="P407">
            <v>32356.173610000002</v>
          </cell>
          <cell r="Q407">
            <v>32356.173610000002</v>
          </cell>
          <cell r="Y407">
            <v>32163.673610000002</v>
          </cell>
          <cell r="Z407">
            <v>32227.84028</v>
          </cell>
          <cell r="AA407">
            <v>4729</v>
          </cell>
          <cell r="AB407">
            <v>4108</v>
          </cell>
          <cell r="AC407">
            <v>147.03634989007091</v>
          </cell>
          <cell r="AD407">
            <v>127.4761921809425</v>
          </cell>
          <cell r="AE407">
            <v>37361</v>
          </cell>
          <cell r="AF407">
            <v>37289</v>
          </cell>
          <cell r="AG407">
            <v>155</v>
          </cell>
          <cell r="AH407">
            <v>227</v>
          </cell>
          <cell r="AI407">
            <v>31120</v>
          </cell>
          <cell r="AJ407">
            <v>5652</v>
          </cell>
          <cell r="AK407">
            <v>36545</v>
          </cell>
          <cell r="AL407">
            <v>5081</v>
          </cell>
          <cell r="AM407">
            <v>5456</v>
          </cell>
          <cell r="AN407">
            <v>127</v>
          </cell>
          <cell r="AO407">
            <v>149</v>
          </cell>
        </row>
        <row r="408">
          <cell r="B408" t="str">
            <v>15 ศรีณรงค์</v>
          </cell>
          <cell r="C408">
            <v>29711.379999999997</v>
          </cell>
          <cell r="D408">
            <v>35734.379999999997</v>
          </cell>
          <cell r="E408">
            <v>35734.379999999997</v>
          </cell>
          <cell r="F408">
            <v>35734.379999999997</v>
          </cell>
          <cell r="G408">
            <v>10672</v>
          </cell>
          <cell r="H408">
            <v>0</v>
          </cell>
          <cell r="I408">
            <v>298.66000000000003</v>
          </cell>
          <cell r="J408">
            <v>0</v>
          </cell>
          <cell r="M408">
            <v>30351.917252897383</v>
          </cell>
          <cell r="N408">
            <v>26586</v>
          </cell>
          <cell r="P408">
            <v>14411.57639</v>
          </cell>
          <cell r="Q408">
            <v>14411.57639</v>
          </cell>
          <cell r="Y408">
            <v>12598.104170000001</v>
          </cell>
          <cell r="Z408">
            <v>12871.4375</v>
          </cell>
          <cell r="AA408">
            <v>2469</v>
          </cell>
          <cell r="AB408">
            <v>2570</v>
          </cell>
          <cell r="AC408">
            <v>195.94293227851597</v>
          </cell>
          <cell r="AD408">
            <v>199.70173624119298</v>
          </cell>
          <cell r="AE408">
            <v>30337</v>
          </cell>
          <cell r="AF408">
            <v>30352</v>
          </cell>
          <cell r="AG408">
            <v>83</v>
          </cell>
          <cell r="AH408">
            <v>68</v>
          </cell>
          <cell r="AI408">
            <v>20604</v>
          </cell>
          <cell r="AJ408">
            <v>4682</v>
          </cell>
          <cell r="AK408">
            <v>25218</v>
          </cell>
          <cell r="AL408">
            <v>4935</v>
          </cell>
          <cell r="AM408">
            <v>5036</v>
          </cell>
          <cell r="AN408">
            <v>146</v>
          </cell>
          <cell r="AO408">
            <v>200</v>
          </cell>
        </row>
        <row r="409">
          <cell r="B409" t="str">
            <v>16 เขวาสินรินทร์</v>
          </cell>
          <cell r="C409">
            <v>99</v>
          </cell>
          <cell r="D409">
            <v>99</v>
          </cell>
          <cell r="E409">
            <v>36.25</v>
          </cell>
          <cell r="F409">
            <v>36.25</v>
          </cell>
          <cell r="G409">
            <v>15</v>
          </cell>
          <cell r="H409">
            <v>0</v>
          </cell>
          <cell r="I409">
            <v>400</v>
          </cell>
          <cell r="J409">
            <v>0</v>
          </cell>
          <cell r="M409">
            <v>39.367064262649997</v>
          </cell>
          <cell r="N409">
            <v>36</v>
          </cell>
          <cell r="P409">
            <v>0</v>
          </cell>
          <cell r="Q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36</v>
          </cell>
          <cell r="AF409">
            <v>36</v>
          </cell>
          <cell r="AG409">
            <v>0</v>
          </cell>
          <cell r="AH409">
            <v>0</v>
          </cell>
          <cell r="AI409">
            <v>36</v>
          </cell>
          <cell r="AJ409">
            <v>5</v>
          </cell>
          <cell r="AK409">
            <v>36</v>
          </cell>
          <cell r="AL409">
            <v>4</v>
          </cell>
          <cell r="AM409">
            <v>4</v>
          </cell>
          <cell r="AN409">
            <v>111</v>
          </cell>
          <cell r="AO409">
            <v>111</v>
          </cell>
        </row>
        <row r="410">
          <cell r="B410" t="str">
            <v>17 โนนนารายณ์</v>
          </cell>
          <cell r="C410">
            <v>3863</v>
          </cell>
          <cell r="D410">
            <v>1435</v>
          </cell>
          <cell r="E410">
            <v>1290</v>
          </cell>
          <cell r="F410">
            <v>1435</v>
          </cell>
          <cell r="G410">
            <v>0</v>
          </cell>
          <cell r="H410">
            <v>108</v>
          </cell>
          <cell r="I410">
            <v>0</v>
          </cell>
          <cell r="J410">
            <v>75.052264808362366</v>
          </cell>
          <cell r="M410">
            <v>3479.2062519317014</v>
          </cell>
          <cell r="N410">
            <v>2154</v>
          </cell>
          <cell r="P410">
            <v>0</v>
          </cell>
          <cell r="Q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3492</v>
          </cell>
          <cell r="AF410">
            <v>3479</v>
          </cell>
          <cell r="AG410">
            <v>0</v>
          </cell>
          <cell r="AH410">
            <v>13</v>
          </cell>
          <cell r="AI410">
            <v>1753</v>
          </cell>
          <cell r="AJ410">
            <v>444</v>
          </cell>
          <cell r="AK410">
            <v>2184</v>
          </cell>
          <cell r="AL410">
            <v>299</v>
          </cell>
          <cell r="AM410">
            <v>398</v>
          </cell>
          <cell r="AN410">
            <v>123</v>
          </cell>
          <cell r="AO410">
            <v>182</v>
          </cell>
        </row>
        <row r="411">
          <cell r="B411" t="str">
            <v>บุรีรัมย์</v>
          </cell>
          <cell r="C411">
            <v>302313.95</v>
          </cell>
          <cell r="D411">
            <v>277268.42</v>
          </cell>
          <cell r="E411">
            <v>210751.32</v>
          </cell>
          <cell r="F411">
            <v>204420.53999999998</v>
          </cell>
          <cell r="G411">
            <v>55706</v>
          </cell>
          <cell r="H411">
            <v>61136</v>
          </cell>
          <cell r="I411">
            <v>264</v>
          </cell>
          <cell r="J411">
            <v>299</v>
          </cell>
          <cell r="M411">
            <v>361208.93291019183</v>
          </cell>
          <cell r="N411">
            <v>268276</v>
          </cell>
          <cell r="P411">
            <v>223141.43855000002</v>
          </cell>
          <cell r="Q411">
            <v>218969.02188000001</v>
          </cell>
          <cell r="Y411">
            <v>193270.84271</v>
          </cell>
          <cell r="Z411">
            <v>198721.92605000001</v>
          </cell>
          <cell r="AA411">
            <v>43828</v>
          </cell>
          <cell r="AB411">
            <v>43154</v>
          </cell>
          <cell r="AC411">
            <v>227</v>
          </cell>
          <cell r="AD411">
            <v>217</v>
          </cell>
          <cell r="AE411">
            <v>321869</v>
          </cell>
          <cell r="AF411">
            <v>317966</v>
          </cell>
          <cell r="AG411">
            <v>2677</v>
          </cell>
          <cell r="AH411">
            <v>6580</v>
          </cell>
          <cell r="AI411">
            <v>259074</v>
          </cell>
          <cell r="AJ411">
            <v>1015</v>
          </cell>
          <cell r="AK411">
            <v>253418</v>
          </cell>
          <cell r="AL411">
            <v>51144</v>
          </cell>
          <cell r="AM411">
            <v>50691</v>
          </cell>
          <cell r="AN411">
            <v>197</v>
          </cell>
          <cell r="AO411">
            <v>200</v>
          </cell>
        </row>
        <row r="412">
          <cell r="B412" t="str">
            <v>01 เมืองบุรีรัมย์</v>
          </cell>
          <cell r="C412">
            <v>2949.25</v>
          </cell>
          <cell r="D412">
            <v>2637.75</v>
          </cell>
          <cell r="E412">
            <v>1560.5</v>
          </cell>
          <cell r="F412">
            <v>1524.5</v>
          </cell>
          <cell r="G412">
            <v>532</v>
          </cell>
          <cell r="H412">
            <v>222</v>
          </cell>
          <cell r="I412">
            <v>340.78</v>
          </cell>
          <cell r="J412">
            <v>145.79599868809447</v>
          </cell>
          <cell r="M412">
            <v>3716.2016854783301</v>
          </cell>
          <cell r="N412">
            <v>3104</v>
          </cell>
          <cell r="P412">
            <v>2688</v>
          </cell>
          <cell r="Q412">
            <v>2072</v>
          </cell>
          <cell r="Y412">
            <v>1960</v>
          </cell>
          <cell r="Z412">
            <v>1624</v>
          </cell>
          <cell r="AA412">
            <v>369</v>
          </cell>
          <cell r="AB412">
            <v>368</v>
          </cell>
          <cell r="AC412">
            <v>188.14285714285714</v>
          </cell>
          <cell r="AD412">
            <v>226.63793103448276</v>
          </cell>
          <cell r="AE412">
            <v>3150</v>
          </cell>
          <cell r="AF412">
            <v>3104</v>
          </cell>
          <cell r="AG412">
            <v>10</v>
          </cell>
          <cell r="AH412">
            <v>56</v>
          </cell>
          <cell r="AI412">
            <v>2748</v>
          </cell>
          <cell r="AJ412">
            <v>12</v>
          </cell>
          <cell r="AK412">
            <v>2704</v>
          </cell>
          <cell r="AL412">
            <v>402</v>
          </cell>
          <cell r="AM412">
            <v>476</v>
          </cell>
          <cell r="AN412">
            <v>131</v>
          </cell>
          <cell r="AO412">
            <v>176</v>
          </cell>
        </row>
        <row r="413">
          <cell r="B413" t="str">
            <v>02 กระสัง</v>
          </cell>
          <cell r="C413">
            <v>1327.25</v>
          </cell>
          <cell r="D413">
            <v>1327.25</v>
          </cell>
          <cell r="E413">
            <v>846.25</v>
          </cell>
          <cell r="F413">
            <v>846.25</v>
          </cell>
          <cell r="G413">
            <v>133</v>
          </cell>
          <cell r="H413">
            <v>31</v>
          </cell>
          <cell r="I413">
            <v>156.91</v>
          </cell>
          <cell r="J413">
            <v>36.254062038404726</v>
          </cell>
          <cell r="M413">
            <v>1396.2919972013799</v>
          </cell>
          <cell r="N413">
            <v>802</v>
          </cell>
          <cell r="P413">
            <v>0</v>
          </cell>
          <cell r="Q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1446</v>
          </cell>
          <cell r="AF413">
            <v>1396</v>
          </cell>
          <cell r="AG413">
            <v>0</v>
          </cell>
          <cell r="AH413">
            <v>50</v>
          </cell>
          <cell r="AI413">
            <v>658</v>
          </cell>
          <cell r="AJ413">
            <v>0</v>
          </cell>
          <cell r="AK413">
            <v>608</v>
          </cell>
          <cell r="AL413">
            <v>100</v>
          </cell>
          <cell r="AM413">
            <v>93</v>
          </cell>
          <cell r="AN413">
            <v>134</v>
          </cell>
          <cell r="AO413">
            <v>153</v>
          </cell>
        </row>
        <row r="414">
          <cell r="B414" t="str">
            <v>03 นางรอง</v>
          </cell>
          <cell r="C414">
            <v>2969</v>
          </cell>
          <cell r="D414">
            <v>3069</v>
          </cell>
          <cell r="E414">
            <v>1164</v>
          </cell>
          <cell r="F414">
            <v>1264</v>
          </cell>
          <cell r="G414">
            <v>57</v>
          </cell>
          <cell r="H414">
            <v>31</v>
          </cell>
          <cell r="I414">
            <v>48.77</v>
          </cell>
          <cell r="J414">
            <v>24.516613924050635</v>
          </cell>
          <cell r="M414">
            <v>3655.2002068631527</v>
          </cell>
          <cell r="N414">
            <v>1756</v>
          </cell>
          <cell r="P414">
            <v>0</v>
          </cell>
          <cell r="Q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3644</v>
          </cell>
          <cell r="AF414">
            <v>3655</v>
          </cell>
          <cell r="AG414">
            <v>48</v>
          </cell>
          <cell r="AH414">
            <v>37</v>
          </cell>
          <cell r="AI414">
            <v>1279</v>
          </cell>
          <cell r="AJ414">
            <v>8</v>
          </cell>
          <cell r="AK414">
            <v>1250</v>
          </cell>
          <cell r="AL414">
            <v>125</v>
          </cell>
          <cell r="AM414">
            <v>147</v>
          </cell>
          <cell r="AN414">
            <v>95</v>
          </cell>
          <cell r="AO414">
            <v>118</v>
          </cell>
        </row>
        <row r="415">
          <cell r="B415" t="str">
            <v>04 บ้านกรวด</v>
          </cell>
          <cell r="C415">
            <v>60556</v>
          </cell>
          <cell r="D415">
            <v>52060</v>
          </cell>
          <cell r="E415">
            <v>55373</v>
          </cell>
          <cell r="F415">
            <v>51458</v>
          </cell>
          <cell r="G415">
            <v>18424</v>
          </cell>
          <cell r="H415">
            <v>11080</v>
          </cell>
          <cell r="I415">
            <v>332.72750000000002</v>
          </cell>
          <cell r="J415">
            <v>215.31209918768704</v>
          </cell>
          <cell r="M415">
            <v>87845.103556358736</v>
          </cell>
          <cell r="N415">
            <v>72196</v>
          </cell>
          <cell r="P415">
            <v>76280.89688</v>
          </cell>
          <cell r="Q415">
            <v>73392.02188</v>
          </cell>
          <cell r="Y415">
            <v>65470.634380000003</v>
          </cell>
          <cell r="Z415">
            <v>62086.759380000003</v>
          </cell>
          <cell r="AA415">
            <v>15720</v>
          </cell>
          <cell r="AB415">
            <v>14097</v>
          </cell>
          <cell r="AC415">
            <v>240.10546138532771</v>
          </cell>
          <cell r="AD415">
            <v>227.05455061230157</v>
          </cell>
          <cell r="AE415">
            <v>88735</v>
          </cell>
          <cell r="AF415">
            <v>87845</v>
          </cell>
          <cell r="AG415">
            <v>347</v>
          </cell>
          <cell r="AH415">
            <v>1237</v>
          </cell>
          <cell r="AI415">
            <v>77675</v>
          </cell>
          <cell r="AJ415">
            <v>317</v>
          </cell>
          <cell r="AK415">
            <v>76755</v>
          </cell>
          <cell r="AL415">
            <v>14730</v>
          </cell>
          <cell r="AM415">
            <v>14591</v>
          </cell>
          <cell r="AN415">
            <v>154</v>
          </cell>
          <cell r="AO415">
            <v>190</v>
          </cell>
        </row>
        <row r="416">
          <cell r="B416" t="str">
            <v>05 ประโคนชัย</v>
          </cell>
          <cell r="C416">
            <v>15084.24</v>
          </cell>
          <cell r="D416">
            <v>13915.74</v>
          </cell>
          <cell r="E416">
            <v>10191.24</v>
          </cell>
          <cell r="F416">
            <v>9155.24</v>
          </cell>
          <cell r="G416">
            <v>205</v>
          </cell>
          <cell r="H416">
            <v>3472</v>
          </cell>
          <cell r="I416">
            <v>20.11</v>
          </cell>
          <cell r="J416">
            <v>379.25466290343019</v>
          </cell>
          <cell r="M416">
            <v>14482.283873957975</v>
          </cell>
          <cell r="N416">
            <v>8078</v>
          </cell>
          <cell r="P416">
            <v>9580</v>
          </cell>
          <cell r="Q416">
            <v>9580</v>
          </cell>
          <cell r="Y416">
            <v>3078</v>
          </cell>
          <cell r="Z416">
            <v>4932</v>
          </cell>
          <cell r="AA416">
            <v>275</v>
          </cell>
          <cell r="AB416">
            <v>557</v>
          </cell>
          <cell r="AC416">
            <v>89.218648473034435</v>
          </cell>
          <cell r="AD416">
            <v>112.97546634225466</v>
          </cell>
          <cell r="AE416">
            <v>15436</v>
          </cell>
          <cell r="AF416">
            <v>14482</v>
          </cell>
          <cell r="AG416">
            <v>73</v>
          </cell>
          <cell r="AH416">
            <v>1027</v>
          </cell>
          <cell r="AI416">
            <v>7503</v>
          </cell>
          <cell r="AJ416">
            <v>44</v>
          </cell>
          <cell r="AK416">
            <v>6520</v>
          </cell>
          <cell r="AL416">
            <v>1685</v>
          </cell>
          <cell r="AM416">
            <v>1440</v>
          </cell>
          <cell r="AN416">
            <v>151</v>
          </cell>
          <cell r="AO416">
            <v>221</v>
          </cell>
        </row>
        <row r="417">
          <cell r="B417" t="str">
            <v>06 หนองกี่</v>
          </cell>
          <cell r="C417">
            <v>9403</v>
          </cell>
          <cell r="D417">
            <v>5373</v>
          </cell>
          <cell r="E417">
            <v>6532</v>
          </cell>
          <cell r="F417">
            <v>3339</v>
          </cell>
          <cell r="G417">
            <v>3212</v>
          </cell>
          <cell r="H417">
            <v>692</v>
          </cell>
          <cell r="I417">
            <v>491.78</v>
          </cell>
          <cell r="J417">
            <v>207.37945492662473</v>
          </cell>
          <cell r="M417">
            <v>6530.4106475305753</v>
          </cell>
          <cell r="N417">
            <v>3205</v>
          </cell>
          <cell r="P417">
            <v>2721.75</v>
          </cell>
          <cell r="Q417">
            <v>2721.75</v>
          </cell>
          <cell r="Y417">
            <v>2478.75</v>
          </cell>
          <cell r="Z417">
            <v>2478.75</v>
          </cell>
          <cell r="AA417">
            <v>330</v>
          </cell>
          <cell r="AB417">
            <v>417</v>
          </cell>
          <cell r="AC417">
            <v>133.24962178517399</v>
          </cell>
          <cell r="AD417">
            <v>168.10408472012102</v>
          </cell>
          <cell r="AE417">
            <v>6577</v>
          </cell>
          <cell r="AF417">
            <v>6530</v>
          </cell>
          <cell r="AG417">
            <v>0</v>
          </cell>
          <cell r="AH417">
            <v>47</v>
          </cell>
          <cell r="AI417">
            <v>3470</v>
          </cell>
          <cell r="AJ417">
            <v>11</v>
          </cell>
          <cell r="AK417">
            <v>3434</v>
          </cell>
          <cell r="AL417">
            <v>703</v>
          </cell>
          <cell r="AM417">
            <v>643</v>
          </cell>
          <cell r="AN417">
            <v>146</v>
          </cell>
          <cell r="AO417">
            <v>187</v>
          </cell>
        </row>
        <row r="418">
          <cell r="B418" t="str">
            <v>07 สตึก</v>
          </cell>
          <cell r="C418">
            <v>48710.78</v>
          </cell>
          <cell r="D418">
            <v>36377</v>
          </cell>
          <cell r="E418">
            <v>38843.03</v>
          </cell>
          <cell r="F418">
            <v>30354</v>
          </cell>
          <cell r="G418">
            <v>13235</v>
          </cell>
          <cell r="H418">
            <v>3056</v>
          </cell>
          <cell r="I418">
            <v>340.73</v>
          </cell>
          <cell r="J418">
            <v>100.67707715622323</v>
          </cell>
          <cell r="M418">
            <v>36327.436835607245</v>
          </cell>
          <cell r="N418">
            <v>31701</v>
          </cell>
          <cell r="P418">
            <v>24767.25</v>
          </cell>
          <cell r="Q418">
            <v>24743.625</v>
          </cell>
          <cell r="Y418">
            <v>21835.5</v>
          </cell>
          <cell r="Z418">
            <v>24174.375</v>
          </cell>
          <cell r="AA418">
            <v>5081</v>
          </cell>
          <cell r="AB418">
            <v>3976</v>
          </cell>
          <cell r="AC418">
            <v>232.70318594353233</v>
          </cell>
          <cell r="AD418">
            <v>164.48948869784638</v>
          </cell>
          <cell r="AE418">
            <v>36259</v>
          </cell>
          <cell r="AF418">
            <v>36327</v>
          </cell>
          <cell r="AG418">
            <v>366</v>
          </cell>
          <cell r="AH418">
            <v>298</v>
          </cell>
          <cell r="AI418">
            <v>28257</v>
          </cell>
          <cell r="AJ418">
            <v>106</v>
          </cell>
          <cell r="AK418">
            <v>28065</v>
          </cell>
          <cell r="AL418">
            <v>5789</v>
          </cell>
          <cell r="AM418">
            <v>5141</v>
          </cell>
          <cell r="AN418">
            <v>182</v>
          </cell>
          <cell r="AO418">
            <v>183</v>
          </cell>
        </row>
        <row r="419">
          <cell r="B419" t="str">
            <v>08 คูเมือง</v>
          </cell>
          <cell r="C419">
            <v>35189</v>
          </cell>
          <cell r="D419">
            <v>38275</v>
          </cell>
          <cell r="E419">
            <v>18883</v>
          </cell>
          <cell r="F419">
            <v>22098</v>
          </cell>
          <cell r="G419">
            <v>4358</v>
          </cell>
          <cell r="H419">
            <v>6259</v>
          </cell>
          <cell r="I419">
            <v>230.79</v>
          </cell>
          <cell r="J419">
            <v>283.22438682233684</v>
          </cell>
          <cell r="M419">
            <v>32657.112302588317</v>
          </cell>
          <cell r="N419">
            <v>33960</v>
          </cell>
          <cell r="P419">
            <v>14841.5</v>
          </cell>
          <cell r="Q419">
            <v>14326.916670000001</v>
          </cell>
          <cell r="Y419">
            <v>13514.5</v>
          </cell>
          <cell r="Z419">
            <v>13951.916670000001</v>
          </cell>
          <cell r="AA419">
            <v>2587</v>
          </cell>
          <cell r="AB419">
            <v>2669</v>
          </cell>
          <cell r="AC419">
            <v>191.45300726330979</v>
          </cell>
          <cell r="AD419">
            <v>191.27085282397977</v>
          </cell>
          <cell r="AE419">
            <v>33630</v>
          </cell>
          <cell r="AF419">
            <v>33960</v>
          </cell>
          <cell r="AG419">
            <v>565</v>
          </cell>
          <cell r="AH419">
            <v>235</v>
          </cell>
          <cell r="AI419">
            <v>28972</v>
          </cell>
          <cell r="AJ419">
            <v>108</v>
          </cell>
          <cell r="AK419">
            <v>28845</v>
          </cell>
          <cell r="AL419">
            <v>5457</v>
          </cell>
          <cell r="AM419">
            <v>5517</v>
          </cell>
          <cell r="AN419">
            <v>168</v>
          </cell>
          <cell r="AO419">
            <v>191</v>
          </cell>
        </row>
        <row r="420">
          <cell r="B420" t="str">
            <v>09 ลำปลายมาศ</v>
          </cell>
          <cell r="C420">
            <v>13259.3</v>
          </cell>
          <cell r="D420">
            <v>7649.3</v>
          </cell>
          <cell r="E420">
            <v>6554.3</v>
          </cell>
          <cell r="F420">
            <v>6804.3</v>
          </cell>
          <cell r="G420">
            <v>885</v>
          </cell>
          <cell r="H420">
            <v>2526</v>
          </cell>
          <cell r="I420">
            <v>135</v>
          </cell>
          <cell r="J420">
            <v>371.25053275134843</v>
          </cell>
          <cell r="M420">
            <v>8160.4040811458999</v>
          </cell>
          <cell r="N420">
            <v>7026</v>
          </cell>
          <cell r="P420">
            <v>1575</v>
          </cell>
          <cell r="Q420">
            <v>1564.5</v>
          </cell>
          <cell r="Y420">
            <v>1435</v>
          </cell>
          <cell r="Z420">
            <v>1424.5</v>
          </cell>
          <cell r="AA420">
            <v>300</v>
          </cell>
          <cell r="AB420">
            <v>275</v>
          </cell>
          <cell r="AC420">
            <v>208.8780487804878</v>
          </cell>
          <cell r="AD420">
            <v>192.91400491400492</v>
          </cell>
          <cell r="AE420">
            <v>7288</v>
          </cell>
          <cell r="AF420">
            <v>7026</v>
          </cell>
          <cell r="AG420">
            <v>60</v>
          </cell>
          <cell r="AH420">
            <v>322</v>
          </cell>
          <cell r="AI420">
            <v>7098</v>
          </cell>
          <cell r="AJ420">
            <v>27</v>
          </cell>
          <cell r="AK420">
            <v>6803</v>
          </cell>
          <cell r="AL420">
            <v>1321</v>
          </cell>
          <cell r="AM420">
            <v>1312</v>
          </cell>
          <cell r="AN420">
            <v>164</v>
          </cell>
          <cell r="AO420">
            <v>193</v>
          </cell>
        </row>
        <row r="421">
          <cell r="B421" t="str">
            <v>10 ละหานทราย</v>
          </cell>
          <cell r="C421">
            <v>22505.38</v>
          </cell>
          <cell r="D421">
            <v>22505.38</v>
          </cell>
          <cell r="E421">
            <v>18973</v>
          </cell>
          <cell r="F421">
            <v>18973</v>
          </cell>
          <cell r="G421">
            <v>3517</v>
          </cell>
          <cell r="H421">
            <v>1079</v>
          </cell>
          <cell r="I421">
            <v>185.37</v>
          </cell>
          <cell r="J421">
            <v>56.865071417277186</v>
          </cell>
          <cell r="M421">
            <v>58992.591225808552</v>
          </cell>
          <cell r="N421">
            <v>36132</v>
          </cell>
          <cell r="P421">
            <v>37718.666660000003</v>
          </cell>
          <cell r="Q421">
            <v>37703.666660000003</v>
          </cell>
          <cell r="Y421">
            <v>36710</v>
          </cell>
          <cell r="Z421">
            <v>36710</v>
          </cell>
          <cell r="AA421">
            <v>9164</v>
          </cell>
          <cell r="AB421">
            <v>9248</v>
          </cell>
          <cell r="AC421">
            <v>249.6349314445655</v>
          </cell>
          <cell r="AD421">
            <v>251.9130572958322</v>
          </cell>
          <cell r="AE421">
            <v>36732</v>
          </cell>
          <cell r="AF421">
            <v>36132</v>
          </cell>
          <cell r="AG421">
            <v>60</v>
          </cell>
          <cell r="AH421">
            <v>660</v>
          </cell>
          <cell r="AI421">
            <v>36732</v>
          </cell>
          <cell r="AJ421">
            <v>135</v>
          </cell>
          <cell r="AK421">
            <v>36132</v>
          </cell>
          <cell r="AL421">
            <v>8557</v>
          </cell>
          <cell r="AM421">
            <v>8496</v>
          </cell>
          <cell r="AN421">
            <v>200</v>
          </cell>
          <cell r="AO421">
            <v>235</v>
          </cell>
        </row>
        <row r="422">
          <cell r="B422" t="str">
            <v>11 พุทไธสง</v>
          </cell>
          <cell r="C422">
            <v>374.75</v>
          </cell>
          <cell r="D422">
            <v>337.75</v>
          </cell>
          <cell r="E422">
            <v>111</v>
          </cell>
          <cell r="F422">
            <v>79</v>
          </cell>
          <cell r="G422">
            <v>1</v>
          </cell>
          <cell r="H422">
            <v>0</v>
          </cell>
          <cell r="I422">
            <v>7.78</v>
          </cell>
          <cell r="J422">
            <v>0</v>
          </cell>
          <cell r="M422">
            <v>296.46532171933001</v>
          </cell>
          <cell r="N422">
            <v>221</v>
          </cell>
          <cell r="P422">
            <v>0</v>
          </cell>
          <cell r="Q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296</v>
          </cell>
          <cell r="AF422">
            <v>296</v>
          </cell>
          <cell r="AG422">
            <v>0</v>
          </cell>
          <cell r="AH422">
            <v>0</v>
          </cell>
          <cell r="AI422">
            <v>173</v>
          </cell>
          <cell r="AJ422">
            <v>0</v>
          </cell>
          <cell r="AK422">
            <v>173</v>
          </cell>
          <cell r="AL422">
            <v>18</v>
          </cell>
          <cell r="AM422">
            <v>20</v>
          </cell>
          <cell r="AN422">
            <v>92</v>
          </cell>
          <cell r="AO422">
            <v>116</v>
          </cell>
        </row>
        <row r="423">
          <cell r="B423" t="str">
            <v>12 ปะคำ</v>
          </cell>
          <cell r="C423">
            <v>8893</v>
          </cell>
          <cell r="D423">
            <v>11966</v>
          </cell>
          <cell r="E423">
            <v>1004</v>
          </cell>
          <cell r="F423">
            <v>5013</v>
          </cell>
          <cell r="G423">
            <v>195</v>
          </cell>
          <cell r="H423">
            <v>601</v>
          </cell>
          <cell r="I423">
            <v>193.74</v>
          </cell>
          <cell r="J423">
            <v>119.96768402154399</v>
          </cell>
          <cell r="M423">
            <v>10823.197178742259</v>
          </cell>
          <cell r="N423">
            <v>7049</v>
          </cell>
          <cell r="P423">
            <v>3674.5</v>
          </cell>
          <cell r="Q423">
            <v>3648.25</v>
          </cell>
          <cell r="Y423">
            <v>2581.75</v>
          </cell>
          <cell r="Z423">
            <v>2555.5</v>
          </cell>
          <cell r="AA423">
            <v>228</v>
          </cell>
          <cell r="AB423">
            <v>269</v>
          </cell>
          <cell r="AC423">
            <v>88.298634647041737</v>
          </cell>
          <cell r="AD423">
            <v>105.13108980630014</v>
          </cell>
          <cell r="AE423">
            <v>10814</v>
          </cell>
          <cell r="AF423">
            <v>10823</v>
          </cell>
          <cell r="AG423">
            <v>70</v>
          </cell>
          <cell r="AH423">
            <v>61</v>
          </cell>
          <cell r="AI423">
            <v>5870</v>
          </cell>
          <cell r="AJ423">
            <v>22</v>
          </cell>
          <cell r="AK423">
            <v>5831</v>
          </cell>
          <cell r="AL423">
            <v>1149</v>
          </cell>
          <cell r="AM423">
            <v>1228</v>
          </cell>
          <cell r="AN423">
            <v>175</v>
          </cell>
          <cell r="AO423">
            <v>211</v>
          </cell>
        </row>
        <row r="424">
          <cell r="B424" t="str">
            <v>13 นาโพธิ์</v>
          </cell>
          <cell r="C424">
            <v>264.5</v>
          </cell>
          <cell r="D424">
            <v>264.5</v>
          </cell>
          <cell r="E424">
            <v>24</v>
          </cell>
          <cell r="F424">
            <v>24</v>
          </cell>
          <cell r="G424">
            <v>7</v>
          </cell>
          <cell r="H424">
            <v>1</v>
          </cell>
          <cell r="I424">
            <v>293.09249999999997</v>
          </cell>
          <cell r="J424">
            <v>33.333333333333336</v>
          </cell>
          <cell r="M424">
            <v>38.811551025109999</v>
          </cell>
          <cell r="N424">
            <v>101</v>
          </cell>
          <cell r="P424">
            <v>0</v>
          </cell>
          <cell r="Q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123</v>
          </cell>
          <cell r="AF424">
            <v>101</v>
          </cell>
          <cell r="AG424">
            <v>0</v>
          </cell>
          <cell r="AH424">
            <v>22</v>
          </cell>
          <cell r="AI424">
            <v>84</v>
          </cell>
          <cell r="AJ424">
            <v>0</v>
          </cell>
          <cell r="AK424">
            <v>62</v>
          </cell>
          <cell r="AL424">
            <v>7</v>
          </cell>
          <cell r="AM424">
            <v>5</v>
          </cell>
          <cell r="AN424">
            <v>60</v>
          </cell>
          <cell r="AO424">
            <v>81</v>
          </cell>
        </row>
        <row r="425">
          <cell r="B425" t="str">
            <v>14 หนองหงส์</v>
          </cell>
          <cell r="C425">
            <v>687</v>
          </cell>
          <cell r="D425">
            <v>687</v>
          </cell>
          <cell r="E425">
            <v>562</v>
          </cell>
          <cell r="F425">
            <v>562</v>
          </cell>
          <cell r="G425">
            <v>0</v>
          </cell>
          <cell r="H425">
            <v>7</v>
          </cell>
          <cell r="I425">
            <v>0</v>
          </cell>
          <cell r="J425">
            <v>11.862366548042704</v>
          </cell>
          <cell r="M425">
            <v>1423.74176430644</v>
          </cell>
          <cell r="N425">
            <v>1610</v>
          </cell>
          <cell r="P425">
            <v>892.5</v>
          </cell>
          <cell r="Q425">
            <v>892.5</v>
          </cell>
          <cell r="Y425">
            <v>740.83333000000005</v>
          </cell>
          <cell r="Z425">
            <v>740.83333000000005</v>
          </cell>
          <cell r="AA425">
            <v>123</v>
          </cell>
          <cell r="AB425">
            <v>103</v>
          </cell>
          <cell r="AC425">
            <v>165.69881963868983</v>
          </cell>
          <cell r="AD425">
            <v>138.65157542250427</v>
          </cell>
          <cell r="AE425">
            <v>1673</v>
          </cell>
          <cell r="AF425">
            <v>1610</v>
          </cell>
          <cell r="AG425">
            <v>0</v>
          </cell>
          <cell r="AH425">
            <v>63</v>
          </cell>
          <cell r="AI425">
            <v>1673</v>
          </cell>
          <cell r="AJ425">
            <v>6</v>
          </cell>
          <cell r="AK425">
            <v>1610</v>
          </cell>
          <cell r="AL425">
            <v>236</v>
          </cell>
          <cell r="AM425">
            <v>223</v>
          </cell>
          <cell r="AN425">
            <v>181</v>
          </cell>
          <cell r="AO425">
            <v>139</v>
          </cell>
        </row>
        <row r="426">
          <cell r="B426" t="str">
            <v>15 พลับพลาชัย</v>
          </cell>
          <cell r="C426">
            <v>1559.5</v>
          </cell>
          <cell r="D426">
            <v>1593.75</v>
          </cell>
          <cell r="E426">
            <v>746</v>
          </cell>
          <cell r="F426">
            <v>784.25</v>
          </cell>
          <cell r="G426">
            <v>292</v>
          </cell>
          <cell r="H426">
            <v>359</v>
          </cell>
          <cell r="I426">
            <v>391.94</v>
          </cell>
          <cell r="J426">
            <v>457.39560089257253</v>
          </cell>
          <cell r="M426">
            <v>796.00548904436982</v>
          </cell>
          <cell r="N426">
            <v>531</v>
          </cell>
          <cell r="P426">
            <v>0</v>
          </cell>
          <cell r="Q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546</v>
          </cell>
          <cell r="AF426">
            <v>531</v>
          </cell>
          <cell r="AG426">
            <v>0</v>
          </cell>
          <cell r="AH426">
            <v>15</v>
          </cell>
          <cell r="AI426">
            <v>494</v>
          </cell>
          <cell r="AJ426">
            <v>0</v>
          </cell>
          <cell r="AK426">
            <v>479</v>
          </cell>
          <cell r="AL426">
            <v>71</v>
          </cell>
          <cell r="AM426">
            <v>73</v>
          </cell>
          <cell r="AN426">
            <v>117</v>
          </cell>
          <cell r="AO426">
            <v>152</v>
          </cell>
        </row>
        <row r="427">
          <cell r="B427" t="str">
            <v>16 ห้วยราช</v>
          </cell>
          <cell r="C427">
            <v>57</v>
          </cell>
          <cell r="D427">
            <v>107</v>
          </cell>
          <cell r="E427">
            <v>0</v>
          </cell>
          <cell r="F427">
            <v>50</v>
          </cell>
          <cell r="G427">
            <v>0</v>
          </cell>
          <cell r="H427">
            <v>2</v>
          </cell>
          <cell r="I427">
            <v>0</v>
          </cell>
          <cell r="J427">
            <v>38.799999999999997</v>
          </cell>
          <cell r="M427">
            <v>29.097038863839998</v>
          </cell>
          <cell r="N427">
            <v>54</v>
          </cell>
          <cell r="P427">
            <v>0</v>
          </cell>
          <cell r="Q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81</v>
          </cell>
          <cell r="AF427">
            <v>54</v>
          </cell>
          <cell r="AG427">
            <v>0</v>
          </cell>
          <cell r="AH427">
            <v>27</v>
          </cell>
          <cell r="AI427">
            <v>43</v>
          </cell>
          <cell r="AJ427">
            <v>0</v>
          </cell>
          <cell r="AK427">
            <v>16</v>
          </cell>
          <cell r="AL427">
            <v>5</v>
          </cell>
          <cell r="AM427">
            <v>2</v>
          </cell>
          <cell r="AN427">
            <v>93</v>
          </cell>
          <cell r="AO427">
            <v>125</v>
          </cell>
        </row>
        <row r="428">
          <cell r="B428" t="str">
            <v>17 โนนสุวรรณ</v>
          </cell>
          <cell r="C428">
            <v>32701</v>
          </cell>
          <cell r="D428">
            <v>32626</v>
          </cell>
          <cell r="E428">
            <v>17612</v>
          </cell>
          <cell r="F428">
            <v>17537</v>
          </cell>
          <cell r="G428">
            <v>1128</v>
          </cell>
          <cell r="H428">
            <v>2720</v>
          </cell>
          <cell r="I428">
            <v>64.040000000000006</v>
          </cell>
          <cell r="J428">
            <v>155.07834863431603</v>
          </cell>
          <cell r="M428">
            <v>27605.419553156898</v>
          </cell>
          <cell r="N428">
            <v>22656</v>
          </cell>
          <cell r="P428">
            <v>32819.791669999999</v>
          </cell>
          <cell r="Q428">
            <v>32742.208330000001</v>
          </cell>
          <cell r="Y428">
            <v>28164.791659999999</v>
          </cell>
          <cell r="Z428">
            <v>32742.208330000001</v>
          </cell>
          <cell r="AA428">
            <v>5475</v>
          </cell>
          <cell r="AB428">
            <v>6933</v>
          </cell>
          <cell r="AC428">
            <v>194.38709682008704</v>
          </cell>
          <cell r="AD428">
            <v>211.74725116990908</v>
          </cell>
          <cell r="AE428">
            <v>27341</v>
          </cell>
          <cell r="AF428">
            <v>27605</v>
          </cell>
          <cell r="AG428">
            <v>301</v>
          </cell>
          <cell r="AH428">
            <v>37</v>
          </cell>
          <cell r="AI428">
            <v>22570</v>
          </cell>
          <cell r="AJ428">
            <v>94</v>
          </cell>
          <cell r="AK428">
            <v>22627</v>
          </cell>
          <cell r="AL428">
            <v>4343</v>
          </cell>
          <cell r="AM428">
            <v>4791</v>
          </cell>
          <cell r="AN428">
            <v>166</v>
          </cell>
          <cell r="AO428">
            <v>212</v>
          </cell>
        </row>
        <row r="429">
          <cell r="B429" t="str">
            <v>18 บ้านใหม่ไชยพจน์</v>
          </cell>
          <cell r="C429">
            <v>246</v>
          </cell>
          <cell r="D429">
            <v>199</v>
          </cell>
          <cell r="E429">
            <v>82</v>
          </cell>
          <cell r="F429">
            <v>94</v>
          </cell>
          <cell r="G429">
            <v>11</v>
          </cell>
          <cell r="H429">
            <v>9</v>
          </cell>
          <cell r="I429">
            <v>138.56</v>
          </cell>
          <cell r="J429">
            <v>99.917978723404261</v>
          </cell>
          <cell r="M429">
            <v>254.05495642073001</v>
          </cell>
          <cell r="N429">
            <v>186</v>
          </cell>
          <cell r="P429">
            <v>0</v>
          </cell>
          <cell r="Q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219</v>
          </cell>
          <cell r="AF429">
            <v>186</v>
          </cell>
          <cell r="AG429">
            <v>0</v>
          </cell>
          <cell r="AH429">
            <v>33</v>
          </cell>
          <cell r="AI429">
            <v>150</v>
          </cell>
          <cell r="AJ429">
            <v>0</v>
          </cell>
          <cell r="AK429">
            <v>117</v>
          </cell>
          <cell r="AL429">
            <v>18</v>
          </cell>
          <cell r="AM429">
            <v>15</v>
          </cell>
          <cell r="AN429">
            <v>93</v>
          </cell>
          <cell r="AO429">
            <v>128</v>
          </cell>
        </row>
        <row r="430">
          <cell r="B430" t="str">
            <v>19 ชำนิ</v>
          </cell>
          <cell r="C430">
            <v>1507</v>
          </cell>
          <cell r="D430">
            <v>1507</v>
          </cell>
          <cell r="E430">
            <v>805</v>
          </cell>
          <cell r="F430">
            <v>805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M430">
            <v>914.95877959787981</v>
          </cell>
          <cell r="N430">
            <v>815</v>
          </cell>
          <cell r="P430">
            <v>0</v>
          </cell>
          <cell r="Q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905</v>
          </cell>
          <cell r="AF430">
            <v>815</v>
          </cell>
          <cell r="AG430">
            <v>0</v>
          </cell>
          <cell r="AH430">
            <v>90</v>
          </cell>
          <cell r="AI430">
            <v>638</v>
          </cell>
          <cell r="AJ430">
            <v>0</v>
          </cell>
          <cell r="AK430">
            <v>548</v>
          </cell>
          <cell r="AL430">
            <v>96</v>
          </cell>
          <cell r="AM430">
            <v>94</v>
          </cell>
          <cell r="AN430">
            <v>169</v>
          </cell>
          <cell r="AO430">
            <v>172</v>
          </cell>
        </row>
        <row r="431">
          <cell r="B431" t="str">
            <v>20 โนนดินแดง</v>
          </cell>
          <cell r="C431">
            <v>13245</v>
          </cell>
          <cell r="D431">
            <v>13255</v>
          </cell>
          <cell r="E431">
            <v>11663</v>
          </cell>
          <cell r="F431">
            <v>11663</v>
          </cell>
          <cell r="G431">
            <v>3136</v>
          </cell>
          <cell r="H431">
            <v>628</v>
          </cell>
          <cell r="I431">
            <v>268.88</v>
          </cell>
          <cell r="J431">
            <v>53.839320929434962</v>
          </cell>
          <cell r="M431">
            <v>16807.795001507766</v>
          </cell>
          <cell r="N431">
            <v>9620</v>
          </cell>
          <cell r="P431">
            <v>15581.583339999999</v>
          </cell>
          <cell r="Q431">
            <v>15581.583339999999</v>
          </cell>
          <cell r="Y431">
            <v>15301.083339999999</v>
          </cell>
          <cell r="Z431">
            <v>15301.083339999999</v>
          </cell>
          <cell r="AA431">
            <v>4176</v>
          </cell>
          <cell r="AB431">
            <v>4242</v>
          </cell>
          <cell r="AC431">
            <v>272.90706528496042</v>
          </cell>
          <cell r="AD431">
            <v>277.23644283215833</v>
          </cell>
          <cell r="AE431">
            <v>17750</v>
          </cell>
          <cell r="AF431">
            <v>16808</v>
          </cell>
          <cell r="AG431">
            <v>121</v>
          </cell>
          <cell r="AH431">
            <v>1063</v>
          </cell>
          <cell r="AI431">
            <v>9579</v>
          </cell>
          <cell r="AJ431">
            <v>33</v>
          </cell>
          <cell r="AK431">
            <v>8549</v>
          </cell>
          <cell r="AL431">
            <v>1720</v>
          </cell>
          <cell r="AM431">
            <v>1807</v>
          </cell>
          <cell r="AN431">
            <v>173</v>
          </cell>
          <cell r="AO431">
            <v>211</v>
          </cell>
        </row>
        <row r="432">
          <cell r="B432" t="str">
            <v>21 บ้านด่าน</v>
          </cell>
          <cell r="C432">
            <v>6139</v>
          </cell>
          <cell r="D432">
            <v>2922</v>
          </cell>
          <cell r="E432">
            <v>2855</v>
          </cell>
          <cell r="F432">
            <v>1482</v>
          </cell>
          <cell r="G432">
            <v>605</v>
          </cell>
          <cell r="H432">
            <v>325</v>
          </cell>
          <cell r="I432">
            <v>212</v>
          </cell>
          <cell r="J432">
            <v>219.4770580296896</v>
          </cell>
          <cell r="M432">
            <v>4088.4222827408098</v>
          </cell>
          <cell r="N432">
            <v>2881</v>
          </cell>
          <cell r="P432">
            <v>0</v>
          </cell>
          <cell r="Q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4173</v>
          </cell>
          <cell r="AF432">
            <v>4088</v>
          </cell>
          <cell r="AG432">
            <v>62</v>
          </cell>
          <cell r="AH432">
            <v>147</v>
          </cell>
          <cell r="AI432">
            <v>2848</v>
          </cell>
          <cell r="AJ432">
            <v>10</v>
          </cell>
          <cell r="AK432">
            <v>2711</v>
          </cell>
          <cell r="AL432">
            <v>542</v>
          </cell>
          <cell r="AM432">
            <v>544</v>
          </cell>
          <cell r="AN432">
            <v>167</v>
          </cell>
          <cell r="AO432">
            <v>201</v>
          </cell>
        </row>
        <row r="433">
          <cell r="B433" t="str">
            <v>22 เฉลิมพระเกียรติ</v>
          </cell>
          <cell r="C433">
            <v>247</v>
          </cell>
          <cell r="D433">
            <v>0</v>
          </cell>
          <cell r="E433">
            <v>30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M433">
            <v>1475</v>
          </cell>
          <cell r="N433">
            <v>795</v>
          </cell>
          <cell r="P433">
            <v>0</v>
          </cell>
          <cell r="Q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795</v>
          </cell>
          <cell r="AF433">
            <v>795</v>
          </cell>
          <cell r="AG433">
            <v>0</v>
          </cell>
          <cell r="AH433">
            <v>0</v>
          </cell>
          <cell r="AI433">
            <v>517</v>
          </cell>
          <cell r="AJ433">
            <v>0</v>
          </cell>
          <cell r="AK433">
            <v>517</v>
          </cell>
          <cell r="AL433">
            <v>61</v>
          </cell>
          <cell r="AM433">
            <v>66</v>
          </cell>
          <cell r="AN433">
            <v>104</v>
          </cell>
          <cell r="AO433">
            <v>128</v>
          </cell>
        </row>
        <row r="434">
          <cell r="B434" t="str">
            <v>23 แคนดง</v>
          </cell>
          <cell r="C434">
            <v>24440</v>
          </cell>
          <cell r="D434">
            <v>28614</v>
          </cell>
          <cell r="E434">
            <v>16337</v>
          </cell>
          <cell r="F434">
            <v>20511</v>
          </cell>
          <cell r="G434">
            <v>5773</v>
          </cell>
          <cell r="H434">
            <v>28036</v>
          </cell>
          <cell r="I434">
            <v>353.35</v>
          </cell>
          <cell r="J434">
            <v>1366.8884988542734</v>
          </cell>
          <cell r="M434">
            <v>42892.927580526215</v>
          </cell>
          <cell r="N434">
            <v>23797</v>
          </cell>
          <cell r="P434">
            <v>0</v>
          </cell>
          <cell r="Q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24256</v>
          </cell>
          <cell r="AF434">
            <v>23797</v>
          </cell>
          <cell r="AG434">
            <v>594</v>
          </cell>
          <cell r="AH434">
            <v>1053</v>
          </cell>
          <cell r="AI434">
            <v>20043</v>
          </cell>
          <cell r="AJ434">
            <v>72</v>
          </cell>
          <cell r="AK434">
            <v>19062</v>
          </cell>
          <cell r="AL434">
            <v>4009</v>
          </cell>
          <cell r="AM434">
            <v>3967</v>
          </cell>
          <cell r="AN434">
            <v>178</v>
          </cell>
          <cell r="AO434">
            <v>208</v>
          </cell>
        </row>
        <row r="435">
          <cell r="B435" t="str">
            <v>มหาสารคาม</v>
          </cell>
          <cell r="C435">
            <v>12001.31</v>
          </cell>
          <cell r="D435">
            <v>10298.200000000001</v>
          </cell>
          <cell r="E435">
            <v>4352.5599999999995</v>
          </cell>
          <cell r="F435">
            <v>4373.7</v>
          </cell>
          <cell r="G435">
            <v>855</v>
          </cell>
          <cell r="H435">
            <v>805</v>
          </cell>
          <cell r="I435">
            <v>196</v>
          </cell>
          <cell r="J435">
            <v>184</v>
          </cell>
          <cell r="M435">
            <v>11540.105287348333</v>
          </cell>
          <cell r="N435">
            <v>10155</v>
          </cell>
          <cell r="P435">
            <v>9275.5138900000002</v>
          </cell>
          <cell r="Q435">
            <v>9275.5138900000002</v>
          </cell>
          <cell r="Y435">
            <v>5325.3055599999998</v>
          </cell>
          <cell r="Z435">
            <v>5527.4722199999997</v>
          </cell>
          <cell r="AA435">
            <v>664</v>
          </cell>
          <cell r="AB435">
            <v>594</v>
          </cell>
          <cell r="AC435">
            <v>125</v>
          </cell>
          <cell r="AD435">
            <v>107</v>
          </cell>
          <cell r="AE435">
            <v>11785</v>
          </cell>
          <cell r="AF435">
            <v>11506</v>
          </cell>
          <cell r="AG435">
            <v>4</v>
          </cell>
          <cell r="AH435">
            <v>283</v>
          </cell>
          <cell r="AI435">
            <v>9481</v>
          </cell>
          <cell r="AJ435">
            <v>68</v>
          </cell>
          <cell r="AK435">
            <v>9233</v>
          </cell>
          <cell r="AL435">
            <v>1574</v>
          </cell>
          <cell r="AM435">
            <v>1460</v>
          </cell>
          <cell r="AN435">
            <v>166</v>
          </cell>
          <cell r="AO435">
            <v>158</v>
          </cell>
        </row>
        <row r="436">
          <cell r="B436" t="str">
            <v>01 เมืองมหาสารคาม</v>
          </cell>
          <cell r="C436">
            <v>147.75</v>
          </cell>
          <cell r="D436">
            <v>147.75</v>
          </cell>
          <cell r="E436">
            <v>18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M436">
            <v>619.54458923485004</v>
          </cell>
          <cell r="N436">
            <v>532</v>
          </cell>
          <cell r="P436">
            <v>0</v>
          </cell>
          <cell r="Q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631</v>
          </cell>
          <cell r="AF436">
            <v>620</v>
          </cell>
          <cell r="AG436">
            <v>0</v>
          </cell>
          <cell r="AH436">
            <v>11</v>
          </cell>
          <cell r="AI436">
            <v>266</v>
          </cell>
          <cell r="AJ436">
            <v>0</v>
          </cell>
          <cell r="AK436">
            <v>255</v>
          </cell>
          <cell r="AL436">
            <v>33</v>
          </cell>
          <cell r="AM436">
            <v>35</v>
          </cell>
          <cell r="AN436">
            <v>109</v>
          </cell>
          <cell r="AO436">
            <v>137</v>
          </cell>
        </row>
        <row r="437">
          <cell r="B437" t="str">
            <v>02 กันทรวิชัย</v>
          </cell>
          <cell r="C437">
            <v>872.7</v>
          </cell>
          <cell r="D437">
            <v>872.7</v>
          </cell>
          <cell r="E437">
            <v>273.2</v>
          </cell>
          <cell r="F437">
            <v>273.2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M437">
            <v>804.14236641186994</v>
          </cell>
          <cell r="N437">
            <v>846</v>
          </cell>
          <cell r="P437">
            <v>1086.55556</v>
          </cell>
          <cell r="Q437">
            <v>1086.55556</v>
          </cell>
          <cell r="Y437">
            <v>481.55556000000001</v>
          </cell>
          <cell r="Z437">
            <v>481.55556000000001</v>
          </cell>
          <cell r="AA437">
            <v>34</v>
          </cell>
          <cell r="AB437">
            <v>34</v>
          </cell>
          <cell r="AC437">
            <v>70.913704931576333</v>
          </cell>
          <cell r="AD437">
            <v>70.20304504427277</v>
          </cell>
          <cell r="AE437">
            <v>861</v>
          </cell>
          <cell r="AF437">
            <v>846</v>
          </cell>
          <cell r="AG437">
            <v>4</v>
          </cell>
          <cell r="AH437">
            <v>19</v>
          </cell>
          <cell r="AI437">
            <v>861</v>
          </cell>
          <cell r="AJ437">
            <v>5</v>
          </cell>
          <cell r="AK437">
            <v>846</v>
          </cell>
          <cell r="AL437">
            <v>161</v>
          </cell>
          <cell r="AM437">
            <v>157</v>
          </cell>
          <cell r="AN437">
            <v>167</v>
          </cell>
          <cell r="AO437">
            <v>186</v>
          </cell>
        </row>
        <row r="438">
          <cell r="B438" t="str">
            <v>03 โกสุมพิสัย</v>
          </cell>
          <cell r="C438">
            <v>1501.75</v>
          </cell>
          <cell r="D438">
            <v>1419.25</v>
          </cell>
          <cell r="E438">
            <v>492.5</v>
          </cell>
          <cell r="F438">
            <v>410</v>
          </cell>
          <cell r="G438">
            <v>321</v>
          </cell>
          <cell r="H438">
            <v>312</v>
          </cell>
          <cell r="I438">
            <v>652.67999999999995</v>
          </cell>
          <cell r="J438">
            <v>759.87834146341459</v>
          </cell>
          <cell r="M438">
            <v>1113.93295127482</v>
          </cell>
          <cell r="N438">
            <v>895</v>
          </cell>
          <cell r="P438">
            <v>860.25</v>
          </cell>
          <cell r="Q438">
            <v>860.25</v>
          </cell>
          <cell r="Y438">
            <v>705.25</v>
          </cell>
          <cell r="Z438">
            <v>705.25</v>
          </cell>
          <cell r="AA438">
            <v>62</v>
          </cell>
          <cell r="AB438">
            <v>54</v>
          </cell>
          <cell r="AC438">
            <v>87.252747252747255</v>
          </cell>
          <cell r="AD438">
            <v>76.098901098901095</v>
          </cell>
          <cell r="AE438">
            <v>1148</v>
          </cell>
          <cell r="AF438">
            <v>1114</v>
          </cell>
          <cell r="AG438">
            <v>0</v>
          </cell>
          <cell r="AH438">
            <v>34</v>
          </cell>
          <cell r="AI438">
            <v>1135</v>
          </cell>
          <cell r="AJ438">
            <v>7</v>
          </cell>
          <cell r="AK438">
            <v>1108</v>
          </cell>
          <cell r="AL438">
            <v>164</v>
          </cell>
          <cell r="AM438">
            <v>154</v>
          </cell>
          <cell r="AN438">
            <v>121</v>
          </cell>
          <cell r="AO438">
            <v>139</v>
          </cell>
        </row>
        <row r="439">
          <cell r="B439" t="str">
            <v>04 เชียงยืน</v>
          </cell>
          <cell r="C439">
            <v>2781.25</v>
          </cell>
          <cell r="D439">
            <v>1589</v>
          </cell>
          <cell r="E439">
            <v>1333.25</v>
          </cell>
          <cell r="F439">
            <v>1255.75</v>
          </cell>
          <cell r="G439">
            <v>255</v>
          </cell>
          <cell r="H439">
            <v>234</v>
          </cell>
          <cell r="I439">
            <v>191.16</v>
          </cell>
          <cell r="J439">
            <v>186.09337049571968</v>
          </cell>
          <cell r="M439">
            <v>1306.3807549569503</v>
          </cell>
          <cell r="N439">
            <v>1510</v>
          </cell>
          <cell r="P439">
            <v>1580</v>
          </cell>
          <cell r="Q439">
            <v>1580</v>
          </cell>
          <cell r="Y439">
            <v>1400</v>
          </cell>
          <cell r="Z439">
            <v>1400</v>
          </cell>
          <cell r="AA439">
            <v>308</v>
          </cell>
          <cell r="AB439">
            <v>310</v>
          </cell>
          <cell r="AC439">
            <v>220.14285714285714</v>
          </cell>
          <cell r="AD439">
            <v>221.14285714285714</v>
          </cell>
          <cell r="AE439">
            <v>1537</v>
          </cell>
          <cell r="AF439">
            <v>1510</v>
          </cell>
          <cell r="AG439">
            <v>0</v>
          </cell>
          <cell r="AH439">
            <v>27</v>
          </cell>
          <cell r="AI439">
            <v>1537</v>
          </cell>
          <cell r="AJ439">
            <v>10</v>
          </cell>
          <cell r="AK439">
            <v>1510</v>
          </cell>
          <cell r="AL439">
            <v>265</v>
          </cell>
          <cell r="AM439">
            <v>290</v>
          </cell>
          <cell r="AN439">
            <v>178</v>
          </cell>
          <cell r="AO439">
            <v>192</v>
          </cell>
        </row>
        <row r="440">
          <cell r="B440" t="str">
            <v>05 นาเชือก</v>
          </cell>
          <cell r="C440">
            <v>411</v>
          </cell>
          <cell r="D440">
            <v>483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M440">
            <v>983.07516262368995</v>
          </cell>
          <cell r="N440">
            <v>769</v>
          </cell>
          <cell r="P440">
            <v>1426</v>
          </cell>
          <cell r="Q440">
            <v>1426</v>
          </cell>
          <cell r="Y440">
            <v>217</v>
          </cell>
          <cell r="Z440">
            <v>217</v>
          </cell>
          <cell r="AA440">
            <v>22</v>
          </cell>
          <cell r="AB440">
            <v>22</v>
          </cell>
          <cell r="AC440">
            <v>101.07142857142857</v>
          </cell>
          <cell r="AD440">
            <v>101.07142857142857</v>
          </cell>
          <cell r="AE440">
            <v>1004</v>
          </cell>
          <cell r="AF440">
            <v>983</v>
          </cell>
          <cell r="AG440">
            <v>0</v>
          </cell>
          <cell r="AH440">
            <v>21</v>
          </cell>
          <cell r="AI440">
            <v>833</v>
          </cell>
          <cell r="AJ440">
            <v>7</v>
          </cell>
          <cell r="AK440">
            <v>819</v>
          </cell>
          <cell r="AL440">
            <v>160</v>
          </cell>
          <cell r="AM440">
            <v>153</v>
          </cell>
          <cell r="AN440">
            <v>154</v>
          </cell>
          <cell r="AO440">
            <v>187</v>
          </cell>
        </row>
        <row r="441">
          <cell r="B441" t="str">
            <v>06 บรบือ</v>
          </cell>
          <cell r="C441">
            <v>918.86</v>
          </cell>
          <cell r="D441">
            <v>585.5</v>
          </cell>
          <cell r="E441">
            <v>295.61</v>
          </cell>
          <cell r="F441">
            <v>204</v>
          </cell>
          <cell r="G441">
            <v>51</v>
          </cell>
          <cell r="H441">
            <v>0</v>
          </cell>
          <cell r="I441">
            <v>172.61</v>
          </cell>
          <cell r="J441">
            <v>0</v>
          </cell>
          <cell r="M441">
            <v>1031.0404147328197</v>
          </cell>
          <cell r="N441">
            <v>823</v>
          </cell>
          <cell r="P441">
            <v>501.375</v>
          </cell>
          <cell r="Q441">
            <v>501.375</v>
          </cell>
          <cell r="Y441">
            <v>304.5</v>
          </cell>
          <cell r="Z441">
            <v>336</v>
          </cell>
          <cell r="AA441">
            <v>22</v>
          </cell>
          <cell r="AB441">
            <v>24</v>
          </cell>
          <cell r="AC441">
            <v>72.41379310344827</v>
          </cell>
          <cell r="AD441">
            <v>70.9375</v>
          </cell>
          <cell r="AE441">
            <v>855</v>
          </cell>
          <cell r="AF441">
            <v>823</v>
          </cell>
          <cell r="AG441">
            <v>0</v>
          </cell>
          <cell r="AH441">
            <v>32</v>
          </cell>
          <cell r="AI441">
            <v>453</v>
          </cell>
          <cell r="AJ441">
            <v>6</v>
          </cell>
          <cell r="AK441">
            <v>427</v>
          </cell>
          <cell r="AL441">
            <v>53</v>
          </cell>
          <cell r="AM441">
            <v>47</v>
          </cell>
          <cell r="AN441">
            <v>91</v>
          </cell>
          <cell r="AO441">
            <v>110</v>
          </cell>
        </row>
        <row r="442">
          <cell r="B442" t="str">
            <v>07 พยัคฆภูมิพิสัย</v>
          </cell>
          <cell r="C442">
            <v>38</v>
          </cell>
          <cell r="D442">
            <v>38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M442">
            <v>353.91791744645997</v>
          </cell>
          <cell r="N442">
            <v>325</v>
          </cell>
          <cell r="P442">
            <v>0</v>
          </cell>
          <cell r="Q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344</v>
          </cell>
          <cell r="AF442">
            <v>325</v>
          </cell>
          <cell r="AG442">
            <v>0</v>
          </cell>
          <cell r="AH442">
            <v>19</v>
          </cell>
          <cell r="AI442">
            <v>138</v>
          </cell>
          <cell r="AJ442">
            <v>0</v>
          </cell>
          <cell r="AK442">
            <v>119</v>
          </cell>
          <cell r="AL442">
            <v>14</v>
          </cell>
          <cell r="AM442">
            <v>14</v>
          </cell>
          <cell r="AN442">
            <v>116</v>
          </cell>
          <cell r="AO442">
            <v>118</v>
          </cell>
        </row>
        <row r="443">
          <cell r="B443" t="str">
            <v>08 วาปีปทุม</v>
          </cell>
          <cell r="C443">
            <v>2736.25</v>
          </cell>
          <cell r="D443">
            <v>3036.25</v>
          </cell>
          <cell r="E443">
            <v>1210</v>
          </cell>
          <cell r="F443">
            <v>1507</v>
          </cell>
          <cell r="G443">
            <v>205</v>
          </cell>
          <cell r="H443">
            <v>258</v>
          </cell>
          <cell r="I443">
            <v>169.27</v>
          </cell>
          <cell r="J443">
            <v>171.43165228931653</v>
          </cell>
          <cell r="M443">
            <v>2792.2753519818311</v>
          </cell>
          <cell r="N443">
            <v>1962</v>
          </cell>
          <cell r="P443">
            <v>1461.3333299999999</v>
          </cell>
          <cell r="Q443">
            <v>1461.3333299999999</v>
          </cell>
          <cell r="Y443">
            <v>1152</v>
          </cell>
          <cell r="Z443">
            <v>1322.6666600000001</v>
          </cell>
          <cell r="AA443">
            <v>156</v>
          </cell>
          <cell r="AB443">
            <v>131</v>
          </cell>
          <cell r="AC443">
            <v>135.37037037326388</v>
          </cell>
          <cell r="AD443">
            <v>98.790323081100411</v>
          </cell>
          <cell r="AE443">
            <v>2824</v>
          </cell>
          <cell r="AF443">
            <v>2792</v>
          </cell>
          <cell r="AG443">
            <v>0</v>
          </cell>
          <cell r="AH443">
            <v>32</v>
          </cell>
          <cell r="AI443">
            <v>1852</v>
          </cell>
          <cell r="AJ443">
            <v>11</v>
          </cell>
          <cell r="AK443">
            <v>1831</v>
          </cell>
          <cell r="AL443">
            <v>272</v>
          </cell>
          <cell r="AM443">
            <v>239</v>
          </cell>
          <cell r="AN443">
            <v>118</v>
          </cell>
          <cell r="AO443">
            <v>131</v>
          </cell>
        </row>
        <row r="444">
          <cell r="B444" t="str">
            <v>09 นาดูน</v>
          </cell>
          <cell r="C444">
            <v>1127</v>
          </cell>
          <cell r="D444">
            <v>976.5</v>
          </cell>
          <cell r="E444">
            <v>379.75</v>
          </cell>
          <cell r="F444">
            <v>349.5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M444">
            <v>929.41796661716967</v>
          </cell>
          <cell r="N444">
            <v>1073</v>
          </cell>
          <cell r="P444">
            <v>2360</v>
          </cell>
          <cell r="Q444">
            <v>2360</v>
          </cell>
          <cell r="Y444">
            <v>1065</v>
          </cell>
          <cell r="Z444">
            <v>1065</v>
          </cell>
          <cell r="AA444">
            <v>60</v>
          </cell>
          <cell r="AB444">
            <v>19</v>
          </cell>
          <cell r="AC444">
            <v>56.3849765258216</v>
          </cell>
          <cell r="AD444">
            <v>17.6056338028169</v>
          </cell>
          <cell r="AE444">
            <v>1097</v>
          </cell>
          <cell r="AF444">
            <v>1073</v>
          </cell>
          <cell r="AG444">
            <v>0</v>
          </cell>
          <cell r="AH444">
            <v>24</v>
          </cell>
          <cell r="AI444">
            <v>1097</v>
          </cell>
          <cell r="AJ444">
            <v>9</v>
          </cell>
          <cell r="AK444">
            <v>1073</v>
          </cell>
          <cell r="AL444">
            <v>208</v>
          </cell>
          <cell r="AM444">
            <v>171</v>
          </cell>
          <cell r="AN444">
            <v>249</v>
          </cell>
          <cell r="AO444">
            <v>159</v>
          </cell>
        </row>
        <row r="445">
          <cell r="B445" t="str">
            <v>10 แกดำ</v>
          </cell>
          <cell r="C445">
            <v>100</v>
          </cell>
          <cell r="D445">
            <v>100</v>
          </cell>
          <cell r="E445">
            <v>32</v>
          </cell>
          <cell r="F445">
            <v>32</v>
          </cell>
          <cell r="G445">
            <v>3</v>
          </cell>
          <cell r="H445">
            <v>0</v>
          </cell>
          <cell r="I445">
            <v>90</v>
          </cell>
          <cell r="J445">
            <v>0</v>
          </cell>
          <cell r="M445">
            <v>179.16627842870002</v>
          </cell>
          <cell r="N445">
            <v>121</v>
          </cell>
          <cell r="P445">
            <v>0</v>
          </cell>
          <cell r="Q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121</v>
          </cell>
          <cell r="AF445">
            <v>121</v>
          </cell>
          <cell r="AG445">
            <v>0</v>
          </cell>
          <cell r="AH445">
            <v>0</v>
          </cell>
          <cell r="AI445">
            <v>121</v>
          </cell>
          <cell r="AJ445">
            <v>0</v>
          </cell>
          <cell r="AK445">
            <v>121</v>
          </cell>
          <cell r="AL445">
            <v>17</v>
          </cell>
          <cell r="AM445">
            <v>15</v>
          </cell>
          <cell r="AN445">
            <v>140</v>
          </cell>
          <cell r="AO445">
            <v>124</v>
          </cell>
        </row>
        <row r="446">
          <cell r="B446" t="str">
            <v>11 ยางสีสุราช</v>
          </cell>
          <cell r="C446">
            <v>229</v>
          </cell>
          <cell r="D446">
            <v>263</v>
          </cell>
          <cell r="E446">
            <v>37</v>
          </cell>
          <cell r="F446">
            <v>61</v>
          </cell>
          <cell r="G446">
            <v>0</v>
          </cell>
          <cell r="H446">
            <v>1</v>
          </cell>
          <cell r="I446">
            <v>0</v>
          </cell>
          <cell r="J446">
            <v>11.803278688524591</v>
          </cell>
          <cell r="M446">
            <v>663.6434617298105</v>
          </cell>
          <cell r="N446">
            <v>476</v>
          </cell>
          <cell r="P446">
            <v>0</v>
          </cell>
          <cell r="Q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489</v>
          </cell>
          <cell r="AF446">
            <v>476</v>
          </cell>
          <cell r="AG446">
            <v>0</v>
          </cell>
          <cell r="AH446">
            <v>13</v>
          </cell>
          <cell r="AI446">
            <v>424</v>
          </cell>
          <cell r="AJ446">
            <v>0</v>
          </cell>
          <cell r="AK446">
            <v>411</v>
          </cell>
          <cell r="AL446">
            <v>79</v>
          </cell>
          <cell r="AM446">
            <v>68</v>
          </cell>
          <cell r="AN446">
            <v>139</v>
          </cell>
          <cell r="AO446">
            <v>165</v>
          </cell>
        </row>
        <row r="447">
          <cell r="B447" t="str">
            <v>12 กุดรัง</v>
          </cell>
          <cell r="C447">
            <v>418.75</v>
          </cell>
          <cell r="D447">
            <v>418.75</v>
          </cell>
          <cell r="E447">
            <v>117.25</v>
          </cell>
          <cell r="F447">
            <v>117.25</v>
          </cell>
          <cell r="G447">
            <v>1</v>
          </cell>
          <cell r="H447">
            <v>0</v>
          </cell>
          <cell r="I447">
            <v>9.66</v>
          </cell>
          <cell r="J447">
            <v>0</v>
          </cell>
          <cell r="M447">
            <v>264.39142476479998</v>
          </cell>
          <cell r="N447">
            <v>304</v>
          </cell>
          <cell r="P447">
            <v>0</v>
          </cell>
          <cell r="Q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317</v>
          </cell>
          <cell r="AF447">
            <v>304</v>
          </cell>
          <cell r="AG447">
            <v>0</v>
          </cell>
          <cell r="AH447">
            <v>13</v>
          </cell>
          <cell r="AI447">
            <v>317</v>
          </cell>
          <cell r="AJ447">
            <v>0</v>
          </cell>
          <cell r="AK447">
            <v>304</v>
          </cell>
          <cell r="AL447">
            <v>57</v>
          </cell>
          <cell r="AM447">
            <v>44</v>
          </cell>
          <cell r="AN447">
            <v>139</v>
          </cell>
          <cell r="AO447">
            <v>145</v>
          </cell>
        </row>
        <row r="448">
          <cell r="B448" t="str">
            <v>13 ชื่นชม</v>
          </cell>
          <cell r="C448">
            <v>719</v>
          </cell>
          <cell r="D448">
            <v>368.5</v>
          </cell>
          <cell r="E448">
            <v>164</v>
          </cell>
          <cell r="F448">
            <v>164</v>
          </cell>
          <cell r="G448">
            <v>19</v>
          </cell>
          <cell r="H448">
            <v>0</v>
          </cell>
          <cell r="I448">
            <v>115.85</v>
          </cell>
          <cell r="J448">
            <v>0</v>
          </cell>
          <cell r="M448">
            <v>499.17664714455998</v>
          </cell>
          <cell r="N448">
            <v>519</v>
          </cell>
          <cell r="P448">
            <v>0</v>
          </cell>
          <cell r="Q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557</v>
          </cell>
          <cell r="AF448">
            <v>519</v>
          </cell>
          <cell r="AG448">
            <v>0</v>
          </cell>
          <cell r="AH448">
            <v>38</v>
          </cell>
          <cell r="AI448">
            <v>447</v>
          </cell>
          <cell r="AJ448">
            <v>0</v>
          </cell>
          <cell r="AK448">
            <v>409</v>
          </cell>
          <cell r="AL448">
            <v>91</v>
          </cell>
          <cell r="AM448">
            <v>73</v>
          </cell>
          <cell r="AN448">
            <v>168</v>
          </cell>
          <cell r="AO448">
            <v>178</v>
          </cell>
        </row>
        <row r="449">
          <cell r="B449" t="str">
            <v>ร้อยเอ็ด</v>
          </cell>
          <cell r="C449">
            <v>110114.45</v>
          </cell>
          <cell r="D449">
            <v>122392.72</v>
          </cell>
          <cell r="E449">
            <v>43263.7</v>
          </cell>
          <cell r="F449">
            <v>61393.020000000004</v>
          </cell>
          <cell r="G449">
            <v>5827</v>
          </cell>
          <cell r="H449">
            <v>6047</v>
          </cell>
          <cell r="I449">
            <v>135</v>
          </cell>
          <cell r="J449">
            <v>98</v>
          </cell>
          <cell r="M449">
            <v>108784.34091086994</v>
          </cell>
          <cell r="N449">
            <v>92759</v>
          </cell>
          <cell r="P449">
            <v>69175.900009999998</v>
          </cell>
          <cell r="Q449">
            <v>69055.150009999998</v>
          </cell>
          <cell r="Y449">
            <v>59240.566680000004</v>
          </cell>
          <cell r="Z449">
            <v>60968.483330000003</v>
          </cell>
          <cell r="AA449">
            <v>10674</v>
          </cell>
          <cell r="AB449">
            <v>11758</v>
          </cell>
          <cell r="AC449">
            <v>180</v>
          </cell>
          <cell r="AD449">
            <v>193</v>
          </cell>
          <cell r="AE449">
            <v>103432</v>
          </cell>
          <cell r="AF449">
            <v>103429</v>
          </cell>
          <cell r="AG449">
            <v>606</v>
          </cell>
          <cell r="AH449">
            <v>609</v>
          </cell>
          <cell r="AI449">
            <v>86434</v>
          </cell>
          <cell r="AJ449">
            <v>1679</v>
          </cell>
          <cell r="AK449">
            <v>87511</v>
          </cell>
          <cell r="AL449">
            <v>16650</v>
          </cell>
          <cell r="AM449">
            <v>16798</v>
          </cell>
          <cell r="AN449">
            <v>193</v>
          </cell>
          <cell r="AO449">
            <v>192</v>
          </cell>
        </row>
        <row r="450">
          <cell r="B450" t="str">
            <v>01 เมืองร้อยเอ็ด</v>
          </cell>
          <cell r="C450">
            <v>260.25</v>
          </cell>
          <cell r="D450">
            <v>308.5</v>
          </cell>
          <cell r="E450">
            <v>0</v>
          </cell>
          <cell r="F450">
            <v>48.25</v>
          </cell>
          <cell r="G450">
            <v>0</v>
          </cell>
          <cell r="H450">
            <v>2</v>
          </cell>
          <cell r="I450">
            <v>0</v>
          </cell>
          <cell r="J450">
            <v>43.509015544041446</v>
          </cell>
          <cell r="M450">
            <v>110.94886807871998</v>
          </cell>
          <cell r="N450">
            <v>194</v>
          </cell>
          <cell r="P450">
            <v>0</v>
          </cell>
          <cell r="Q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203</v>
          </cell>
          <cell r="AF450">
            <v>194</v>
          </cell>
          <cell r="AG450">
            <v>0</v>
          </cell>
          <cell r="AH450">
            <v>9</v>
          </cell>
          <cell r="AI450">
            <v>203</v>
          </cell>
          <cell r="AJ450">
            <v>8</v>
          </cell>
          <cell r="AK450">
            <v>194</v>
          </cell>
          <cell r="AL450">
            <v>45</v>
          </cell>
          <cell r="AM450">
            <v>33</v>
          </cell>
          <cell r="AN450">
            <v>192</v>
          </cell>
          <cell r="AO450">
            <v>170</v>
          </cell>
        </row>
        <row r="451">
          <cell r="B451" t="str">
            <v>02 เกษตรวิสัย</v>
          </cell>
          <cell r="C451">
            <v>2642</v>
          </cell>
          <cell r="D451">
            <v>2648</v>
          </cell>
          <cell r="E451">
            <v>455</v>
          </cell>
          <cell r="F451">
            <v>474</v>
          </cell>
          <cell r="G451">
            <v>103</v>
          </cell>
          <cell r="H451">
            <v>3</v>
          </cell>
          <cell r="I451">
            <v>226.37600000000003</v>
          </cell>
          <cell r="J451">
            <v>5.4272151898734178</v>
          </cell>
          <cell r="M451">
            <v>1830.0695000858</v>
          </cell>
          <cell r="N451">
            <v>2012</v>
          </cell>
          <cell r="P451">
            <v>2477.9166700000001</v>
          </cell>
          <cell r="Q451">
            <v>2397.1666700000001</v>
          </cell>
          <cell r="Y451">
            <v>2066.25</v>
          </cell>
          <cell r="Z451">
            <v>2039.3333299999999</v>
          </cell>
          <cell r="AA451">
            <v>630</v>
          </cell>
          <cell r="AB451">
            <v>673</v>
          </cell>
          <cell r="AC451">
            <v>304.67432950030252</v>
          </cell>
          <cell r="AD451">
            <v>329.81366513536068</v>
          </cell>
          <cell r="AE451">
            <v>2030</v>
          </cell>
          <cell r="AF451">
            <v>2012</v>
          </cell>
          <cell r="AG451">
            <v>0</v>
          </cell>
          <cell r="AH451">
            <v>18</v>
          </cell>
          <cell r="AI451">
            <v>1758</v>
          </cell>
          <cell r="AJ451">
            <v>33</v>
          </cell>
          <cell r="AK451">
            <v>1773</v>
          </cell>
          <cell r="AL451">
            <v>329</v>
          </cell>
          <cell r="AM451">
            <v>353</v>
          </cell>
          <cell r="AN451">
            <v>138</v>
          </cell>
          <cell r="AO451">
            <v>199</v>
          </cell>
        </row>
        <row r="452">
          <cell r="B452" t="str">
            <v>03 จตุรพักตรพิมาน</v>
          </cell>
          <cell r="C452">
            <v>4019.5</v>
          </cell>
          <cell r="D452">
            <v>4601.3</v>
          </cell>
          <cell r="E452">
            <v>486.2</v>
          </cell>
          <cell r="F452">
            <v>1068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M452">
            <v>3670.8083776877511</v>
          </cell>
          <cell r="N452">
            <v>3744</v>
          </cell>
          <cell r="P452">
            <v>8266.6666700000005</v>
          </cell>
          <cell r="Q452">
            <v>8226.6666700000005</v>
          </cell>
          <cell r="Y452">
            <v>6583.3333400000001</v>
          </cell>
          <cell r="Z452">
            <v>6543.3333300000004</v>
          </cell>
          <cell r="AA452">
            <v>2121</v>
          </cell>
          <cell r="AB452">
            <v>2301</v>
          </cell>
          <cell r="AC452">
            <v>322.14683511681335</v>
          </cell>
          <cell r="AD452">
            <v>351.61232824891101</v>
          </cell>
          <cell r="AE452">
            <v>3849</v>
          </cell>
          <cell r="AF452">
            <v>3744</v>
          </cell>
          <cell r="AG452">
            <v>0</v>
          </cell>
          <cell r="AH452">
            <v>105</v>
          </cell>
          <cell r="AI452">
            <v>3777</v>
          </cell>
          <cell r="AJ452">
            <v>75</v>
          </cell>
          <cell r="AK452">
            <v>3744</v>
          </cell>
          <cell r="AL452">
            <v>598</v>
          </cell>
          <cell r="AM452">
            <v>659</v>
          </cell>
          <cell r="AN452">
            <v>160</v>
          </cell>
          <cell r="AO452">
            <v>176</v>
          </cell>
        </row>
        <row r="453">
          <cell r="B453" t="str">
            <v>04 ธวัชบุรี</v>
          </cell>
          <cell r="C453">
            <v>614.25</v>
          </cell>
          <cell r="D453">
            <v>794</v>
          </cell>
          <cell r="E453">
            <v>0</v>
          </cell>
          <cell r="F453">
            <v>175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M453">
            <v>666.94268095264999</v>
          </cell>
          <cell r="N453">
            <v>361</v>
          </cell>
          <cell r="P453">
            <v>0</v>
          </cell>
          <cell r="Q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681</v>
          </cell>
          <cell r="AF453">
            <v>667</v>
          </cell>
          <cell r="AG453">
            <v>0</v>
          </cell>
          <cell r="AH453">
            <v>14</v>
          </cell>
          <cell r="AI453">
            <v>343</v>
          </cell>
          <cell r="AJ453">
            <v>9</v>
          </cell>
          <cell r="AK453">
            <v>338</v>
          </cell>
          <cell r="AL453">
            <v>58</v>
          </cell>
          <cell r="AM453">
            <v>50</v>
          </cell>
          <cell r="AN453">
            <v>140</v>
          </cell>
          <cell r="AO453">
            <v>148</v>
          </cell>
        </row>
        <row r="454">
          <cell r="B454" t="str">
            <v>05 ปทุมรัตต์</v>
          </cell>
          <cell r="C454">
            <v>427.5</v>
          </cell>
          <cell r="D454">
            <v>407.5</v>
          </cell>
          <cell r="E454">
            <v>23.5</v>
          </cell>
          <cell r="F454">
            <v>23.5</v>
          </cell>
          <cell r="G454">
            <v>5</v>
          </cell>
          <cell r="H454">
            <v>39</v>
          </cell>
          <cell r="I454">
            <v>225</v>
          </cell>
          <cell r="J454">
            <v>1650</v>
          </cell>
          <cell r="M454">
            <v>167.26314965320998</v>
          </cell>
          <cell r="N454">
            <v>261</v>
          </cell>
          <cell r="P454">
            <v>0</v>
          </cell>
          <cell r="Q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261</v>
          </cell>
          <cell r="AF454">
            <v>261</v>
          </cell>
          <cell r="AG454">
            <v>0</v>
          </cell>
          <cell r="AH454">
            <v>0</v>
          </cell>
          <cell r="AI454">
            <v>228</v>
          </cell>
          <cell r="AJ454">
            <v>5</v>
          </cell>
          <cell r="AK454">
            <v>233</v>
          </cell>
          <cell r="AL454">
            <v>26</v>
          </cell>
          <cell r="AM454">
            <v>30</v>
          </cell>
          <cell r="AN454">
            <v>96</v>
          </cell>
          <cell r="AO454">
            <v>129</v>
          </cell>
        </row>
        <row r="455">
          <cell r="B455" t="str">
            <v>06 พนมไพร</v>
          </cell>
          <cell r="C455">
            <v>142.25</v>
          </cell>
          <cell r="D455">
            <v>142.25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M455">
            <v>883.71629502556993</v>
          </cell>
          <cell r="N455">
            <v>482</v>
          </cell>
          <cell r="P455">
            <v>0</v>
          </cell>
          <cell r="Q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482</v>
          </cell>
          <cell r="AF455">
            <v>482</v>
          </cell>
          <cell r="AG455">
            <v>0</v>
          </cell>
          <cell r="AH455">
            <v>0</v>
          </cell>
          <cell r="AI455">
            <v>482</v>
          </cell>
          <cell r="AJ455">
            <v>12</v>
          </cell>
          <cell r="AK455">
            <v>482</v>
          </cell>
          <cell r="AL455">
            <v>82</v>
          </cell>
          <cell r="AM455">
            <v>69</v>
          </cell>
          <cell r="AN455">
            <v>147</v>
          </cell>
          <cell r="AO455">
            <v>143</v>
          </cell>
        </row>
        <row r="456">
          <cell r="B456" t="str">
            <v>07 โพนทอง</v>
          </cell>
          <cell r="C456">
            <v>29608.7</v>
          </cell>
          <cell r="D456">
            <v>40111.199999999997</v>
          </cell>
          <cell r="E456">
            <v>9855.5</v>
          </cell>
          <cell r="F456">
            <v>20358</v>
          </cell>
          <cell r="G456">
            <v>0</v>
          </cell>
          <cell r="H456">
            <v>1577</v>
          </cell>
          <cell r="I456">
            <v>0</v>
          </cell>
          <cell r="J456">
            <v>77.455054524020042</v>
          </cell>
          <cell r="M456">
            <v>25344.115049646192</v>
          </cell>
          <cell r="N456">
            <v>20813</v>
          </cell>
          <cell r="P456">
            <v>29400.31667</v>
          </cell>
          <cell r="Q456">
            <v>29400.31667</v>
          </cell>
          <cell r="Y456">
            <v>28614.983339999999</v>
          </cell>
          <cell r="Z456">
            <v>28614.983339999999</v>
          </cell>
          <cell r="AA456">
            <v>4273</v>
          </cell>
          <cell r="AB456">
            <v>4978</v>
          </cell>
          <cell r="AC456">
            <v>149.33173118527492</v>
          </cell>
          <cell r="AD456">
            <v>173.96841627306713</v>
          </cell>
          <cell r="AE456">
            <v>25062</v>
          </cell>
          <cell r="AF456">
            <v>25344</v>
          </cell>
          <cell r="AG456">
            <v>314</v>
          </cell>
          <cell r="AH456">
            <v>32</v>
          </cell>
          <cell r="AI456">
            <v>21947</v>
          </cell>
          <cell r="AJ456">
            <v>408</v>
          </cell>
          <cell r="AK456">
            <v>22323</v>
          </cell>
          <cell r="AL456">
            <v>4790</v>
          </cell>
          <cell r="AM456">
            <v>4775</v>
          </cell>
          <cell r="AN456">
            <v>193</v>
          </cell>
          <cell r="AO456">
            <v>214</v>
          </cell>
        </row>
        <row r="457">
          <cell r="B457" t="str">
            <v>08 สุวรรณภูมิ</v>
          </cell>
          <cell r="C457">
            <v>19469.25</v>
          </cell>
          <cell r="D457">
            <v>19980.400000000001</v>
          </cell>
          <cell r="E457">
            <v>7703.25</v>
          </cell>
          <cell r="F457">
            <v>8621</v>
          </cell>
          <cell r="G457">
            <v>2395</v>
          </cell>
          <cell r="H457">
            <v>0</v>
          </cell>
          <cell r="I457">
            <v>310.92</v>
          </cell>
          <cell r="J457">
            <v>0</v>
          </cell>
          <cell r="M457">
            <v>16111.5240119464</v>
          </cell>
          <cell r="N457">
            <v>14898</v>
          </cell>
          <cell r="P457">
            <v>2550.625</v>
          </cell>
          <cell r="Q457">
            <v>2550.625</v>
          </cell>
          <cell r="Y457">
            <v>1395.625</v>
          </cell>
          <cell r="Z457">
            <v>2020.625</v>
          </cell>
          <cell r="AA457">
            <v>522</v>
          </cell>
          <cell r="AB457">
            <v>508</v>
          </cell>
          <cell r="AC457">
            <v>373.66771159874611</v>
          </cell>
          <cell r="AD457">
            <v>251.24652025982061</v>
          </cell>
          <cell r="AE457">
            <v>15998</v>
          </cell>
          <cell r="AF457">
            <v>16112</v>
          </cell>
          <cell r="AG457">
            <v>136</v>
          </cell>
          <cell r="AH457">
            <v>22</v>
          </cell>
          <cell r="AI457">
            <v>14849</v>
          </cell>
          <cell r="AJ457">
            <v>282</v>
          </cell>
          <cell r="AK457">
            <v>15109</v>
          </cell>
          <cell r="AL457">
            <v>3088</v>
          </cell>
          <cell r="AM457">
            <v>2793</v>
          </cell>
          <cell r="AN457">
            <v>184</v>
          </cell>
          <cell r="AO457">
            <v>185</v>
          </cell>
        </row>
        <row r="458">
          <cell r="B458" t="str">
            <v>09 เสลภูมิ</v>
          </cell>
          <cell r="C458">
            <v>2406</v>
          </cell>
          <cell r="D458">
            <v>2406</v>
          </cell>
          <cell r="E458">
            <v>1480</v>
          </cell>
          <cell r="F458">
            <v>1480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M458">
            <v>11133.140259224117</v>
          </cell>
          <cell r="N458">
            <v>8635</v>
          </cell>
          <cell r="P458">
            <v>3774.5</v>
          </cell>
          <cell r="Q458">
            <v>3774.5</v>
          </cell>
          <cell r="Y458">
            <v>2100.5</v>
          </cell>
          <cell r="Z458">
            <v>2472.5</v>
          </cell>
          <cell r="AA458">
            <v>184</v>
          </cell>
          <cell r="AB458">
            <v>282</v>
          </cell>
          <cell r="AC458">
            <v>87.57914782194716</v>
          </cell>
          <cell r="AD458">
            <v>114.22022244691608</v>
          </cell>
          <cell r="AE458">
            <v>8632</v>
          </cell>
          <cell r="AF458">
            <v>8635</v>
          </cell>
          <cell r="AG458">
            <v>36</v>
          </cell>
          <cell r="AH458">
            <v>33</v>
          </cell>
          <cell r="AI458">
            <v>7191</v>
          </cell>
          <cell r="AJ458">
            <v>132</v>
          </cell>
          <cell r="AK458">
            <v>7290</v>
          </cell>
          <cell r="AL458">
            <v>1146</v>
          </cell>
          <cell r="AM458">
            <v>1301</v>
          </cell>
          <cell r="AN458">
            <v>167</v>
          </cell>
          <cell r="AO458">
            <v>178</v>
          </cell>
        </row>
        <row r="459">
          <cell r="B459" t="str">
            <v>10 หนองพอก</v>
          </cell>
          <cell r="C459">
            <v>21034</v>
          </cell>
          <cell r="D459">
            <v>23668.11</v>
          </cell>
          <cell r="E459">
            <v>8742</v>
          </cell>
          <cell r="F459">
            <v>11376.11</v>
          </cell>
          <cell r="G459">
            <v>338</v>
          </cell>
          <cell r="H459">
            <v>593</v>
          </cell>
          <cell r="I459">
            <v>38.67</v>
          </cell>
          <cell r="J459">
            <v>52.128798860067278</v>
          </cell>
          <cell r="M459">
            <v>17202.634167694523</v>
          </cell>
          <cell r="N459">
            <v>13542</v>
          </cell>
          <cell r="P459">
            <v>5204.25</v>
          </cell>
          <cell r="Q459">
            <v>5204.25</v>
          </cell>
          <cell r="Y459">
            <v>3522.9166700000001</v>
          </cell>
          <cell r="Z459">
            <v>3685.4166700000001</v>
          </cell>
          <cell r="AA459">
            <v>332</v>
          </cell>
          <cell r="AB459">
            <v>435</v>
          </cell>
          <cell r="AC459">
            <v>94.227084477135818</v>
          </cell>
          <cell r="AD459">
            <v>118.09460701495117</v>
          </cell>
          <cell r="AE459">
            <v>17164</v>
          </cell>
          <cell r="AF459">
            <v>17203</v>
          </cell>
          <cell r="AG459">
            <v>120</v>
          </cell>
          <cell r="AH459">
            <v>81</v>
          </cell>
          <cell r="AI459">
            <v>12501</v>
          </cell>
          <cell r="AJ459">
            <v>241</v>
          </cell>
          <cell r="AK459">
            <v>12661</v>
          </cell>
          <cell r="AL459">
            <v>2338</v>
          </cell>
          <cell r="AM459">
            <v>2671</v>
          </cell>
          <cell r="AN459">
            <v>188</v>
          </cell>
          <cell r="AO459">
            <v>211</v>
          </cell>
        </row>
        <row r="460">
          <cell r="B460" t="str">
            <v>11 อาจสามารถ</v>
          </cell>
          <cell r="C460">
            <v>1097</v>
          </cell>
          <cell r="D460">
            <v>4132.46</v>
          </cell>
          <cell r="E460">
            <v>118</v>
          </cell>
          <cell r="F460">
            <v>1521.16</v>
          </cell>
          <cell r="G460">
            <v>0</v>
          </cell>
          <cell r="H460">
            <v>1431</v>
          </cell>
          <cell r="I460">
            <v>0</v>
          </cell>
          <cell r="J460">
            <v>940.86092192800231</v>
          </cell>
          <cell r="M460">
            <v>2077.2442825737803</v>
          </cell>
          <cell r="N460">
            <v>2170</v>
          </cell>
          <cell r="P460">
            <v>1147.5</v>
          </cell>
          <cell r="Q460">
            <v>1147.5</v>
          </cell>
          <cell r="Y460">
            <v>540</v>
          </cell>
          <cell r="Z460">
            <v>540</v>
          </cell>
          <cell r="AA460">
            <v>114</v>
          </cell>
          <cell r="AB460">
            <v>114</v>
          </cell>
          <cell r="AC460">
            <v>211.04166666666666</v>
          </cell>
          <cell r="AD460">
            <v>211.04166666666666</v>
          </cell>
          <cell r="AE460">
            <v>2276</v>
          </cell>
          <cell r="AF460">
            <v>2170</v>
          </cell>
          <cell r="AG460">
            <v>0</v>
          </cell>
          <cell r="AH460">
            <v>106</v>
          </cell>
          <cell r="AI460">
            <v>1935</v>
          </cell>
          <cell r="AJ460">
            <v>46</v>
          </cell>
          <cell r="AK460">
            <v>1875</v>
          </cell>
          <cell r="AL460">
            <v>263</v>
          </cell>
          <cell r="AM460">
            <v>275</v>
          </cell>
          <cell r="AN460">
            <v>131</v>
          </cell>
          <cell r="AO460">
            <v>147</v>
          </cell>
        </row>
        <row r="461">
          <cell r="B461" t="str">
            <v>12 เมืองสรวง</v>
          </cell>
          <cell r="C461">
            <v>689</v>
          </cell>
          <cell r="D461">
            <v>913.75</v>
          </cell>
          <cell r="E461">
            <v>39.25</v>
          </cell>
          <cell r="F461">
            <v>264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M461">
            <v>455.92487556075997</v>
          </cell>
          <cell r="N461">
            <v>507</v>
          </cell>
          <cell r="P461">
            <v>0</v>
          </cell>
          <cell r="Q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565</v>
          </cell>
          <cell r="AF461">
            <v>507</v>
          </cell>
          <cell r="AG461">
            <v>0</v>
          </cell>
          <cell r="AH461">
            <v>58</v>
          </cell>
          <cell r="AI461">
            <v>368</v>
          </cell>
          <cell r="AJ461">
            <v>13</v>
          </cell>
          <cell r="AK461">
            <v>323</v>
          </cell>
          <cell r="AL461">
            <v>37</v>
          </cell>
          <cell r="AM461">
            <v>35</v>
          </cell>
          <cell r="AN461">
            <v>155</v>
          </cell>
          <cell r="AO461">
            <v>108</v>
          </cell>
        </row>
        <row r="462">
          <cell r="B462" t="str">
            <v>13 โพธิ์ชัย</v>
          </cell>
          <cell r="C462">
            <v>24221</v>
          </cell>
          <cell r="D462">
            <v>18885</v>
          </cell>
          <cell r="E462">
            <v>13315</v>
          </cell>
          <cell r="F462">
            <v>14841</v>
          </cell>
          <cell r="G462">
            <v>2900</v>
          </cell>
          <cell r="H462">
            <v>2264</v>
          </cell>
          <cell r="I462">
            <v>217.82</v>
          </cell>
          <cell r="J462">
            <v>152.54191092244457</v>
          </cell>
          <cell r="M462">
            <v>25573.745985248697</v>
          </cell>
          <cell r="N462">
            <v>22297</v>
          </cell>
          <cell r="P462">
            <v>16354.125</v>
          </cell>
          <cell r="Q462">
            <v>16354.125</v>
          </cell>
          <cell r="Y462">
            <v>14416.958329999999</v>
          </cell>
          <cell r="Z462">
            <v>15052.291660000001</v>
          </cell>
          <cell r="AA462">
            <v>2498</v>
          </cell>
          <cell r="AB462">
            <v>2467</v>
          </cell>
          <cell r="AC462">
            <v>173.24487658902737</v>
          </cell>
          <cell r="AD462">
            <v>163.89425759173736</v>
          </cell>
          <cell r="AE462">
            <v>22351</v>
          </cell>
          <cell r="AF462">
            <v>22297</v>
          </cell>
          <cell r="AG462">
            <v>0</v>
          </cell>
          <cell r="AH462">
            <v>54</v>
          </cell>
          <cell r="AI462">
            <v>18196</v>
          </cell>
          <cell r="AJ462">
            <v>347</v>
          </cell>
          <cell r="AK462">
            <v>18489</v>
          </cell>
          <cell r="AL462">
            <v>3272</v>
          </cell>
          <cell r="AM462">
            <v>3174</v>
          </cell>
          <cell r="AN462">
            <v>176</v>
          </cell>
          <cell r="AO462">
            <v>172</v>
          </cell>
        </row>
        <row r="463">
          <cell r="B463" t="str">
            <v>14 โพนทราย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M463">
            <v>0</v>
          </cell>
          <cell r="N463">
            <v>8</v>
          </cell>
          <cell r="P463">
            <v>0</v>
          </cell>
          <cell r="Q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25</v>
          </cell>
          <cell r="AF463">
            <v>25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</row>
        <row r="464">
          <cell r="B464" t="str">
            <v>15 เมยวดี</v>
          </cell>
          <cell r="C464">
            <v>2594.75</v>
          </cell>
          <cell r="D464">
            <v>2594.75</v>
          </cell>
          <cell r="E464">
            <v>956</v>
          </cell>
          <cell r="F464">
            <v>956</v>
          </cell>
          <cell r="G464">
            <v>82</v>
          </cell>
          <cell r="H464">
            <v>138</v>
          </cell>
          <cell r="I464">
            <v>85.28</v>
          </cell>
          <cell r="J464">
            <v>144.85564853556485</v>
          </cell>
          <cell r="M464">
            <v>2961.5341522422395</v>
          </cell>
          <cell r="N464">
            <v>2243</v>
          </cell>
          <cell r="P464">
            <v>0</v>
          </cell>
          <cell r="Q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2975</v>
          </cell>
          <cell r="AF464">
            <v>2962</v>
          </cell>
          <cell r="AG464">
            <v>0</v>
          </cell>
          <cell r="AH464">
            <v>13</v>
          </cell>
          <cell r="AI464">
            <v>2553</v>
          </cell>
          <cell r="AJ464">
            <v>48</v>
          </cell>
          <cell r="AK464">
            <v>2588</v>
          </cell>
          <cell r="AL464">
            <v>566</v>
          </cell>
          <cell r="AM464">
            <v>571</v>
          </cell>
          <cell r="AN464">
            <v>186</v>
          </cell>
          <cell r="AO464">
            <v>221</v>
          </cell>
        </row>
        <row r="465">
          <cell r="B465" t="str">
            <v>16 ศรีสมเด็จ</v>
          </cell>
          <cell r="C465">
            <v>82.75</v>
          </cell>
          <cell r="D465">
            <v>75.25</v>
          </cell>
          <cell r="E465">
            <v>30</v>
          </cell>
          <cell r="F465">
            <v>30</v>
          </cell>
          <cell r="G465">
            <v>3</v>
          </cell>
          <cell r="H465">
            <v>0</v>
          </cell>
          <cell r="I465">
            <v>100</v>
          </cell>
          <cell r="J465">
            <v>0</v>
          </cell>
          <cell r="M465">
            <v>42.512303757039994</v>
          </cell>
          <cell r="N465">
            <v>65</v>
          </cell>
          <cell r="P465">
            <v>0</v>
          </cell>
          <cell r="Q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85</v>
          </cell>
          <cell r="AF465">
            <v>65</v>
          </cell>
          <cell r="AG465">
            <v>0</v>
          </cell>
          <cell r="AH465">
            <v>20</v>
          </cell>
          <cell r="AI465">
            <v>8</v>
          </cell>
          <cell r="AJ465">
            <v>0</v>
          </cell>
          <cell r="AK465">
            <v>0</v>
          </cell>
          <cell r="AL465">
            <v>1</v>
          </cell>
          <cell r="AM465">
            <v>0</v>
          </cell>
          <cell r="AN465">
            <v>39</v>
          </cell>
          <cell r="AO465">
            <v>0</v>
          </cell>
        </row>
        <row r="466">
          <cell r="B466" t="str">
            <v>17 จังหาร</v>
          </cell>
          <cell r="C466">
            <v>73</v>
          </cell>
          <cell r="D466">
            <v>53</v>
          </cell>
          <cell r="E466">
            <v>42</v>
          </cell>
          <cell r="F466">
            <v>42</v>
          </cell>
          <cell r="G466">
            <v>1</v>
          </cell>
          <cell r="H466">
            <v>0</v>
          </cell>
          <cell r="I466">
            <v>34.39</v>
          </cell>
          <cell r="J466">
            <v>0</v>
          </cell>
          <cell r="M466">
            <v>84.508518859440002</v>
          </cell>
          <cell r="N466">
            <v>78</v>
          </cell>
          <cell r="P466">
            <v>0</v>
          </cell>
          <cell r="Q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78</v>
          </cell>
          <cell r="AF466">
            <v>78</v>
          </cell>
          <cell r="AG466">
            <v>0</v>
          </cell>
          <cell r="AH466">
            <v>0</v>
          </cell>
          <cell r="AI466">
            <v>20</v>
          </cell>
          <cell r="AJ466">
            <v>0</v>
          </cell>
          <cell r="AK466">
            <v>20</v>
          </cell>
          <cell r="AL466">
            <v>3</v>
          </cell>
          <cell r="AM466">
            <v>3</v>
          </cell>
          <cell r="AN466">
            <v>100</v>
          </cell>
          <cell r="AO466">
            <v>150</v>
          </cell>
        </row>
        <row r="467">
          <cell r="B467" t="str">
            <v>18 เชียงขวัญ</v>
          </cell>
          <cell r="C467">
            <v>25.25</v>
          </cell>
          <cell r="D467">
            <v>25.25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M467">
            <v>2.6205488018100001</v>
          </cell>
          <cell r="N467">
            <v>4</v>
          </cell>
          <cell r="P467">
            <v>0</v>
          </cell>
          <cell r="Q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22</v>
          </cell>
          <cell r="AF467">
            <v>22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</row>
        <row r="468">
          <cell r="B468" t="str">
            <v>19 หนองฮี</v>
          </cell>
          <cell r="C468">
            <v>549</v>
          </cell>
          <cell r="D468">
            <v>646</v>
          </cell>
          <cell r="E468">
            <v>18</v>
          </cell>
          <cell r="F468">
            <v>115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M468">
            <v>180.50302698469997</v>
          </cell>
          <cell r="N468">
            <v>201</v>
          </cell>
          <cell r="P468">
            <v>0</v>
          </cell>
          <cell r="Q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405</v>
          </cell>
          <cell r="AF468">
            <v>405</v>
          </cell>
          <cell r="AG468">
            <v>0</v>
          </cell>
          <cell r="AH468">
            <v>0</v>
          </cell>
          <cell r="AI468">
            <v>54</v>
          </cell>
          <cell r="AJ468">
            <v>8</v>
          </cell>
          <cell r="AK468">
            <v>62</v>
          </cell>
          <cell r="AL468">
            <v>4</v>
          </cell>
          <cell r="AM468">
            <v>5</v>
          </cell>
          <cell r="AN468">
            <v>56</v>
          </cell>
          <cell r="AO468">
            <v>81</v>
          </cell>
        </row>
        <row r="469">
          <cell r="B469" t="str">
            <v>20 ทุ่งเขาหลวง</v>
          </cell>
          <cell r="C469">
            <v>159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M469">
            <v>284.58485684653999</v>
          </cell>
          <cell r="N469">
            <v>244</v>
          </cell>
          <cell r="P469">
            <v>0</v>
          </cell>
          <cell r="Q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288</v>
          </cell>
          <cell r="AF469">
            <v>244</v>
          </cell>
          <cell r="AG469">
            <v>0</v>
          </cell>
          <cell r="AH469">
            <v>44</v>
          </cell>
          <cell r="AI469">
            <v>21</v>
          </cell>
          <cell r="AJ469">
            <v>7</v>
          </cell>
          <cell r="AK469">
            <v>7</v>
          </cell>
          <cell r="AL469">
            <v>4</v>
          </cell>
          <cell r="AM469">
            <v>1</v>
          </cell>
          <cell r="AN469">
            <v>48</v>
          </cell>
          <cell r="AO469">
            <v>143</v>
          </cell>
        </row>
        <row r="470">
          <cell r="B470" t="str">
            <v>กาฬสินธุ์</v>
          </cell>
          <cell r="C470">
            <v>201385.55</v>
          </cell>
          <cell r="D470">
            <v>187089.22999999998</v>
          </cell>
          <cell r="E470">
            <v>108410.47</v>
          </cell>
          <cell r="F470">
            <v>108793.63</v>
          </cell>
          <cell r="G470">
            <v>6517</v>
          </cell>
          <cell r="H470">
            <v>18162</v>
          </cell>
          <cell r="I470">
            <v>60</v>
          </cell>
          <cell r="J470">
            <v>167</v>
          </cell>
          <cell r="M470">
            <v>240854.48472191047</v>
          </cell>
          <cell r="N470">
            <v>196510</v>
          </cell>
          <cell r="P470">
            <v>144112.90591</v>
          </cell>
          <cell r="Q470">
            <v>143395.23924</v>
          </cell>
          <cell r="Y470">
            <v>124396.63299000001</v>
          </cell>
          <cell r="Z470">
            <v>127472.46632000001</v>
          </cell>
          <cell r="AA470">
            <v>23135</v>
          </cell>
          <cell r="AB470">
            <v>22086</v>
          </cell>
          <cell r="AC470">
            <v>186</v>
          </cell>
          <cell r="AD470">
            <v>173</v>
          </cell>
          <cell r="AE470">
            <v>215274</v>
          </cell>
          <cell r="AF470">
            <v>214605</v>
          </cell>
          <cell r="AG470">
            <v>1325</v>
          </cell>
          <cell r="AH470">
            <v>1994</v>
          </cell>
          <cell r="AI470">
            <v>178560</v>
          </cell>
          <cell r="AJ470">
            <v>9032</v>
          </cell>
          <cell r="AK470">
            <v>184792</v>
          </cell>
          <cell r="AL470">
            <v>35871</v>
          </cell>
          <cell r="AM470">
            <v>35032</v>
          </cell>
          <cell r="AN470">
            <v>201</v>
          </cell>
          <cell r="AO470">
            <v>190</v>
          </cell>
        </row>
        <row r="471">
          <cell r="B471" t="str">
            <v>01 เมืองกาฬสินธุ์</v>
          </cell>
          <cell r="C471">
            <v>18992.75</v>
          </cell>
          <cell r="D471">
            <v>505.25</v>
          </cell>
          <cell r="E471">
            <v>9562.75</v>
          </cell>
          <cell r="F471">
            <v>279.25</v>
          </cell>
          <cell r="G471">
            <v>191</v>
          </cell>
          <cell r="H471">
            <v>0</v>
          </cell>
          <cell r="I471">
            <v>20</v>
          </cell>
          <cell r="J471">
            <v>0</v>
          </cell>
          <cell r="M471">
            <v>24312</v>
          </cell>
          <cell r="N471">
            <v>17462</v>
          </cell>
          <cell r="P471">
            <v>12286.74271</v>
          </cell>
          <cell r="Q471">
            <v>12286.74271</v>
          </cell>
          <cell r="Y471">
            <v>11951.74271</v>
          </cell>
          <cell r="Z471">
            <v>11951.74271</v>
          </cell>
          <cell r="AA471">
            <v>1569</v>
          </cell>
          <cell r="AB471">
            <v>1139</v>
          </cell>
          <cell r="AC471">
            <v>131.24908822020652</v>
          </cell>
          <cell r="AD471">
            <v>95.283897305383007</v>
          </cell>
          <cell r="AE471">
            <v>18051</v>
          </cell>
          <cell r="AF471">
            <v>17462</v>
          </cell>
          <cell r="AG471">
            <v>53</v>
          </cell>
          <cell r="AH471">
            <v>642</v>
          </cell>
          <cell r="AI471">
            <v>18051</v>
          </cell>
          <cell r="AJ471">
            <v>860</v>
          </cell>
          <cell r="AK471">
            <v>17462</v>
          </cell>
          <cell r="AL471">
            <v>3864</v>
          </cell>
          <cell r="AM471">
            <v>3207</v>
          </cell>
          <cell r="AN471">
            <v>212</v>
          </cell>
          <cell r="AO471">
            <v>184</v>
          </cell>
        </row>
        <row r="472">
          <cell r="B472" t="str">
            <v>02 กมลาไสย</v>
          </cell>
          <cell r="C472">
            <v>295</v>
          </cell>
          <cell r="D472">
            <v>735</v>
          </cell>
          <cell r="E472">
            <v>170</v>
          </cell>
          <cell r="F472">
            <v>580</v>
          </cell>
          <cell r="G472">
            <v>33</v>
          </cell>
          <cell r="H472">
            <v>41</v>
          </cell>
          <cell r="I472">
            <v>196.93</v>
          </cell>
          <cell r="J472">
            <v>71.393965517241384</v>
          </cell>
          <cell r="M472">
            <v>699.19266998924968</v>
          </cell>
          <cell r="N472">
            <v>617</v>
          </cell>
          <cell r="P472">
            <v>0</v>
          </cell>
          <cell r="Q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649</v>
          </cell>
          <cell r="AF472">
            <v>617</v>
          </cell>
          <cell r="AG472">
            <v>0</v>
          </cell>
          <cell r="AH472">
            <v>32</v>
          </cell>
          <cell r="AI472">
            <v>449</v>
          </cell>
          <cell r="AJ472">
            <v>39</v>
          </cell>
          <cell r="AK472">
            <v>456</v>
          </cell>
          <cell r="AL472">
            <v>57</v>
          </cell>
          <cell r="AM472">
            <v>52</v>
          </cell>
          <cell r="AN472">
            <v>131</v>
          </cell>
          <cell r="AO472">
            <v>114</v>
          </cell>
        </row>
        <row r="473">
          <cell r="B473" t="str">
            <v>03 กุฉินารายณ์</v>
          </cell>
          <cell r="C473">
            <v>44671</v>
          </cell>
          <cell r="D473">
            <v>47715</v>
          </cell>
          <cell r="E473">
            <v>33397</v>
          </cell>
          <cell r="F473">
            <v>33397</v>
          </cell>
          <cell r="G473">
            <v>2254</v>
          </cell>
          <cell r="H473">
            <v>12243</v>
          </cell>
          <cell r="I473">
            <v>67.5</v>
          </cell>
          <cell r="J473">
            <v>366.58469323591942</v>
          </cell>
          <cell r="M473">
            <v>54249.662930963583</v>
          </cell>
          <cell r="N473">
            <v>47382</v>
          </cell>
          <cell r="P473">
            <v>33169.672780000001</v>
          </cell>
          <cell r="Q473">
            <v>32869.006110000002</v>
          </cell>
          <cell r="Y473">
            <v>31709.33944</v>
          </cell>
          <cell r="Z473">
            <v>32119.33944</v>
          </cell>
          <cell r="AA473">
            <v>5050</v>
          </cell>
          <cell r="AB473">
            <v>4925</v>
          </cell>
          <cell r="AC473">
            <v>159.26143633473305</v>
          </cell>
          <cell r="AD473">
            <v>153.33994434787169</v>
          </cell>
          <cell r="AE473">
            <v>54277</v>
          </cell>
          <cell r="AF473">
            <v>54250</v>
          </cell>
          <cell r="AG473">
            <v>274</v>
          </cell>
          <cell r="AH473">
            <v>301</v>
          </cell>
          <cell r="AI473">
            <v>44002</v>
          </cell>
          <cell r="AJ473">
            <v>2000</v>
          </cell>
          <cell r="AK473">
            <v>45701</v>
          </cell>
          <cell r="AL473">
            <v>9633</v>
          </cell>
          <cell r="AM473">
            <v>9491</v>
          </cell>
          <cell r="AN473">
            <v>211</v>
          </cell>
          <cell r="AO473">
            <v>208</v>
          </cell>
        </row>
        <row r="474">
          <cell r="B474" t="str">
            <v>04 ท่าคันโท</v>
          </cell>
          <cell r="C474">
            <v>20789</v>
          </cell>
          <cell r="D474">
            <v>24599</v>
          </cell>
          <cell r="E474">
            <v>10593</v>
          </cell>
          <cell r="F474">
            <v>14519</v>
          </cell>
          <cell r="G474">
            <v>488</v>
          </cell>
          <cell r="H474">
            <v>1555</v>
          </cell>
          <cell r="I474">
            <v>46.03</v>
          </cell>
          <cell r="J474">
            <v>107.10104001653006</v>
          </cell>
          <cell r="M474">
            <v>15418.14884022841</v>
          </cell>
          <cell r="N474">
            <v>10143</v>
          </cell>
          <cell r="P474">
            <v>14487.125</v>
          </cell>
          <cell r="Q474">
            <v>14487.125</v>
          </cell>
          <cell r="Y474">
            <v>13343.125</v>
          </cell>
          <cell r="Z474">
            <v>13343.125</v>
          </cell>
          <cell r="AA474">
            <v>1441</v>
          </cell>
          <cell r="AB474">
            <v>1446</v>
          </cell>
          <cell r="AC474">
            <v>108.01817415335613</v>
          </cell>
          <cell r="AD474">
            <v>108.3962714881259</v>
          </cell>
          <cell r="AE474">
            <v>15332</v>
          </cell>
          <cell r="AF474">
            <v>15418</v>
          </cell>
          <cell r="AG474">
            <v>108</v>
          </cell>
          <cell r="AH474">
            <v>22</v>
          </cell>
          <cell r="AI474">
            <v>9290</v>
          </cell>
          <cell r="AJ474">
            <v>429</v>
          </cell>
          <cell r="AK474">
            <v>9697</v>
          </cell>
          <cell r="AL474">
            <v>1810</v>
          </cell>
          <cell r="AM474">
            <v>2067</v>
          </cell>
          <cell r="AN474">
            <v>183</v>
          </cell>
          <cell r="AO474">
            <v>213</v>
          </cell>
        </row>
        <row r="475">
          <cell r="B475" t="str">
            <v>05 ยางตลาด</v>
          </cell>
          <cell r="C475">
            <v>3199</v>
          </cell>
          <cell r="D475">
            <v>3199</v>
          </cell>
          <cell r="E475">
            <v>1392</v>
          </cell>
          <cell r="F475">
            <v>1404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M475">
            <v>3362.6754127251306</v>
          </cell>
          <cell r="N475">
            <v>2778</v>
          </cell>
          <cell r="P475">
            <v>4469.2083300000004</v>
          </cell>
          <cell r="Q475">
            <v>4469.2083300000004</v>
          </cell>
          <cell r="Y475">
            <v>3317.7083299999999</v>
          </cell>
          <cell r="Z475">
            <v>3709.7083299999999</v>
          </cell>
          <cell r="AA475">
            <v>426</v>
          </cell>
          <cell r="AB475">
            <v>451</v>
          </cell>
          <cell r="AC475">
            <v>128.50461551272051</v>
          </cell>
          <cell r="AD475">
            <v>121.51898745096221</v>
          </cell>
          <cell r="AE475">
            <v>3416</v>
          </cell>
          <cell r="AF475">
            <v>3363</v>
          </cell>
          <cell r="AG475">
            <v>0</v>
          </cell>
          <cell r="AH475">
            <v>53</v>
          </cell>
          <cell r="AI475">
            <v>1902</v>
          </cell>
          <cell r="AJ475">
            <v>169</v>
          </cell>
          <cell r="AK475">
            <v>2018</v>
          </cell>
          <cell r="AL475">
            <v>192</v>
          </cell>
          <cell r="AM475">
            <v>201</v>
          </cell>
          <cell r="AN475">
            <v>114</v>
          </cell>
          <cell r="AO475">
            <v>100</v>
          </cell>
        </row>
        <row r="476">
          <cell r="B476" t="str">
            <v>06 สมเด็จ</v>
          </cell>
          <cell r="C476">
            <v>10422</v>
          </cell>
          <cell r="D476">
            <v>12919</v>
          </cell>
          <cell r="E476">
            <v>5923</v>
          </cell>
          <cell r="F476">
            <v>8810</v>
          </cell>
          <cell r="G476">
            <v>100</v>
          </cell>
          <cell r="H476">
            <v>0</v>
          </cell>
          <cell r="I476">
            <v>16.8</v>
          </cell>
          <cell r="J476">
            <v>0</v>
          </cell>
          <cell r="M476">
            <v>10108.153406577299</v>
          </cell>
          <cell r="N476">
            <v>8805</v>
          </cell>
          <cell r="P476">
            <v>5683.375</v>
          </cell>
          <cell r="Q476">
            <v>5683.375</v>
          </cell>
          <cell r="Y476">
            <v>2257.0416700000001</v>
          </cell>
          <cell r="Z476">
            <v>2557.875</v>
          </cell>
          <cell r="AA476">
            <v>401</v>
          </cell>
          <cell r="AB476">
            <v>411</v>
          </cell>
          <cell r="AC476">
            <v>177.8323392673561</v>
          </cell>
          <cell r="AD476">
            <v>160.62519343986708</v>
          </cell>
          <cell r="AE476">
            <v>10129</v>
          </cell>
          <cell r="AF476">
            <v>10108</v>
          </cell>
          <cell r="AG476">
            <v>0</v>
          </cell>
          <cell r="AH476">
            <v>21</v>
          </cell>
          <cell r="AI476">
            <v>8866</v>
          </cell>
          <cell r="AJ476">
            <v>460</v>
          </cell>
          <cell r="AK476">
            <v>9305</v>
          </cell>
          <cell r="AL476">
            <v>1636</v>
          </cell>
          <cell r="AM476">
            <v>1610</v>
          </cell>
          <cell r="AN476">
            <v>180</v>
          </cell>
          <cell r="AO476">
            <v>173</v>
          </cell>
        </row>
        <row r="477">
          <cell r="B477" t="str">
            <v>07 สหัสขันธ์</v>
          </cell>
          <cell r="C477">
            <v>15746.75</v>
          </cell>
          <cell r="D477">
            <v>15746.75</v>
          </cell>
          <cell r="E477">
            <v>7391.25</v>
          </cell>
          <cell r="F477">
            <v>7391.25</v>
          </cell>
          <cell r="G477">
            <v>136</v>
          </cell>
          <cell r="H477">
            <v>230</v>
          </cell>
          <cell r="I477">
            <v>18.34</v>
          </cell>
          <cell r="J477">
            <v>31.079249112125826</v>
          </cell>
          <cell r="M477">
            <v>14382.074229796901</v>
          </cell>
          <cell r="N477">
            <v>11473</v>
          </cell>
          <cell r="P477">
            <v>7135.7916699999996</v>
          </cell>
          <cell r="Q477">
            <v>7135.7916699999996</v>
          </cell>
          <cell r="Y477">
            <v>7135.7916699999996</v>
          </cell>
          <cell r="Z477">
            <v>7135.7916699999996</v>
          </cell>
          <cell r="AA477">
            <v>1147</v>
          </cell>
          <cell r="AB477">
            <v>1066</v>
          </cell>
          <cell r="AC477">
            <v>160.71891104830979</v>
          </cell>
          <cell r="AD477">
            <v>149.32506897724497</v>
          </cell>
          <cell r="AE477">
            <v>13813</v>
          </cell>
          <cell r="AF477">
            <v>14382</v>
          </cell>
          <cell r="AG477">
            <v>608</v>
          </cell>
          <cell r="AH477">
            <v>39</v>
          </cell>
          <cell r="AI477">
            <v>12968</v>
          </cell>
          <cell r="AJ477">
            <v>658</v>
          </cell>
          <cell r="AK477">
            <v>13587</v>
          </cell>
          <cell r="AL477">
            <v>2440</v>
          </cell>
          <cell r="AM477">
            <v>2388</v>
          </cell>
          <cell r="AN477">
            <v>211</v>
          </cell>
          <cell r="AO477">
            <v>176</v>
          </cell>
        </row>
        <row r="478">
          <cell r="B478" t="str">
            <v>08 เขาวง</v>
          </cell>
          <cell r="C478">
            <v>2395</v>
          </cell>
          <cell r="D478">
            <v>2395</v>
          </cell>
          <cell r="E478">
            <v>1774</v>
          </cell>
          <cell r="F478">
            <v>1774</v>
          </cell>
          <cell r="G478">
            <v>61</v>
          </cell>
          <cell r="H478">
            <v>0</v>
          </cell>
          <cell r="I478">
            <v>34.28</v>
          </cell>
          <cell r="J478">
            <v>0</v>
          </cell>
          <cell r="M478">
            <v>2918.5264789636799</v>
          </cell>
          <cell r="N478">
            <v>2191</v>
          </cell>
          <cell r="P478">
            <v>2501</v>
          </cell>
          <cell r="Q478">
            <v>2397</v>
          </cell>
          <cell r="Y478">
            <v>2397</v>
          </cell>
          <cell r="Z478">
            <v>2397</v>
          </cell>
          <cell r="AA478">
            <v>479</v>
          </cell>
          <cell r="AB478">
            <v>466</v>
          </cell>
          <cell r="AC478">
            <v>199.72882770129328</v>
          </cell>
          <cell r="AD478">
            <v>194.35753024614101</v>
          </cell>
          <cell r="AE478">
            <v>2935</v>
          </cell>
          <cell r="AF478">
            <v>2919</v>
          </cell>
          <cell r="AG478">
            <v>0</v>
          </cell>
          <cell r="AH478">
            <v>16</v>
          </cell>
          <cell r="AI478">
            <v>1653</v>
          </cell>
          <cell r="AJ478">
            <v>121</v>
          </cell>
          <cell r="AK478">
            <v>1758</v>
          </cell>
          <cell r="AL478">
            <v>264</v>
          </cell>
          <cell r="AM478">
            <v>287</v>
          </cell>
          <cell r="AN478">
            <v>161</v>
          </cell>
          <cell r="AO478">
            <v>163</v>
          </cell>
        </row>
        <row r="479">
          <cell r="B479" t="str">
            <v>09 ห้วยเม็ก</v>
          </cell>
          <cell r="C479">
            <v>10154.75</v>
          </cell>
          <cell r="D479">
            <v>5206</v>
          </cell>
          <cell r="E479">
            <v>5178.5</v>
          </cell>
          <cell r="F479">
            <v>4459.75</v>
          </cell>
          <cell r="G479">
            <v>996</v>
          </cell>
          <cell r="H479">
            <v>77</v>
          </cell>
          <cell r="I479">
            <v>192.41</v>
          </cell>
          <cell r="J479">
            <v>17.337014406637142</v>
          </cell>
          <cell r="M479">
            <v>5377.529134969147</v>
          </cell>
          <cell r="N479">
            <v>6472</v>
          </cell>
          <cell r="P479">
            <v>2874.4166700000001</v>
          </cell>
          <cell r="Q479">
            <v>2844.4166700000001</v>
          </cell>
          <cell r="Y479">
            <v>2086.9166700000001</v>
          </cell>
          <cell r="Z479">
            <v>2056.9166700000001</v>
          </cell>
          <cell r="AA479">
            <v>340</v>
          </cell>
          <cell r="AB479">
            <v>329</v>
          </cell>
          <cell r="AC479">
            <v>162.92377085185677</v>
          </cell>
          <cell r="AD479">
            <v>159.82052398846085</v>
          </cell>
          <cell r="AE479">
            <v>6645</v>
          </cell>
          <cell r="AF479">
            <v>6472</v>
          </cell>
          <cell r="AG479">
            <v>20</v>
          </cell>
          <cell r="AH479">
            <v>193</v>
          </cell>
          <cell r="AI479">
            <v>5396</v>
          </cell>
          <cell r="AJ479">
            <v>296</v>
          </cell>
          <cell r="AK479">
            <v>5499</v>
          </cell>
          <cell r="AL479">
            <v>1176</v>
          </cell>
          <cell r="AM479">
            <v>1026</v>
          </cell>
          <cell r="AN479">
            <v>190</v>
          </cell>
          <cell r="AO479">
            <v>187</v>
          </cell>
        </row>
        <row r="480">
          <cell r="B480" t="str">
            <v>10 คำม่วง</v>
          </cell>
          <cell r="C480">
            <v>15063</v>
          </cell>
          <cell r="D480">
            <v>19499.919999999998</v>
          </cell>
          <cell r="E480">
            <v>9618</v>
          </cell>
          <cell r="F480">
            <v>13325</v>
          </cell>
          <cell r="G480">
            <v>0</v>
          </cell>
          <cell r="H480">
            <v>1233</v>
          </cell>
          <cell r="I480">
            <v>0</v>
          </cell>
          <cell r="J480">
            <v>92.524914821763602</v>
          </cell>
          <cell r="M480">
            <v>18541.9920580121</v>
          </cell>
          <cell r="N480">
            <v>21281</v>
          </cell>
          <cell r="P480">
            <v>6536.6666699999996</v>
          </cell>
          <cell r="Q480">
            <v>6536.6666699999996</v>
          </cell>
          <cell r="Y480">
            <v>4465</v>
          </cell>
          <cell r="Z480">
            <v>4123.75</v>
          </cell>
          <cell r="AA480">
            <v>629</v>
          </cell>
          <cell r="AB480">
            <v>577</v>
          </cell>
          <cell r="AC480">
            <v>140.77081000447927</v>
          </cell>
          <cell r="AD480">
            <v>140.01060927553803</v>
          </cell>
          <cell r="AE480">
            <v>21313</v>
          </cell>
          <cell r="AF480">
            <v>21281</v>
          </cell>
          <cell r="AG480">
            <v>79</v>
          </cell>
          <cell r="AH480">
            <v>111</v>
          </cell>
          <cell r="AI480">
            <v>15324</v>
          </cell>
          <cell r="AJ480">
            <v>852</v>
          </cell>
          <cell r="AK480">
            <v>16065</v>
          </cell>
          <cell r="AL480">
            <v>3488</v>
          </cell>
          <cell r="AM480">
            <v>3401</v>
          </cell>
          <cell r="AN480">
            <v>208</v>
          </cell>
          <cell r="AO480">
            <v>212</v>
          </cell>
        </row>
        <row r="481">
          <cell r="B481" t="str">
            <v>11 ร่องคำ</v>
          </cell>
          <cell r="C481">
            <v>1691</v>
          </cell>
          <cell r="D481">
            <v>2275</v>
          </cell>
          <cell r="E481">
            <v>1492</v>
          </cell>
          <cell r="F481">
            <v>2041</v>
          </cell>
          <cell r="G481">
            <v>131</v>
          </cell>
          <cell r="H481">
            <v>19</v>
          </cell>
          <cell r="I481">
            <v>87.5</v>
          </cell>
          <cell r="J481">
            <v>9.1376776090151886</v>
          </cell>
          <cell r="M481">
            <v>1939.1864135875196</v>
          </cell>
          <cell r="N481">
            <v>1921</v>
          </cell>
          <cell r="P481">
            <v>0</v>
          </cell>
          <cell r="Q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1921</v>
          </cell>
          <cell r="AF481">
            <v>1921</v>
          </cell>
          <cell r="AG481">
            <v>0</v>
          </cell>
          <cell r="AH481">
            <v>0</v>
          </cell>
          <cell r="AI481">
            <v>1390</v>
          </cell>
          <cell r="AJ481">
            <v>85</v>
          </cell>
          <cell r="AK481">
            <v>1475</v>
          </cell>
          <cell r="AL481">
            <v>220</v>
          </cell>
          <cell r="AM481">
            <v>207</v>
          </cell>
          <cell r="AN481">
            <v>132</v>
          </cell>
          <cell r="AO481">
            <v>140</v>
          </cell>
        </row>
        <row r="482">
          <cell r="B482" t="str">
            <v>12 หนองกุงศรี</v>
          </cell>
          <cell r="C482">
            <v>16281</v>
          </cell>
          <cell r="D482">
            <v>20629</v>
          </cell>
          <cell r="E482">
            <v>3870</v>
          </cell>
          <cell r="F482">
            <v>3870</v>
          </cell>
          <cell r="G482">
            <v>194</v>
          </cell>
          <cell r="H482">
            <v>0</v>
          </cell>
          <cell r="I482">
            <v>50</v>
          </cell>
          <cell r="J482">
            <v>0</v>
          </cell>
          <cell r="M482">
            <v>28495.393279377557</v>
          </cell>
          <cell r="N482">
            <v>20627</v>
          </cell>
          <cell r="P482">
            <v>29336.71</v>
          </cell>
          <cell r="Q482">
            <v>29228.71</v>
          </cell>
          <cell r="Y482">
            <v>24411.71</v>
          </cell>
          <cell r="Z482">
            <v>26517.71</v>
          </cell>
          <cell r="AA482">
            <v>7610</v>
          </cell>
          <cell r="AB482">
            <v>7426</v>
          </cell>
          <cell r="AC482">
            <v>311.72181301514723</v>
          </cell>
          <cell r="AD482">
            <v>280.04963475352889</v>
          </cell>
          <cell r="AE482">
            <v>20656</v>
          </cell>
          <cell r="AF482">
            <v>20627</v>
          </cell>
          <cell r="AG482">
            <v>79</v>
          </cell>
          <cell r="AH482">
            <v>108</v>
          </cell>
          <cell r="AI482">
            <v>19712</v>
          </cell>
          <cell r="AJ482">
            <v>918</v>
          </cell>
          <cell r="AK482">
            <v>20522</v>
          </cell>
          <cell r="AL482">
            <v>3472</v>
          </cell>
          <cell r="AM482">
            <v>3475</v>
          </cell>
          <cell r="AN482">
            <v>176</v>
          </cell>
          <cell r="AO482">
            <v>169</v>
          </cell>
        </row>
        <row r="483">
          <cell r="B483" t="str">
            <v>13 นามน</v>
          </cell>
          <cell r="C483">
            <v>2856.43</v>
          </cell>
          <cell r="D483">
            <v>3542.75</v>
          </cell>
          <cell r="E483">
            <v>643.07000000000005</v>
          </cell>
          <cell r="F483">
            <v>2523.38</v>
          </cell>
          <cell r="G483">
            <v>20</v>
          </cell>
          <cell r="H483">
            <v>68</v>
          </cell>
          <cell r="I483">
            <v>31.61</v>
          </cell>
          <cell r="J483">
            <v>27.062511393448467</v>
          </cell>
          <cell r="M483">
            <v>8447.8346002454091</v>
          </cell>
          <cell r="N483">
            <v>5425</v>
          </cell>
          <cell r="P483">
            <v>1791</v>
          </cell>
          <cell r="Q483">
            <v>1791</v>
          </cell>
          <cell r="Y483">
            <v>1340</v>
          </cell>
          <cell r="Z483">
            <v>1340</v>
          </cell>
          <cell r="AA483">
            <v>268</v>
          </cell>
          <cell r="AB483">
            <v>225</v>
          </cell>
          <cell r="AC483">
            <v>199.72201492537314</v>
          </cell>
          <cell r="AD483">
            <v>168.24067164179104</v>
          </cell>
          <cell r="AE483">
            <v>5565</v>
          </cell>
          <cell r="AF483">
            <v>5425</v>
          </cell>
          <cell r="AG483">
            <v>0</v>
          </cell>
          <cell r="AH483">
            <v>140</v>
          </cell>
          <cell r="AI483">
            <v>5177</v>
          </cell>
          <cell r="AJ483">
            <v>276</v>
          </cell>
          <cell r="AK483">
            <v>5313</v>
          </cell>
          <cell r="AL483">
            <v>987</v>
          </cell>
          <cell r="AM483">
            <v>943</v>
          </cell>
          <cell r="AN483">
            <v>184</v>
          </cell>
          <cell r="AO483">
            <v>177</v>
          </cell>
        </row>
        <row r="484">
          <cell r="B484" t="str">
            <v>14 ห้วยผึ้ง</v>
          </cell>
          <cell r="C484">
            <v>9992</v>
          </cell>
          <cell r="D484">
            <v>9992</v>
          </cell>
          <cell r="E484">
            <v>3729</v>
          </cell>
          <cell r="F484">
            <v>3729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M484">
            <v>12658.409725662799</v>
          </cell>
          <cell r="N484">
            <v>10602</v>
          </cell>
          <cell r="P484">
            <v>8754</v>
          </cell>
          <cell r="Q484">
            <v>8754</v>
          </cell>
          <cell r="Y484">
            <v>6972</v>
          </cell>
          <cell r="Z484">
            <v>6972</v>
          </cell>
          <cell r="AA484">
            <v>1117</v>
          </cell>
          <cell r="AB484">
            <v>1020</v>
          </cell>
          <cell r="AC484">
            <v>160.18741633247274</v>
          </cell>
          <cell r="AD484">
            <v>146.28609676850257</v>
          </cell>
          <cell r="AE484">
            <v>10577</v>
          </cell>
          <cell r="AF484">
            <v>10602</v>
          </cell>
          <cell r="AG484">
            <v>34</v>
          </cell>
          <cell r="AH484">
            <v>9</v>
          </cell>
          <cell r="AI484">
            <v>10011</v>
          </cell>
          <cell r="AJ484">
            <v>469</v>
          </cell>
          <cell r="AK484">
            <v>10471</v>
          </cell>
          <cell r="AL484">
            <v>2149</v>
          </cell>
          <cell r="AM484">
            <v>2035</v>
          </cell>
          <cell r="AN484">
            <v>220</v>
          </cell>
          <cell r="AO484">
            <v>194</v>
          </cell>
        </row>
        <row r="485">
          <cell r="B485" t="str">
            <v>15 สามชัย</v>
          </cell>
          <cell r="C485">
            <v>8995</v>
          </cell>
          <cell r="D485">
            <v>4769.96</v>
          </cell>
          <cell r="E485">
            <v>5196</v>
          </cell>
          <cell r="F485">
            <v>4509.5</v>
          </cell>
          <cell r="G485">
            <v>583</v>
          </cell>
          <cell r="H485">
            <v>2125</v>
          </cell>
          <cell r="I485">
            <v>112.13</v>
          </cell>
          <cell r="J485">
            <v>471.18660605388624</v>
          </cell>
          <cell r="M485">
            <v>15036.236324473601</v>
          </cell>
          <cell r="N485">
            <v>8520</v>
          </cell>
          <cell r="P485">
            <v>5142</v>
          </cell>
          <cell r="Q485">
            <v>5142</v>
          </cell>
          <cell r="Y485">
            <v>4764</v>
          </cell>
          <cell r="Z485">
            <v>4836</v>
          </cell>
          <cell r="AA485">
            <v>904</v>
          </cell>
          <cell r="AB485">
            <v>768</v>
          </cell>
          <cell r="AC485">
            <v>189.82997481108313</v>
          </cell>
          <cell r="AD485">
            <v>158.88833746898263</v>
          </cell>
          <cell r="AE485">
            <v>8499</v>
          </cell>
          <cell r="AF485">
            <v>8520</v>
          </cell>
          <cell r="AG485">
            <v>21</v>
          </cell>
          <cell r="AH485">
            <v>0</v>
          </cell>
          <cell r="AI485">
            <v>7057</v>
          </cell>
          <cell r="AJ485">
            <v>431</v>
          </cell>
          <cell r="AK485">
            <v>7488</v>
          </cell>
          <cell r="AL485">
            <v>1113</v>
          </cell>
          <cell r="AM485">
            <v>1190</v>
          </cell>
          <cell r="AN485">
            <v>152</v>
          </cell>
          <cell r="AO485">
            <v>159</v>
          </cell>
        </row>
        <row r="486">
          <cell r="B486" t="str">
            <v>16 นาคู</v>
          </cell>
          <cell r="C486">
            <v>8173.87</v>
          </cell>
          <cell r="D486">
            <v>1376.6</v>
          </cell>
          <cell r="E486">
            <v>3459.4</v>
          </cell>
          <cell r="F486">
            <v>981</v>
          </cell>
          <cell r="G486">
            <v>1330</v>
          </cell>
          <cell r="H486">
            <v>571</v>
          </cell>
          <cell r="I486">
            <v>384.54</v>
          </cell>
          <cell r="J486">
            <v>581.56958205912338</v>
          </cell>
          <cell r="M486">
            <v>2694.79505716624</v>
          </cell>
          <cell r="N486">
            <v>2268</v>
          </cell>
          <cell r="P486">
            <v>716.33333000000005</v>
          </cell>
          <cell r="Q486">
            <v>716.33333000000005</v>
          </cell>
          <cell r="Y486">
            <v>539</v>
          </cell>
          <cell r="Z486">
            <v>539</v>
          </cell>
          <cell r="AA486">
            <v>102</v>
          </cell>
          <cell r="AB486">
            <v>102</v>
          </cell>
          <cell r="AC486">
            <v>189.3939393877551</v>
          </cell>
          <cell r="AD486">
            <v>189.12337662337663</v>
          </cell>
          <cell r="AE486">
            <v>2827</v>
          </cell>
          <cell r="AF486">
            <v>2695</v>
          </cell>
          <cell r="AG486">
            <v>0</v>
          </cell>
          <cell r="AH486">
            <v>132</v>
          </cell>
          <cell r="AI486">
            <v>1954</v>
          </cell>
          <cell r="AJ486">
            <v>148</v>
          </cell>
          <cell r="AK486">
            <v>1970</v>
          </cell>
          <cell r="AL486">
            <v>365</v>
          </cell>
          <cell r="AM486">
            <v>315</v>
          </cell>
          <cell r="AN486">
            <v>169</v>
          </cell>
          <cell r="AO486">
            <v>160</v>
          </cell>
        </row>
        <row r="487">
          <cell r="B487" t="str">
            <v>17 ดอนจาน</v>
          </cell>
          <cell r="C487">
            <v>11613</v>
          </cell>
          <cell r="D487">
            <v>11613</v>
          </cell>
          <cell r="E487">
            <v>5021.5</v>
          </cell>
          <cell r="F487">
            <v>5021.5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M487">
            <v>21939.9666142282</v>
          </cell>
          <cell r="N487">
            <v>18204</v>
          </cell>
          <cell r="P487">
            <v>9228.8637500000004</v>
          </cell>
          <cell r="Q487">
            <v>9053.8637500000004</v>
          </cell>
          <cell r="Y487">
            <v>7706.2574999999997</v>
          </cell>
          <cell r="Z487">
            <v>7872.5074999999997</v>
          </cell>
          <cell r="AA487">
            <v>1652</v>
          </cell>
          <cell r="AB487">
            <v>1735</v>
          </cell>
          <cell r="AC487">
            <v>214.34150537144654</v>
          </cell>
          <cell r="AD487">
            <v>220.34974244229048</v>
          </cell>
          <cell r="AE487">
            <v>18330</v>
          </cell>
          <cell r="AF487">
            <v>18204</v>
          </cell>
          <cell r="AG487">
            <v>49</v>
          </cell>
          <cell r="AH487">
            <v>175</v>
          </cell>
          <cell r="AI487">
            <v>15065</v>
          </cell>
          <cell r="AJ487">
            <v>805</v>
          </cell>
          <cell r="AK487">
            <v>15695</v>
          </cell>
          <cell r="AL487">
            <v>2970</v>
          </cell>
          <cell r="AM487">
            <v>3098</v>
          </cell>
          <cell r="AN487">
            <v>161</v>
          </cell>
          <cell r="AO487">
            <v>197</v>
          </cell>
        </row>
        <row r="488">
          <cell r="B488" t="str">
            <v>18 ฆ้องชัย</v>
          </cell>
          <cell r="C488">
            <v>55</v>
          </cell>
          <cell r="D488">
            <v>371</v>
          </cell>
          <cell r="E488">
            <v>0</v>
          </cell>
          <cell r="F488">
            <v>179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M488">
            <v>272.70754494363001</v>
          </cell>
          <cell r="N488">
            <v>339</v>
          </cell>
          <cell r="P488">
            <v>0</v>
          </cell>
          <cell r="Q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339</v>
          </cell>
          <cell r="AF488">
            <v>339</v>
          </cell>
          <cell r="AG488">
            <v>0</v>
          </cell>
          <cell r="AH488">
            <v>0</v>
          </cell>
          <cell r="AI488">
            <v>293</v>
          </cell>
          <cell r="AJ488">
            <v>17</v>
          </cell>
          <cell r="AK488">
            <v>310</v>
          </cell>
          <cell r="AL488">
            <v>35</v>
          </cell>
          <cell r="AM488">
            <v>39</v>
          </cell>
          <cell r="AN488">
            <v>119</v>
          </cell>
          <cell r="AO488">
            <v>126</v>
          </cell>
        </row>
        <row r="489">
          <cell r="B489" t="str">
            <v>ขอนแก่น</v>
          </cell>
          <cell r="C489">
            <v>103289.16</v>
          </cell>
          <cell r="D489">
            <v>92325.2</v>
          </cell>
          <cell r="E489">
            <v>58593.58</v>
          </cell>
          <cell r="F489">
            <v>58934.37</v>
          </cell>
          <cell r="G489">
            <v>17649</v>
          </cell>
          <cell r="H489">
            <v>44356</v>
          </cell>
          <cell r="I489">
            <v>301</v>
          </cell>
          <cell r="J489">
            <v>753</v>
          </cell>
          <cell r="M489">
            <v>82343.207524491401</v>
          </cell>
          <cell r="N489">
            <v>82289</v>
          </cell>
          <cell r="P489">
            <v>70339.029240000003</v>
          </cell>
          <cell r="Q489">
            <v>70323.029240000003</v>
          </cell>
          <cell r="Y489">
            <v>63156.557000000001</v>
          </cell>
          <cell r="Z489">
            <v>64288.890330000002</v>
          </cell>
          <cell r="AA489">
            <v>11490</v>
          </cell>
          <cell r="AB489">
            <v>11728</v>
          </cell>
          <cell r="AC489">
            <v>182</v>
          </cell>
          <cell r="AD489">
            <v>182</v>
          </cell>
          <cell r="AE489">
            <v>88494</v>
          </cell>
          <cell r="AF489">
            <v>86495</v>
          </cell>
          <cell r="AG489">
            <v>368</v>
          </cell>
          <cell r="AH489">
            <v>2367</v>
          </cell>
          <cell r="AI489">
            <v>76234</v>
          </cell>
          <cell r="AJ489">
            <v>2542</v>
          </cell>
          <cell r="AK489">
            <v>75387</v>
          </cell>
          <cell r="AL489">
            <v>13680.3</v>
          </cell>
          <cell r="AM489">
            <v>13623</v>
          </cell>
          <cell r="AN489">
            <v>179</v>
          </cell>
          <cell r="AO489">
            <v>181</v>
          </cell>
        </row>
        <row r="490">
          <cell r="B490" t="str">
            <v>01 เมืองขอนแก่น</v>
          </cell>
          <cell r="C490">
            <v>4704</v>
          </cell>
          <cell r="D490">
            <v>4674</v>
          </cell>
          <cell r="E490">
            <v>2245</v>
          </cell>
          <cell r="F490">
            <v>2245</v>
          </cell>
          <cell r="G490">
            <v>1490</v>
          </cell>
          <cell r="H490">
            <v>1076</v>
          </cell>
          <cell r="I490">
            <v>663.89</v>
          </cell>
          <cell r="J490">
            <v>479.2234521158129</v>
          </cell>
          <cell r="M490">
            <v>3191.7365652028639</v>
          </cell>
          <cell r="N490">
            <v>3383</v>
          </cell>
          <cell r="P490">
            <v>12023</v>
          </cell>
          <cell r="Q490">
            <v>12023</v>
          </cell>
          <cell r="Y490">
            <v>12023</v>
          </cell>
          <cell r="Z490">
            <v>12023</v>
          </cell>
          <cell r="AA490">
            <v>1103</v>
          </cell>
          <cell r="AB490">
            <v>1205</v>
          </cell>
          <cell r="AC490">
            <v>91.701128393079927</v>
          </cell>
          <cell r="AD490">
            <v>100.19213174748398</v>
          </cell>
          <cell r="AE490">
            <v>3450</v>
          </cell>
          <cell r="AF490">
            <v>3383</v>
          </cell>
          <cell r="AG490">
            <v>0</v>
          </cell>
          <cell r="AH490">
            <v>67</v>
          </cell>
          <cell r="AI490">
            <v>2732</v>
          </cell>
          <cell r="AJ490">
            <v>99</v>
          </cell>
          <cell r="AK490">
            <v>2764</v>
          </cell>
          <cell r="AL490">
            <v>479</v>
          </cell>
          <cell r="AM490">
            <v>487</v>
          </cell>
          <cell r="AN490">
            <v>182</v>
          </cell>
          <cell r="AO490">
            <v>176</v>
          </cell>
        </row>
        <row r="491">
          <cell r="B491" t="str">
            <v>02 กระนวน</v>
          </cell>
          <cell r="C491">
            <v>49960.08</v>
          </cell>
          <cell r="D491">
            <v>42176.25</v>
          </cell>
          <cell r="E491">
            <v>37997.83</v>
          </cell>
          <cell r="F491">
            <v>37980.25</v>
          </cell>
          <cell r="G491">
            <v>10981</v>
          </cell>
          <cell r="H491">
            <v>40974</v>
          </cell>
          <cell r="I491">
            <v>288.9975</v>
          </cell>
          <cell r="J491">
            <v>1078.8271930806143</v>
          </cell>
          <cell r="M491">
            <v>38188.690668470001</v>
          </cell>
          <cell r="N491">
            <v>41204</v>
          </cell>
          <cell r="P491">
            <v>33289.444450000003</v>
          </cell>
          <cell r="Q491">
            <v>33289.444450000003</v>
          </cell>
          <cell r="Y491">
            <v>30729.138879999999</v>
          </cell>
          <cell r="Z491">
            <v>30866.22221</v>
          </cell>
          <cell r="AA491">
            <v>6650</v>
          </cell>
          <cell r="AB491">
            <v>6798</v>
          </cell>
          <cell r="AC491">
            <v>216.40641715307319</v>
          </cell>
          <cell r="AD491">
            <v>220.22732539933983</v>
          </cell>
          <cell r="AE491">
            <v>41628</v>
          </cell>
          <cell r="AF491">
            <v>41204</v>
          </cell>
          <cell r="AG491">
            <v>148</v>
          </cell>
          <cell r="AH491">
            <v>572</v>
          </cell>
          <cell r="AI491">
            <v>41628</v>
          </cell>
          <cell r="AJ491">
            <v>1290</v>
          </cell>
          <cell r="AK491">
            <v>41204</v>
          </cell>
          <cell r="AL491">
            <v>8542</v>
          </cell>
          <cell r="AM491">
            <v>8596</v>
          </cell>
          <cell r="AN491">
            <v>204</v>
          </cell>
          <cell r="AO491">
            <v>209</v>
          </cell>
        </row>
        <row r="492">
          <cell r="B492" t="str">
            <v>03 ชนบท</v>
          </cell>
          <cell r="C492">
            <v>163.75</v>
          </cell>
          <cell r="D492">
            <v>163.75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M492">
            <v>6.7848130615399995</v>
          </cell>
          <cell r="N492">
            <v>43</v>
          </cell>
          <cell r="P492">
            <v>0</v>
          </cell>
          <cell r="Q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110</v>
          </cell>
          <cell r="AF492">
            <v>110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</row>
        <row r="493">
          <cell r="B493" t="str">
            <v>04 ชุมแพ</v>
          </cell>
          <cell r="C493">
            <v>2266</v>
          </cell>
          <cell r="D493">
            <v>2494.75</v>
          </cell>
          <cell r="E493">
            <v>459.5</v>
          </cell>
          <cell r="F493">
            <v>688.25</v>
          </cell>
          <cell r="G493">
            <v>0</v>
          </cell>
          <cell r="H493">
            <v>131</v>
          </cell>
          <cell r="I493">
            <v>0</v>
          </cell>
          <cell r="J493">
            <v>191.02070468579731</v>
          </cell>
          <cell r="M493">
            <v>1872.1972373300709</v>
          </cell>
          <cell r="N493">
            <v>1383</v>
          </cell>
          <cell r="P493">
            <v>1722</v>
          </cell>
          <cell r="Q493">
            <v>1722</v>
          </cell>
          <cell r="Y493">
            <v>1122</v>
          </cell>
          <cell r="Z493">
            <v>1122</v>
          </cell>
          <cell r="AA493">
            <v>188</v>
          </cell>
          <cell r="AB493">
            <v>272</v>
          </cell>
          <cell r="AC493">
            <v>167.11229946524065</v>
          </cell>
          <cell r="AD493">
            <v>242.7807486631016</v>
          </cell>
          <cell r="AE493">
            <v>1921</v>
          </cell>
          <cell r="AF493">
            <v>1872</v>
          </cell>
          <cell r="AG493">
            <v>0</v>
          </cell>
          <cell r="AH493">
            <v>49</v>
          </cell>
          <cell r="AI493">
            <v>776</v>
          </cell>
          <cell r="AJ493">
            <v>36</v>
          </cell>
          <cell r="AK493">
            <v>763</v>
          </cell>
          <cell r="AL493">
            <v>128</v>
          </cell>
          <cell r="AM493">
            <v>152</v>
          </cell>
          <cell r="AN493">
            <v>157</v>
          </cell>
          <cell r="AO493">
            <v>199</v>
          </cell>
        </row>
        <row r="494">
          <cell r="B494" t="str">
            <v>05 น้ำพอง</v>
          </cell>
          <cell r="C494">
            <v>10349</v>
          </cell>
          <cell r="D494">
            <v>10692</v>
          </cell>
          <cell r="E494">
            <v>4681</v>
          </cell>
          <cell r="F494">
            <v>5093</v>
          </cell>
          <cell r="G494">
            <v>1856</v>
          </cell>
          <cell r="H494">
            <v>176</v>
          </cell>
          <cell r="I494">
            <v>396.45</v>
          </cell>
          <cell r="J494">
            <v>34.516542312978601</v>
          </cell>
          <cell r="M494">
            <v>8268.314757165781</v>
          </cell>
          <cell r="N494">
            <v>7774</v>
          </cell>
          <cell r="P494">
            <v>5659.5639600000004</v>
          </cell>
          <cell r="Q494">
            <v>5659.5639600000004</v>
          </cell>
          <cell r="Y494">
            <v>5214.0639600000004</v>
          </cell>
          <cell r="Z494">
            <v>5502.8139600000004</v>
          </cell>
          <cell r="AA494">
            <v>974</v>
          </cell>
          <cell r="AB494">
            <v>744</v>
          </cell>
          <cell r="AC494">
            <v>186.71256384050952</v>
          </cell>
          <cell r="AD494">
            <v>135.11799091786847</v>
          </cell>
          <cell r="AE494">
            <v>8370</v>
          </cell>
          <cell r="AF494">
            <v>8268</v>
          </cell>
          <cell r="AG494">
            <v>64</v>
          </cell>
          <cell r="AH494">
            <v>166</v>
          </cell>
          <cell r="AI494">
            <v>7096</v>
          </cell>
          <cell r="AJ494">
            <v>222</v>
          </cell>
          <cell r="AK494">
            <v>7152</v>
          </cell>
          <cell r="AL494">
            <v>1296</v>
          </cell>
          <cell r="AM494">
            <v>1058</v>
          </cell>
          <cell r="AN494">
            <v>155</v>
          </cell>
          <cell r="AO494">
            <v>148</v>
          </cell>
        </row>
        <row r="495">
          <cell r="B495" t="str">
            <v>06 บ้านไผ่</v>
          </cell>
          <cell r="C495">
            <v>695</v>
          </cell>
          <cell r="D495">
            <v>493.75</v>
          </cell>
          <cell r="E495">
            <v>100</v>
          </cell>
          <cell r="F495">
            <v>100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M495">
            <v>95.118026336059998</v>
          </cell>
          <cell r="N495">
            <v>245</v>
          </cell>
          <cell r="P495">
            <v>0</v>
          </cell>
          <cell r="Q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381</v>
          </cell>
          <cell r="AF495">
            <v>245</v>
          </cell>
          <cell r="AG495">
            <v>0</v>
          </cell>
          <cell r="AH495">
            <v>136</v>
          </cell>
          <cell r="AI495">
            <v>30</v>
          </cell>
          <cell r="AJ495">
            <v>15</v>
          </cell>
          <cell r="AK495">
            <v>15</v>
          </cell>
          <cell r="AL495">
            <v>3.3</v>
          </cell>
          <cell r="AM495">
            <v>1</v>
          </cell>
          <cell r="AN495">
            <v>600</v>
          </cell>
          <cell r="AO495">
            <v>67</v>
          </cell>
        </row>
        <row r="496">
          <cell r="B496" t="str">
            <v>07 พล</v>
          </cell>
          <cell r="C496">
            <v>233</v>
          </cell>
          <cell r="D496">
            <v>233</v>
          </cell>
          <cell r="E496">
            <v>77</v>
          </cell>
          <cell r="F496">
            <v>77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M496">
            <v>40.382298954580001</v>
          </cell>
          <cell r="N496">
            <v>93</v>
          </cell>
          <cell r="P496">
            <v>0</v>
          </cell>
          <cell r="Q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109</v>
          </cell>
          <cell r="AF496">
            <v>93</v>
          </cell>
          <cell r="AG496">
            <v>0</v>
          </cell>
          <cell r="AH496">
            <v>16</v>
          </cell>
          <cell r="AI496">
            <v>71</v>
          </cell>
          <cell r="AJ496">
            <v>0</v>
          </cell>
          <cell r="AK496">
            <v>55</v>
          </cell>
          <cell r="AL496">
            <v>6</v>
          </cell>
          <cell r="AM496">
            <v>6</v>
          </cell>
          <cell r="AN496">
            <v>113</v>
          </cell>
          <cell r="AO496">
            <v>109</v>
          </cell>
        </row>
        <row r="497">
          <cell r="B497" t="str">
            <v>08 ภูเวียง</v>
          </cell>
          <cell r="C497">
            <v>1429</v>
          </cell>
          <cell r="D497">
            <v>1429</v>
          </cell>
          <cell r="E497">
            <v>268</v>
          </cell>
          <cell r="F497">
            <v>268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M497">
            <v>835.7926043620098</v>
          </cell>
          <cell r="N497">
            <v>1004</v>
          </cell>
          <cell r="P497">
            <v>0</v>
          </cell>
          <cell r="Q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1078</v>
          </cell>
          <cell r="AF497">
            <v>1004</v>
          </cell>
          <cell r="AG497">
            <v>0</v>
          </cell>
          <cell r="AH497">
            <v>74</v>
          </cell>
          <cell r="AI497">
            <v>847</v>
          </cell>
          <cell r="AJ497">
            <v>30</v>
          </cell>
          <cell r="AK497">
            <v>803</v>
          </cell>
          <cell r="AL497">
            <v>88</v>
          </cell>
          <cell r="AM497">
            <v>90</v>
          </cell>
          <cell r="AN497">
            <v>117</v>
          </cell>
          <cell r="AO497">
            <v>112</v>
          </cell>
        </row>
        <row r="498">
          <cell r="B498" t="str">
            <v>09 มัญจาคีรี</v>
          </cell>
          <cell r="C498">
            <v>1924.25</v>
          </cell>
          <cell r="D498">
            <v>585.25</v>
          </cell>
          <cell r="E498">
            <v>586.25</v>
          </cell>
          <cell r="F498">
            <v>580.25</v>
          </cell>
          <cell r="G498">
            <v>185</v>
          </cell>
          <cell r="H498">
            <v>76</v>
          </cell>
          <cell r="I498">
            <v>315.24</v>
          </cell>
          <cell r="J498">
            <v>131.25356311934513</v>
          </cell>
          <cell r="M498">
            <v>706.00090062585014</v>
          </cell>
          <cell r="N498">
            <v>925</v>
          </cell>
          <cell r="P498">
            <v>0</v>
          </cell>
          <cell r="Q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1119</v>
          </cell>
          <cell r="AF498">
            <v>925</v>
          </cell>
          <cell r="AG498">
            <v>0</v>
          </cell>
          <cell r="AH498">
            <v>194</v>
          </cell>
          <cell r="AI498">
            <v>800</v>
          </cell>
          <cell r="AJ498">
            <v>38</v>
          </cell>
          <cell r="AK498">
            <v>644</v>
          </cell>
          <cell r="AL498">
            <v>97</v>
          </cell>
          <cell r="AM498">
            <v>81</v>
          </cell>
          <cell r="AN498">
            <v>180</v>
          </cell>
          <cell r="AO498">
            <v>126</v>
          </cell>
        </row>
        <row r="499">
          <cell r="B499" t="str">
            <v>10 สีชมพู</v>
          </cell>
          <cell r="C499">
            <v>5095.25</v>
          </cell>
          <cell r="D499">
            <v>4279</v>
          </cell>
          <cell r="E499">
            <v>2694.5</v>
          </cell>
          <cell r="F499">
            <v>2641.5</v>
          </cell>
          <cell r="G499">
            <v>377</v>
          </cell>
          <cell r="H499">
            <v>168</v>
          </cell>
          <cell r="I499">
            <v>140.1</v>
          </cell>
          <cell r="J499">
            <v>63.713056975203486</v>
          </cell>
          <cell r="M499">
            <v>3286.2930000372307</v>
          </cell>
          <cell r="N499">
            <v>2992</v>
          </cell>
          <cell r="P499">
            <v>3645.9375</v>
          </cell>
          <cell r="Q499">
            <v>3645.9375</v>
          </cell>
          <cell r="Y499">
            <v>3195.9375</v>
          </cell>
          <cell r="Z499">
            <v>3308.4375</v>
          </cell>
          <cell r="AA499">
            <v>886</v>
          </cell>
          <cell r="AB499">
            <v>874</v>
          </cell>
          <cell r="AC499">
            <v>277.30126136696981</v>
          </cell>
          <cell r="AD499">
            <v>264.2788325304619</v>
          </cell>
          <cell r="AE499">
            <v>3508</v>
          </cell>
          <cell r="AF499">
            <v>3286</v>
          </cell>
          <cell r="AG499">
            <v>0</v>
          </cell>
          <cell r="AH499">
            <v>222</v>
          </cell>
          <cell r="AI499">
            <v>3281</v>
          </cell>
          <cell r="AJ499">
            <v>109</v>
          </cell>
          <cell r="AK499">
            <v>3168</v>
          </cell>
          <cell r="AL499">
            <v>502</v>
          </cell>
          <cell r="AM499">
            <v>485</v>
          </cell>
          <cell r="AN499">
            <v>157</v>
          </cell>
          <cell r="AO499">
            <v>153</v>
          </cell>
        </row>
        <row r="500">
          <cell r="B500" t="str">
            <v>11 หนองเรือ</v>
          </cell>
          <cell r="C500">
            <v>2723.5</v>
          </cell>
          <cell r="D500">
            <v>2723.5</v>
          </cell>
          <cell r="E500">
            <v>854.75</v>
          </cell>
          <cell r="F500">
            <v>854.75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M500">
            <v>1949.7608254572096</v>
          </cell>
          <cell r="N500">
            <v>2013</v>
          </cell>
          <cell r="P500">
            <v>0</v>
          </cell>
          <cell r="Q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2070</v>
          </cell>
          <cell r="AF500">
            <v>2013</v>
          </cell>
          <cell r="AG500">
            <v>0</v>
          </cell>
          <cell r="AH500">
            <v>57</v>
          </cell>
          <cell r="AI500">
            <v>1764</v>
          </cell>
          <cell r="AJ500">
            <v>67</v>
          </cell>
          <cell r="AK500">
            <v>1774</v>
          </cell>
          <cell r="AL500">
            <v>305</v>
          </cell>
          <cell r="AM500">
            <v>279</v>
          </cell>
          <cell r="AN500">
            <v>160</v>
          </cell>
          <cell r="AO500">
            <v>157</v>
          </cell>
        </row>
        <row r="501">
          <cell r="B501" t="str">
            <v>12 หนองสองห้อง</v>
          </cell>
          <cell r="C501">
            <v>296</v>
          </cell>
          <cell r="D501">
            <v>580.62</v>
          </cell>
          <cell r="E501">
            <v>65</v>
          </cell>
          <cell r="F501">
            <v>349.62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M501">
            <v>183.67368558781001</v>
          </cell>
          <cell r="N501">
            <v>161</v>
          </cell>
          <cell r="P501">
            <v>0</v>
          </cell>
          <cell r="Q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507</v>
          </cell>
          <cell r="AF501">
            <v>466</v>
          </cell>
          <cell r="AG501">
            <v>0</v>
          </cell>
          <cell r="AH501">
            <v>41</v>
          </cell>
          <cell r="AI501">
            <v>286</v>
          </cell>
          <cell r="AJ501">
            <v>16</v>
          </cell>
          <cell r="AK501">
            <v>261</v>
          </cell>
          <cell r="AL501">
            <v>24</v>
          </cell>
          <cell r="AM501">
            <v>30</v>
          </cell>
          <cell r="AN501">
            <v>129</v>
          </cell>
          <cell r="AO501">
            <v>115</v>
          </cell>
        </row>
        <row r="502">
          <cell r="B502" t="str">
            <v>13 แวงน้อย</v>
          </cell>
          <cell r="C502">
            <v>197</v>
          </cell>
          <cell r="D502">
            <v>104</v>
          </cell>
          <cell r="E502">
            <v>28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M502">
            <v>27.197489070380001</v>
          </cell>
          <cell r="N502">
            <v>95</v>
          </cell>
          <cell r="P502">
            <v>0</v>
          </cell>
          <cell r="Q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131</v>
          </cell>
          <cell r="AF502">
            <v>95</v>
          </cell>
          <cell r="AG502">
            <v>0</v>
          </cell>
          <cell r="AH502">
            <v>36</v>
          </cell>
          <cell r="AI502">
            <v>15</v>
          </cell>
          <cell r="AJ502">
            <v>0</v>
          </cell>
          <cell r="AK502">
            <v>0</v>
          </cell>
          <cell r="AL502">
            <v>2</v>
          </cell>
          <cell r="AM502">
            <v>0</v>
          </cell>
          <cell r="AN502">
            <v>333</v>
          </cell>
          <cell r="AO502">
            <v>0</v>
          </cell>
        </row>
        <row r="503">
          <cell r="B503" t="str">
            <v>14 อุบลรัตน์</v>
          </cell>
          <cell r="C503">
            <v>4941</v>
          </cell>
          <cell r="D503">
            <v>5003</v>
          </cell>
          <cell r="E503">
            <v>1725</v>
          </cell>
          <cell r="F503">
            <v>1805</v>
          </cell>
          <cell r="G503">
            <v>1103</v>
          </cell>
          <cell r="H503">
            <v>189</v>
          </cell>
          <cell r="I503">
            <v>639.53</v>
          </cell>
          <cell r="J503">
            <v>104.47036011080333</v>
          </cell>
          <cell r="M503">
            <v>6347.6320978722297</v>
          </cell>
          <cell r="N503">
            <v>6449</v>
          </cell>
          <cell r="P503">
            <v>4870.75</v>
          </cell>
          <cell r="Q503">
            <v>4870.75</v>
          </cell>
          <cell r="Y503">
            <v>3962.0833299999999</v>
          </cell>
          <cell r="Z503">
            <v>3962.0833299999999</v>
          </cell>
          <cell r="AA503">
            <v>791</v>
          </cell>
          <cell r="AB503">
            <v>721</v>
          </cell>
          <cell r="AC503">
            <v>199.67592823697626</v>
          </cell>
          <cell r="AD503">
            <v>182.00902318477989</v>
          </cell>
          <cell r="AE503">
            <v>6640</v>
          </cell>
          <cell r="AF503">
            <v>6449</v>
          </cell>
          <cell r="AG503">
            <v>28</v>
          </cell>
          <cell r="AH503">
            <v>219</v>
          </cell>
          <cell r="AI503">
            <v>6442</v>
          </cell>
          <cell r="AJ503">
            <v>206</v>
          </cell>
          <cell r="AK503">
            <v>6429</v>
          </cell>
          <cell r="AL503">
            <v>858</v>
          </cell>
          <cell r="AM503">
            <v>897</v>
          </cell>
          <cell r="AN503">
            <v>156</v>
          </cell>
          <cell r="AO503">
            <v>140</v>
          </cell>
        </row>
        <row r="504">
          <cell r="B504" t="str">
            <v>15 บ้านฝาง</v>
          </cell>
          <cell r="C504">
            <v>976</v>
          </cell>
          <cell r="D504">
            <v>971</v>
          </cell>
          <cell r="E504">
            <v>331</v>
          </cell>
          <cell r="F504">
            <v>329</v>
          </cell>
          <cell r="G504">
            <v>164</v>
          </cell>
          <cell r="H504">
            <v>168</v>
          </cell>
          <cell r="I504">
            <v>494.22</v>
          </cell>
          <cell r="J504">
            <v>509.72644376899694</v>
          </cell>
          <cell r="M504">
            <v>822.24620064089004</v>
          </cell>
          <cell r="N504">
            <v>569</v>
          </cell>
          <cell r="P504">
            <v>0</v>
          </cell>
          <cell r="Q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569</v>
          </cell>
          <cell r="AF504">
            <v>569</v>
          </cell>
          <cell r="AG504">
            <v>0</v>
          </cell>
          <cell r="AH504">
            <v>0</v>
          </cell>
          <cell r="AI504">
            <v>326</v>
          </cell>
          <cell r="AJ504">
            <v>11</v>
          </cell>
          <cell r="AK504">
            <v>337</v>
          </cell>
          <cell r="AL504">
            <v>56</v>
          </cell>
          <cell r="AM504">
            <v>50</v>
          </cell>
          <cell r="AN504">
            <v>123</v>
          </cell>
          <cell r="AO504">
            <v>148</v>
          </cell>
        </row>
        <row r="505">
          <cell r="B505" t="str">
            <v>16 พระยืน</v>
          </cell>
          <cell r="C505">
            <v>244</v>
          </cell>
          <cell r="D505">
            <v>224</v>
          </cell>
          <cell r="E505">
            <v>112</v>
          </cell>
          <cell r="F505">
            <v>92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M505">
            <v>386.53656947354995</v>
          </cell>
          <cell r="N505">
            <v>313</v>
          </cell>
          <cell r="P505">
            <v>0</v>
          </cell>
          <cell r="Q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331</v>
          </cell>
          <cell r="AF505">
            <v>313</v>
          </cell>
          <cell r="AG505">
            <v>0</v>
          </cell>
          <cell r="AH505">
            <v>18</v>
          </cell>
          <cell r="AI505">
            <v>270</v>
          </cell>
          <cell r="AJ505">
            <v>8</v>
          </cell>
          <cell r="AK505">
            <v>260</v>
          </cell>
          <cell r="AL505">
            <v>29</v>
          </cell>
          <cell r="AM505">
            <v>30</v>
          </cell>
          <cell r="AN505">
            <v>119</v>
          </cell>
          <cell r="AO505">
            <v>115</v>
          </cell>
        </row>
        <row r="506">
          <cell r="B506" t="str">
            <v>17 แวงใหญ่</v>
          </cell>
          <cell r="C506">
            <v>63</v>
          </cell>
          <cell r="D506">
            <v>63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M506">
            <v>24.737299652279997</v>
          </cell>
          <cell r="N506">
            <v>34</v>
          </cell>
          <cell r="P506">
            <v>0</v>
          </cell>
          <cell r="Q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45</v>
          </cell>
          <cell r="AF506">
            <v>34</v>
          </cell>
          <cell r="AG506">
            <v>0</v>
          </cell>
          <cell r="AH506">
            <v>11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</row>
        <row r="507">
          <cell r="B507" t="str">
            <v>18 เปือยน้อย</v>
          </cell>
          <cell r="C507">
            <v>112</v>
          </cell>
          <cell r="D507">
            <v>112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M507">
            <v>0</v>
          </cell>
          <cell r="N507">
            <v>26</v>
          </cell>
          <cell r="P507">
            <v>0</v>
          </cell>
          <cell r="Q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85</v>
          </cell>
          <cell r="AF507">
            <v>85</v>
          </cell>
          <cell r="AG507">
            <v>0</v>
          </cell>
          <cell r="AH507">
            <v>0</v>
          </cell>
          <cell r="AI507">
            <v>9</v>
          </cell>
          <cell r="AJ507">
            <v>0</v>
          </cell>
          <cell r="AK507">
            <v>9</v>
          </cell>
          <cell r="AL507">
            <v>1</v>
          </cell>
          <cell r="AM507">
            <v>1</v>
          </cell>
          <cell r="AN507">
            <v>111</v>
          </cell>
          <cell r="AO507">
            <v>111</v>
          </cell>
        </row>
        <row r="508">
          <cell r="B508" t="str">
            <v>19 เขาสวนกวาง</v>
          </cell>
          <cell r="C508">
            <v>5847</v>
          </cell>
          <cell r="D508">
            <v>4183</v>
          </cell>
          <cell r="E508">
            <v>2603</v>
          </cell>
          <cell r="F508">
            <v>2002</v>
          </cell>
          <cell r="G508">
            <v>408</v>
          </cell>
          <cell r="H508">
            <v>154</v>
          </cell>
          <cell r="I508">
            <v>156.68</v>
          </cell>
          <cell r="J508">
            <v>76.944055944055947</v>
          </cell>
          <cell r="M508">
            <v>4980.8641446318197</v>
          </cell>
          <cell r="N508">
            <v>4200</v>
          </cell>
          <cell r="P508">
            <v>2924.25</v>
          </cell>
          <cell r="Q508">
            <v>2924.25</v>
          </cell>
          <cell r="Y508">
            <v>2063.25</v>
          </cell>
          <cell r="Z508">
            <v>2063.25</v>
          </cell>
          <cell r="AA508">
            <v>353</v>
          </cell>
          <cell r="AB508">
            <v>333</v>
          </cell>
          <cell r="AC508">
            <v>171.20441051738763</v>
          </cell>
          <cell r="AD508">
            <v>161.42154368108567</v>
          </cell>
          <cell r="AE508">
            <v>5088</v>
          </cell>
          <cell r="AF508">
            <v>4981</v>
          </cell>
          <cell r="AG508">
            <v>26</v>
          </cell>
          <cell r="AH508">
            <v>133</v>
          </cell>
          <cell r="AI508">
            <v>3775</v>
          </cell>
          <cell r="AJ508">
            <v>124</v>
          </cell>
          <cell r="AK508">
            <v>3766</v>
          </cell>
          <cell r="AL508">
            <v>396</v>
          </cell>
          <cell r="AM508">
            <v>431</v>
          </cell>
          <cell r="AN508">
            <v>135</v>
          </cell>
          <cell r="AO508">
            <v>114</v>
          </cell>
        </row>
        <row r="509">
          <cell r="B509" t="str">
            <v>20 ภูผาม่าน</v>
          </cell>
          <cell r="C509">
            <v>4015.33</v>
          </cell>
          <cell r="D509">
            <v>4022.33</v>
          </cell>
          <cell r="E509">
            <v>1346.75</v>
          </cell>
          <cell r="F509">
            <v>1346.75</v>
          </cell>
          <cell r="G509">
            <v>405</v>
          </cell>
          <cell r="H509">
            <v>146</v>
          </cell>
          <cell r="I509">
            <v>300.72000000000003</v>
          </cell>
          <cell r="J509">
            <v>108.09721923148319</v>
          </cell>
          <cell r="M509">
            <v>4259.1630002465308</v>
          </cell>
          <cell r="N509">
            <v>3434</v>
          </cell>
          <cell r="P509">
            <v>2312</v>
          </cell>
          <cell r="Q509">
            <v>2296</v>
          </cell>
          <cell r="Y509">
            <v>1644</v>
          </cell>
          <cell r="Z509">
            <v>2088</v>
          </cell>
          <cell r="AA509">
            <v>197</v>
          </cell>
          <cell r="AB509">
            <v>325</v>
          </cell>
          <cell r="AC509">
            <v>119.69991889902677</v>
          </cell>
          <cell r="AD509">
            <v>155.44061302681993</v>
          </cell>
          <cell r="AE509">
            <v>4233</v>
          </cell>
          <cell r="AF509">
            <v>4259</v>
          </cell>
          <cell r="AG509">
            <v>79</v>
          </cell>
          <cell r="AH509">
            <v>53</v>
          </cell>
          <cell r="AI509">
            <v>1663</v>
          </cell>
          <cell r="AJ509">
            <v>73</v>
          </cell>
          <cell r="AK509">
            <v>1683</v>
          </cell>
          <cell r="AL509">
            <v>249</v>
          </cell>
          <cell r="AM509">
            <v>261</v>
          </cell>
          <cell r="AN509">
            <v>139</v>
          </cell>
          <cell r="AO509">
            <v>155</v>
          </cell>
        </row>
        <row r="510">
          <cell r="B510" t="str">
            <v>21 โคกโพธิ์ไชย</v>
          </cell>
          <cell r="C510">
            <v>796</v>
          </cell>
          <cell r="D510">
            <v>859</v>
          </cell>
          <cell r="E510">
            <v>220</v>
          </cell>
          <cell r="F510">
            <v>283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M510">
            <v>424.91583270935996</v>
          </cell>
          <cell r="N510">
            <v>489</v>
          </cell>
          <cell r="P510">
            <v>0</v>
          </cell>
          <cell r="Q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521</v>
          </cell>
          <cell r="AF510">
            <v>489</v>
          </cell>
          <cell r="AG510">
            <v>0</v>
          </cell>
          <cell r="AH510">
            <v>32</v>
          </cell>
          <cell r="AI510">
            <v>328</v>
          </cell>
          <cell r="AJ510">
            <v>18</v>
          </cell>
          <cell r="AK510">
            <v>314</v>
          </cell>
          <cell r="AL510">
            <v>35</v>
          </cell>
          <cell r="AM510">
            <v>37</v>
          </cell>
          <cell r="AN510">
            <v>171</v>
          </cell>
          <cell r="AO510">
            <v>118</v>
          </cell>
        </row>
        <row r="511">
          <cell r="B511" t="str">
            <v>22 ซำสูง</v>
          </cell>
          <cell r="C511">
            <v>4803</v>
          </cell>
          <cell r="D511">
            <v>4803</v>
          </cell>
          <cell r="E511">
            <v>1491</v>
          </cell>
          <cell r="F511">
            <v>1491</v>
          </cell>
          <cell r="G511">
            <v>680</v>
          </cell>
          <cell r="H511">
            <v>1098</v>
          </cell>
          <cell r="I511">
            <v>455.78</v>
          </cell>
          <cell r="J511">
            <v>736.224010731053</v>
          </cell>
          <cell r="M511">
            <v>3685.3302633054209</v>
          </cell>
          <cell r="N511">
            <v>2793</v>
          </cell>
          <cell r="P511">
            <v>1782.0833299999999</v>
          </cell>
          <cell r="Q511">
            <v>1782.0833299999999</v>
          </cell>
          <cell r="Y511">
            <v>1432.0833299999999</v>
          </cell>
          <cell r="Z511">
            <v>1432.0833299999999</v>
          </cell>
          <cell r="AA511">
            <v>130</v>
          </cell>
          <cell r="AB511">
            <v>197</v>
          </cell>
          <cell r="AC511">
            <v>90.916497156628452</v>
          </cell>
          <cell r="AD511">
            <v>137.31975591811408</v>
          </cell>
          <cell r="AE511">
            <v>3741</v>
          </cell>
          <cell r="AF511">
            <v>3685</v>
          </cell>
          <cell r="AG511">
            <v>0</v>
          </cell>
          <cell r="AH511">
            <v>56</v>
          </cell>
          <cell r="AI511">
            <v>2099</v>
          </cell>
          <cell r="AJ511">
            <v>90</v>
          </cell>
          <cell r="AK511">
            <v>2133</v>
          </cell>
          <cell r="AL511">
            <v>378</v>
          </cell>
          <cell r="AM511">
            <v>428</v>
          </cell>
          <cell r="AN511">
            <v>153</v>
          </cell>
          <cell r="AO511">
            <v>201</v>
          </cell>
        </row>
        <row r="512">
          <cell r="B512" t="str">
            <v>23 หนองนาคำ</v>
          </cell>
          <cell r="C512">
            <v>297</v>
          </cell>
          <cell r="D512">
            <v>297</v>
          </cell>
          <cell r="E512">
            <v>297</v>
          </cell>
          <cell r="F512">
            <v>297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M512">
            <v>590.73028267123027</v>
          </cell>
          <cell r="N512">
            <v>659</v>
          </cell>
          <cell r="P512">
            <v>0</v>
          </cell>
          <cell r="Q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663</v>
          </cell>
          <cell r="AF512">
            <v>659</v>
          </cell>
          <cell r="AG512">
            <v>0</v>
          </cell>
          <cell r="AH512">
            <v>4</v>
          </cell>
          <cell r="AI512">
            <v>518</v>
          </cell>
          <cell r="AJ512">
            <v>21</v>
          </cell>
          <cell r="AK512">
            <v>535</v>
          </cell>
          <cell r="AL512">
            <v>56</v>
          </cell>
          <cell r="AM512">
            <v>64</v>
          </cell>
          <cell r="AN512">
            <v>125</v>
          </cell>
          <cell r="AO512">
            <v>120</v>
          </cell>
        </row>
        <row r="513">
          <cell r="B513" t="str">
            <v>24 บ้านแฮด</v>
          </cell>
          <cell r="C513">
            <v>268</v>
          </cell>
          <cell r="D513">
            <v>268</v>
          </cell>
          <cell r="E513">
            <v>61</v>
          </cell>
          <cell r="F513">
            <v>61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M513">
            <v>336.89698925760001</v>
          </cell>
          <cell r="N513">
            <v>309</v>
          </cell>
          <cell r="P513">
            <v>0</v>
          </cell>
          <cell r="Q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321</v>
          </cell>
          <cell r="AF513">
            <v>309</v>
          </cell>
          <cell r="AG513">
            <v>0</v>
          </cell>
          <cell r="AH513">
            <v>12</v>
          </cell>
          <cell r="AI513">
            <v>148</v>
          </cell>
          <cell r="AJ513">
            <v>9</v>
          </cell>
          <cell r="AK513">
            <v>145</v>
          </cell>
          <cell r="AL513">
            <v>12</v>
          </cell>
          <cell r="AM513">
            <v>15</v>
          </cell>
          <cell r="AN513">
            <v>115</v>
          </cell>
          <cell r="AO513">
            <v>103</v>
          </cell>
        </row>
        <row r="514">
          <cell r="B514" t="str">
            <v>25 โนนศิลา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M514">
            <v>0</v>
          </cell>
          <cell r="N514">
            <v>20</v>
          </cell>
          <cell r="P514">
            <v>0</v>
          </cell>
          <cell r="Q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20</v>
          </cell>
          <cell r="AF514">
            <v>20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</row>
        <row r="515">
          <cell r="B515" t="str">
            <v>26 เวียงเก่า</v>
          </cell>
          <cell r="C515">
            <v>891</v>
          </cell>
          <cell r="D515">
            <v>891</v>
          </cell>
          <cell r="E515">
            <v>350</v>
          </cell>
          <cell r="F515">
            <v>350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M515">
            <v>1832.2119723691198</v>
          </cell>
          <cell r="N515">
            <v>1679</v>
          </cell>
          <cell r="P515">
            <v>2110</v>
          </cell>
          <cell r="Q515">
            <v>2110</v>
          </cell>
          <cell r="Y515">
            <v>1771</v>
          </cell>
          <cell r="Z515">
            <v>1921</v>
          </cell>
          <cell r="AA515">
            <v>218</v>
          </cell>
          <cell r="AB515">
            <v>259</v>
          </cell>
          <cell r="AC515">
            <v>123.24957651044608</v>
          </cell>
          <cell r="AD515">
            <v>134.90109318063509</v>
          </cell>
          <cell r="AE515">
            <v>1855</v>
          </cell>
          <cell r="AF515">
            <v>1679</v>
          </cell>
          <cell r="AG515">
            <v>23</v>
          </cell>
          <cell r="AH515">
            <v>199</v>
          </cell>
          <cell r="AI515">
            <v>1330</v>
          </cell>
          <cell r="AJ515">
            <v>42</v>
          </cell>
          <cell r="AK515">
            <v>1173</v>
          </cell>
          <cell r="AL515">
            <v>138</v>
          </cell>
          <cell r="AM515">
            <v>144</v>
          </cell>
          <cell r="AN515">
            <v>132</v>
          </cell>
          <cell r="AO515">
            <v>123</v>
          </cell>
        </row>
        <row r="516">
          <cell r="B516" t="str">
            <v>ชัยภูมิ</v>
          </cell>
          <cell r="C516">
            <v>117898.42</v>
          </cell>
          <cell r="D516">
            <v>115720.5</v>
          </cell>
          <cell r="E516">
            <v>64143.7</v>
          </cell>
          <cell r="F516">
            <v>64244.25</v>
          </cell>
          <cell r="G516">
            <v>20693</v>
          </cell>
          <cell r="H516">
            <v>3704</v>
          </cell>
          <cell r="I516">
            <v>323</v>
          </cell>
          <cell r="J516">
            <v>58</v>
          </cell>
          <cell r="M516">
            <v>127916.74332649262</v>
          </cell>
          <cell r="N516">
            <v>105830</v>
          </cell>
          <cell r="P516">
            <v>68800.385169999994</v>
          </cell>
          <cell r="Q516">
            <v>68800.385169999994</v>
          </cell>
          <cell r="Y516">
            <v>55111.885169999994</v>
          </cell>
          <cell r="Z516">
            <v>58822.940729999995</v>
          </cell>
          <cell r="AA516">
            <v>9105</v>
          </cell>
          <cell r="AB516">
            <v>11815</v>
          </cell>
          <cell r="AC516">
            <v>165</v>
          </cell>
          <cell r="AD516">
            <v>201</v>
          </cell>
          <cell r="AE516">
            <v>127992</v>
          </cell>
          <cell r="AF516">
            <v>126660</v>
          </cell>
          <cell r="AG516">
            <v>513</v>
          </cell>
          <cell r="AH516">
            <v>1845</v>
          </cell>
          <cell r="AI516">
            <v>105032</v>
          </cell>
          <cell r="AJ516">
            <v>7918</v>
          </cell>
          <cell r="AK516">
            <v>107651</v>
          </cell>
          <cell r="AL516">
            <v>21639</v>
          </cell>
          <cell r="AM516">
            <v>23200</v>
          </cell>
          <cell r="AN516">
            <v>206</v>
          </cell>
          <cell r="AO516">
            <v>216</v>
          </cell>
        </row>
        <row r="517">
          <cell r="B517" t="str">
            <v>01 เมืองชัยภูมิ</v>
          </cell>
          <cell r="C517">
            <v>33264</v>
          </cell>
          <cell r="D517">
            <v>33264</v>
          </cell>
          <cell r="E517">
            <v>11032.25</v>
          </cell>
          <cell r="F517">
            <v>11032.25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M517">
            <v>40725.6586076885</v>
          </cell>
          <cell r="N517">
            <v>29091</v>
          </cell>
          <cell r="P517">
            <v>25608.263889999998</v>
          </cell>
          <cell r="Q517">
            <v>25608.263889999998</v>
          </cell>
          <cell r="Y517">
            <v>18616.59722</v>
          </cell>
          <cell r="Z517">
            <v>19108.819439999999</v>
          </cell>
          <cell r="AA517">
            <v>4164</v>
          </cell>
          <cell r="AB517">
            <v>4822</v>
          </cell>
          <cell r="AC517">
            <v>223.68674908195709</v>
          </cell>
          <cell r="AD517">
            <v>252.32364351860767</v>
          </cell>
          <cell r="AE517">
            <v>34167</v>
          </cell>
          <cell r="AF517">
            <v>34264</v>
          </cell>
          <cell r="AG517">
            <v>118</v>
          </cell>
          <cell r="AH517">
            <v>21</v>
          </cell>
          <cell r="AI517">
            <v>27625</v>
          </cell>
          <cell r="AJ517">
            <v>2219</v>
          </cell>
          <cell r="AK517">
            <v>29823</v>
          </cell>
          <cell r="AL517">
            <v>6318</v>
          </cell>
          <cell r="AM517">
            <v>6983</v>
          </cell>
          <cell r="AN517">
            <v>171</v>
          </cell>
          <cell r="AO517">
            <v>234</v>
          </cell>
        </row>
        <row r="518">
          <cell r="B518" t="str">
            <v>02 เกษตรสมบูรณ์</v>
          </cell>
          <cell r="C518">
            <v>10800</v>
          </cell>
          <cell r="D518">
            <v>10800</v>
          </cell>
          <cell r="E518">
            <v>9773</v>
          </cell>
          <cell r="F518">
            <v>9773</v>
          </cell>
          <cell r="G518">
            <v>505</v>
          </cell>
          <cell r="H518">
            <v>11</v>
          </cell>
          <cell r="I518">
            <v>51.68</v>
          </cell>
          <cell r="J518">
            <v>1.1076435076230431</v>
          </cell>
          <cell r="M518">
            <v>12967.380107459901</v>
          </cell>
          <cell r="N518">
            <v>11657</v>
          </cell>
          <cell r="P518">
            <v>2163.25</v>
          </cell>
          <cell r="Q518">
            <v>2163.25</v>
          </cell>
          <cell r="Y518">
            <v>1642.5</v>
          </cell>
          <cell r="Z518">
            <v>1642.5</v>
          </cell>
          <cell r="AA518">
            <v>63</v>
          </cell>
          <cell r="AB518">
            <v>120</v>
          </cell>
          <cell r="AC518">
            <v>38.485032974124813</v>
          </cell>
          <cell r="AD518">
            <v>72.951293759512936</v>
          </cell>
          <cell r="AE518">
            <v>13353</v>
          </cell>
          <cell r="AF518">
            <v>12967</v>
          </cell>
          <cell r="AG518">
            <v>56</v>
          </cell>
          <cell r="AH518">
            <v>442</v>
          </cell>
          <cell r="AI518">
            <v>13353</v>
          </cell>
          <cell r="AJ518">
            <v>871</v>
          </cell>
          <cell r="AK518">
            <v>12967</v>
          </cell>
          <cell r="AL518">
            <v>2623</v>
          </cell>
          <cell r="AM518">
            <v>2685</v>
          </cell>
          <cell r="AN518">
            <v>210</v>
          </cell>
          <cell r="AO518">
            <v>207</v>
          </cell>
        </row>
        <row r="519">
          <cell r="B519" t="str">
            <v>03 แก้งคร้อ</v>
          </cell>
          <cell r="C519">
            <v>5889.75</v>
          </cell>
          <cell r="D519">
            <v>6087.75</v>
          </cell>
          <cell r="E519">
            <v>2521</v>
          </cell>
          <cell r="F519">
            <v>2719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M519">
            <v>6469.9859455570204</v>
          </cell>
          <cell r="N519">
            <v>9266</v>
          </cell>
          <cell r="P519">
            <v>7419.1666699999996</v>
          </cell>
          <cell r="Q519">
            <v>7419.1666699999996</v>
          </cell>
          <cell r="Y519">
            <v>4988</v>
          </cell>
          <cell r="Z519">
            <v>6317.1666699999996</v>
          </cell>
          <cell r="AA519">
            <v>1093</v>
          </cell>
          <cell r="AB519">
            <v>1204</v>
          </cell>
          <cell r="AC519">
            <v>219.18604651162789</v>
          </cell>
          <cell r="AD519">
            <v>190.62739087110393</v>
          </cell>
          <cell r="AE519">
            <v>9204</v>
          </cell>
          <cell r="AF519">
            <v>9266</v>
          </cell>
          <cell r="AG519">
            <v>62</v>
          </cell>
          <cell r="AH519">
            <v>0</v>
          </cell>
          <cell r="AI519">
            <v>4076</v>
          </cell>
          <cell r="AJ519">
            <v>394</v>
          </cell>
          <cell r="AK519">
            <v>4470</v>
          </cell>
          <cell r="AL519">
            <v>611</v>
          </cell>
          <cell r="AM519">
            <v>686</v>
          </cell>
          <cell r="AN519">
            <v>141</v>
          </cell>
          <cell r="AO519">
            <v>153</v>
          </cell>
        </row>
        <row r="520">
          <cell r="B520" t="str">
            <v>04 คอนสวรรค์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M520">
            <v>499.90499837194005</v>
          </cell>
          <cell r="N520">
            <v>2921</v>
          </cell>
          <cell r="P520">
            <v>0</v>
          </cell>
          <cell r="Q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2935</v>
          </cell>
          <cell r="AF520">
            <v>2921</v>
          </cell>
          <cell r="AG520">
            <v>0</v>
          </cell>
          <cell r="AH520">
            <v>14</v>
          </cell>
          <cell r="AI520">
            <v>514</v>
          </cell>
          <cell r="AJ520">
            <v>32</v>
          </cell>
          <cell r="AK520">
            <v>532</v>
          </cell>
          <cell r="AL520">
            <v>81</v>
          </cell>
          <cell r="AM520">
            <v>87</v>
          </cell>
          <cell r="AN520">
            <v>144</v>
          </cell>
          <cell r="AO520">
            <v>164</v>
          </cell>
        </row>
        <row r="521">
          <cell r="B521" t="str">
            <v>05 คอนสาร</v>
          </cell>
          <cell r="C521">
            <v>27607.67</v>
          </cell>
          <cell r="D521">
            <v>25208.75</v>
          </cell>
          <cell r="E521">
            <v>18098.2</v>
          </cell>
          <cell r="F521">
            <v>21890.75</v>
          </cell>
          <cell r="G521">
            <v>16482</v>
          </cell>
          <cell r="H521">
            <v>2940</v>
          </cell>
          <cell r="I521">
            <v>910.72</v>
          </cell>
          <cell r="J521">
            <v>134.30665920537214</v>
          </cell>
          <cell r="M521">
            <v>26540.845629221894</v>
          </cell>
          <cell r="N521">
            <v>24626</v>
          </cell>
          <cell r="P521">
            <v>17582.862499999999</v>
          </cell>
          <cell r="Q521">
            <v>17582.862499999999</v>
          </cell>
          <cell r="Y521">
            <v>16971.612499999999</v>
          </cell>
          <cell r="Z521">
            <v>16971.612499999999</v>
          </cell>
          <cell r="AA521">
            <v>1440</v>
          </cell>
          <cell r="AB521">
            <v>2892</v>
          </cell>
          <cell r="AC521">
            <v>84.823525165920444</v>
          </cell>
          <cell r="AD521">
            <v>170.40710627820428</v>
          </cell>
          <cell r="AE521">
            <v>26541</v>
          </cell>
          <cell r="AF521">
            <v>26541</v>
          </cell>
          <cell r="AG521">
            <v>141</v>
          </cell>
          <cell r="AH521">
            <v>141</v>
          </cell>
          <cell r="AI521">
            <v>26541</v>
          </cell>
          <cell r="AJ521">
            <v>1772</v>
          </cell>
          <cell r="AK521">
            <v>26541</v>
          </cell>
          <cell r="AL521">
            <v>5965</v>
          </cell>
          <cell r="AM521">
            <v>6358</v>
          </cell>
          <cell r="AN521">
            <v>203</v>
          </cell>
          <cell r="AO521">
            <v>240</v>
          </cell>
        </row>
        <row r="522">
          <cell r="B522" t="str">
            <v>06 จัตุรัส</v>
          </cell>
          <cell r="C522">
            <v>280</v>
          </cell>
          <cell r="D522">
            <v>326</v>
          </cell>
          <cell r="E522">
            <v>115</v>
          </cell>
          <cell r="F522">
            <v>156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M522">
            <v>238.21894114280002</v>
          </cell>
          <cell r="N522">
            <v>198</v>
          </cell>
          <cell r="P522">
            <v>0</v>
          </cell>
          <cell r="Q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258</v>
          </cell>
          <cell r="AF522">
            <v>198</v>
          </cell>
          <cell r="AG522">
            <v>0</v>
          </cell>
          <cell r="AH522">
            <v>60</v>
          </cell>
          <cell r="AI522">
            <v>134</v>
          </cell>
          <cell r="AJ522">
            <v>12</v>
          </cell>
          <cell r="AK522">
            <v>86</v>
          </cell>
          <cell r="AL522">
            <v>19</v>
          </cell>
          <cell r="AM522">
            <v>13</v>
          </cell>
          <cell r="AN522">
            <v>134</v>
          </cell>
          <cell r="AO522">
            <v>151</v>
          </cell>
        </row>
        <row r="523">
          <cell r="B523" t="str">
            <v>07 บ้านเขว้า</v>
          </cell>
          <cell r="C523">
            <v>802</v>
          </cell>
          <cell r="D523">
            <v>794</v>
          </cell>
          <cell r="E523">
            <v>307</v>
          </cell>
          <cell r="F523">
            <v>307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M523">
            <v>668.31804150888001</v>
          </cell>
          <cell r="N523">
            <v>846</v>
          </cell>
          <cell r="P523">
            <v>0</v>
          </cell>
          <cell r="Q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889</v>
          </cell>
          <cell r="AF523">
            <v>846</v>
          </cell>
          <cell r="AG523">
            <v>0</v>
          </cell>
          <cell r="AH523">
            <v>43</v>
          </cell>
          <cell r="AI523">
            <v>803</v>
          </cell>
          <cell r="AJ523">
            <v>51</v>
          </cell>
          <cell r="AK523">
            <v>811</v>
          </cell>
          <cell r="AL523">
            <v>101</v>
          </cell>
          <cell r="AM523">
            <v>113</v>
          </cell>
          <cell r="AN523">
            <v>134</v>
          </cell>
          <cell r="AO523">
            <v>139</v>
          </cell>
        </row>
        <row r="524">
          <cell r="B524" t="str">
            <v>08 บ้านแท่น</v>
          </cell>
          <cell r="C524">
            <v>1094</v>
          </cell>
          <cell r="D524">
            <v>942</v>
          </cell>
          <cell r="E524">
            <v>803.25</v>
          </cell>
          <cell r="F524">
            <v>806.25</v>
          </cell>
          <cell r="G524">
            <v>14</v>
          </cell>
          <cell r="H524">
            <v>1</v>
          </cell>
          <cell r="I524">
            <v>17.829999999999998</v>
          </cell>
          <cell r="J524">
            <v>1.3064558139534883</v>
          </cell>
          <cell r="M524">
            <v>725.53267366530008</v>
          </cell>
          <cell r="N524">
            <v>897</v>
          </cell>
          <cell r="P524">
            <v>435</v>
          </cell>
          <cell r="Q524">
            <v>435</v>
          </cell>
          <cell r="Y524">
            <v>135</v>
          </cell>
          <cell r="Z524">
            <v>205</v>
          </cell>
          <cell r="AA524">
            <v>28</v>
          </cell>
          <cell r="AB524">
            <v>42</v>
          </cell>
          <cell r="AC524">
            <v>204.07407407407408</v>
          </cell>
          <cell r="AD524">
            <v>206.58536585365854</v>
          </cell>
          <cell r="AE524">
            <v>938</v>
          </cell>
          <cell r="AF524">
            <v>897</v>
          </cell>
          <cell r="AG524">
            <v>0</v>
          </cell>
          <cell r="AH524">
            <v>41</v>
          </cell>
          <cell r="AI524">
            <v>938</v>
          </cell>
          <cell r="AJ524">
            <v>61</v>
          </cell>
          <cell r="AK524">
            <v>897</v>
          </cell>
          <cell r="AL524">
            <v>157</v>
          </cell>
          <cell r="AM524">
            <v>162</v>
          </cell>
          <cell r="AN524">
            <v>177</v>
          </cell>
          <cell r="AO524">
            <v>181</v>
          </cell>
        </row>
        <row r="525">
          <cell r="B525" t="str">
            <v>09 บำเหน็จณรงค์</v>
          </cell>
          <cell r="C525">
            <v>9</v>
          </cell>
          <cell r="D525">
            <v>9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M525">
            <v>1740.0603401581998</v>
          </cell>
          <cell r="N525">
            <v>976</v>
          </cell>
          <cell r="P525">
            <v>0</v>
          </cell>
          <cell r="Q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1805</v>
          </cell>
          <cell r="AF525">
            <v>1740</v>
          </cell>
          <cell r="AG525">
            <v>0</v>
          </cell>
          <cell r="AH525">
            <v>65</v>
          </cell>
          <cell r="AI525">
            <v>1800</v>
          </cell>
          <cell r="AJ525">
            <v>112</v>
          </cell>
          <cell r="AK525">
            <v>1740</v>
          </cell>
          <cell r="AL525">
            <v>259</v>
          </cell>
          <cell r="AM525">
            <v>276</v>
          </cell>
          <cell r="AN525">
            <v>142</v>
          </cell>
          <cell r="AO525">
            <v>159</v>
          </cell>
        </row>
        <row r="526">
          <cell r="B526" t="str">
            <v>10 ภูเขียว</v>
          </cell>
          <cell r="C526">
            <v>8032</v>
          </cell>
          <cell r="D526">
            <v>7928</v>
          </cell>
          <cell r="E526">
            <v>2436</v>
          </cell>
          <cell r="F526">
            <v>2332</v>
          </cell>
          <cell r="G526">
            <v>0</v>
          </cell>
          <cell r="H526">
            <v>441</v>
          </cell>
          <cell r="I526">
            <v>0</v>
          </cell>
          <cell r="J526">
            <v>189.24910806174955</v>
          </cell>
          <cell r="M526">
            <v>6939.6046534575007</v>
          </cell>
          <cell r="N526">
            <v>5638</v>
          </cell>
          <cell r="P526">
            <v>5506.6666699999996</v>
          </cell>
          <cell r="Q526">
            <v>5506.6666699999996</v>
          </cell>
          <cell r="Y526">
            <v>5426.6666699999996</v>
          </cell>
          <cell r="Z526">
            <v>5426.6666699999996</v>
          </cell>
          <cell r="AA526">
            <v>1368</v>
          </cell>
          <cell r="AB526">
            <v>1620</v>
          </cell>
          <cell r="AC526">
            <v>252.04054038572451</v>
          </cell>
          <cell r="AD526">
            <v>298.44717426323888</v>
          </cell>
          <cell r="AE526">
            <v>6972</v>
          </cell>
          <cell r="AF526">
            <v>6940</v>
          </cell>
          <cell r="AG526">
            <v>16</v>
          </cell>
          <cell r="AH526">
            <v>48</v>
          </cell>
          <cell r="AI526">
            <v>6972</v>
          </cell>
          <cell r="AJ526">
            <v>457</v>
          </cell>
          <cell r="AK526">
            <v>6940</v>
          </cell>
          <cell r="AL526">
            <v>1241</v>
          </cell>
          <cell r="AM526">
            <v>1472</v>
          </cell>
          <cell r="AN526">
            <v>188</v>
          </cell>
          <cell r="AO526">
            <v>212</v>
          </cell>
        </row>
        <row r="527">
          <cell r="B527" t="str">
            <v>11 หนองบัวแดง</v>
          </cell>
          <cell r="C527">
            <v>8671</v>
          </cell>
          <cell r="D527">
            <v>18243</v>
          </cell>
          <cell r="E527">
            <v>6011</v>
          </cell>
          <cell r="F527">
            <v>6011</v>
          </cell>
          <cell r="G527">
            <v>1932</v>
          </cell>
          <cell r="H527">
            <v>305</v>
          </cell>
          <cell r="I527">
            <v>321.35000000000002</v>
          </cell>
          <cell r="J527">
            <v>50.690400931625355</v>
          </cell>
          <cell r="M527">
            <v>7091.2479033560003</v>
          </cell>
          <cell r="N527">
            <v>6763</v>
          </cell>
          <cell r="P527">
            <v>3400.5</v>
          </cell>
          <cell r="Q527">
            <v>3400.5</v>
          </cell>
          <cell r="Y527">
            <v>1351.5</v>
          </cell>
          <cell r="Z527">
            <v>3117</v>
          </cell>
          <cell r="AA527">
            <v>194</v>
          </cell>
          <cell r="AB527">
            <v>426</v>
          </cell>
          <cell r="AC527">
            <v>143.39622641509433</v>
          </cell>
          <cell r="AD527">
            <v>136.53994225216553</v>
          </cell>
          <cell r="AE527">
            <v>6795</v>
          </cell>
          <cell r="AF527">
            <v>6763</v>
          </cell>
          <cell r="AG527">
            <v>50</v>
          </cell>
          <cell r="AH527">
            <v>82</v>
          </cell>
          <cell r="AI527">
            <v>6654</v>
          </cell>
          <cell r="AJ527">
            <v>390</v>
          </cell>
          <cell r="AK527">
            <v>6763</v>
          </cell>
          <cell r="AL527">
            <v>1428</v>
          </cell>
          <cell r="AM527">
            <v>1359</v>
          </cell>
          <cell r="AN527">
            <v>197</v>
          </cell>
          <cell r="AO527">
            <v>201</v>
          </cell>
        </row>
        <row r="528">
          <cell r="B528" t="str">
            <v>12 เทพสถิต</v>
          </cell>
          <cell r="C528">
            <v>11005</v>
          </cell>
          <cell r="D528">
            <v>3318</v>
          </cell>
          <cell r="E528">
            <v>5657</v>
          </cell>
          <cell r="F528">
            <v>1971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M528">
            <v>11829.789376416</v>
          </cell>
          <cell r="N528">
            <v>6475</v>
          </cell>
          <cell r="P528">
            <v>4415.67544</v>
          </cell>
          <cell r="Q528">
            <v>4415.67544</v>
          </cell>
          <cell r="Y528">
            <v>3819.34211</v>
          </cell>
          <cell r="Z528">
            <v>3819.34211</v>
          </cell>
          <cell r="AA528">
            <v>285</v>
          </cell>
          <cell r="AB528">
            <v>392</v>
          </cell>
          <cell r="AC528">
            <v>74.57654358436092</v>
          </cell>
          <cell r="AD528">
            <v>102.68304209857754</v>
          </cell>
          <cell r="AE528">
            <v>12287</v>
          </cell>
          <cell r="AF528">
            <v>11830</v>
          </cell>
          <cell r="AG528">
            <v>46</v>
          </cell>
          <cell r="AH528">
            <v>503</v>
          </cell>
          <cell r="AI528">
            <v>9771</v>
          </cell>
          <cell r="AJ528">
            <v>759</v>
          </cell>
          <cell r="AK528">
            <v>10027</v>
          </cell>
          <cell r="AL528">
            <v>1889</v>
          </cell>
          <cell r="AM528">
            <v>2169</v>
          </cell>
          <cell r="AN528">
            <v>164</v>
          </cell>
          <cell r="AO528">
            <v>216</v>
          </cell>
        </row>
        <row r="529">
          <cell r="B529" t="str">
            <v>13 หนองบัวระเหว</v>
          </cell>
          <cell r="C529">
            <v>3041</v>
          </cell>
          <cell r="D529">
            <v>1412</v>
          </cell>
          <cell r="E529">
            <v>942</v>
          </cell>
          <cell r="F529">
            <v>813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M529">
            <v>2386.1838329235002</v>
          </cell>
          <cell r="N529">
            <v>1965</v>
          </cell>
          <cell r="P529">
            <v>2269</v>
          </cell>
          <cell r="Q529">
            <v>2269</v>
          </cell>
          <cell r="Y529">
            <v>2160.6666700000001</v>
          </cell>
          <cell r="Z529">
            <v>2214.8333400000001</v>
          </cell>
          <cell r="AA529">
            <v>470</v>
          </cell>
          <cell r="AB529">
            <v>297</v>
          </cell>
          <cell r="AC529">
            <v>217.65350167131518</v>
          </cell>
          <cell r="AD529">
            <v>134.11091840436174</v>
          </cell>
          <cell r="AE529">
            <v>2727</v>
          </cell>
          <cell r="AF529">
            <v>2386</v>
          </cell>
          <cell r="AG529">
            <v>17</v>
          </cell>
          <cell r="AH529">
            <v>358</v>
          </cell>
          <cell r="AI529">
            <v>2727</v>
          </cell>
          <cell r="AJ529">
            <v>201</v>
          </cell>
          <cell r="AK529">
            <v>2386</v>
          </cell>
          <cell r="AL529">
            <v>506</v>
          </cell>
          <cell r="AM529">
            <v>320</v>
          </cell>
          <cell r="AN529">
            <v>200</v>
          </cell>
          <cell r="AO529">
            <v>134</v>
          </cell>
        </row>
        <row r="530">
          <cell r="B530" t="str">
            <v>14 ภักดีชุมพล</v>
          </cell>
          <cell r="C530">
            <v>6543</v>
          </cell>
          <cell r="D530">
            <v>6543</v>
          </cell>
          <cell r="E530">
            <v>6227</v>
          </cell>
          <cell r="F530">
            <v>6227</v>
          </cell>
          <cell r="G530">
            <v>1755</v>
          </cell>
          <cell r="H530">
            <v>0</v>
          </cell>
          <cell r="I530">
            <v>281.8</v>
          </cell>
          <cell r="J530">
            <v>0</v>
          </cell>
          <cell r="M530">
            <v>8500.1486520199996</v>
          </cell>
          <cell r="N530">
            <v>4124</v>
          </cell>
          <cell r="P530">
            <v>0</v>
          </cell>
          <cell r="Q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8501</v>
          </cell>
          <cell r="AF530">
            <v>8500</v>
          </cell>
          <cell r="AG530">
            <v>7</v>
          </cell>
          <cell r="AH530">
            <v>8</v>
          </cell>
          <cell r="AI530">
            <v>2533</v>
          </cell>
          <cell r="AJ530">
            <v>548</v>
          </cell>
          <cell r="AK530">
            <v>3073</v>
          </cell>
          <cell r="AL530">
            <v>365</v>
          </cell>
          <cell r="AM530">
            <v>443</v>
          </cell>
          <cell r="AN530">
            <v>90</v>
          </cell>
          <cell r="AO530">
            <v>144</v>
          </cell>
        </row>
        <row r="531">
          <cell r="B531" t="str">
            <v>15 เนินสง่า</v>
          </cell>
          <cell r="C531">
            <v>373</v>
          </cell>
          <cell r="D531">
            <v>358</v>
          </cell>
          <cell r="E531">
            <v>128</v>
          </cell>
          <cell r="F531">
            <v>113</v>
          </cell>
          <cell r="G531">
            <v>2</v>
          </cell>
          <cell r="H531">
            <v>6</v>
          </cell>
          <cell r="I531">
            <v>15</v>
          </cell>
          <cell r="J531">
            <v>49.115044247787608</v>
          </cell>
          <cell r="M531">
            <v>182.92686839359999</v>
          </cell>
          <cell r="N531">
            <v>190</v>
          </cell>
          <cell r="P531">
            <v>0</v>
          </cell>
          <cell r="Q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199</v>
          </cell>
          <cell r="AF531">
            <v>190</v>
          </cell>
          <cell r="AG531">
            <v>0</v>
          </cell>
          <cell r="AH531">
            <v>9</v>
          </cell>
          <cell r="AI531">
            <v>199</v>
          </cell>
          <cell r="AJ531">
            <v>15</v>
          </cell>
          <cell r="AK531">
            <v>190</v>
          </cell>
          <cell r="AL531">
            <v>39</v>
          </cell>
          <cell r="AM531">
            <v>37</v>
          </cell>
          <cell r="AN531">
            <v>166</v>
          </cell>
          <cell r="AO531">
            <v>195</v>
          </cell>
        </row>
        <row r="532">
          <cell r="B532" t="str">
            <v>16 ซับใหญ่</v>
          </cell>
          <cell r="C532">
            <v>487</v>
          </cell>
          <cell r="D532">
            <v>487</v>
          </cell>
          <cell r="E532">
            <v>93</v>
          </cell>
          <cell r="F532">
            <v>93</v>
          </cell>
          <cell r="G532">
            <v>3</v>
          </cell>
          <cell r="H532">
            <v>0</v>
          </cell>
          <cell r="I532">
            <v>32.69</v>
          </cell>
          <cell r="J532">
            <v>0</v>
          </cell>
          <cell r="M532">
            <v>410.93675515160004</v>
          </cell>
          <cell r="N532">
            <v>197</v>
          </cell>
          <cell r="P532">
            <v>0</v>
          </cell>
          <cell r="Q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421</v>
          </cell>
          <cell r="AF532">
            <v>411</v>
          </cell>
          <cell r="AG532">
            <v>0</v>
          </cell>
          <cell r="AH532">
            <v>10</v>
          </cell>
          <cell r="AI532">
            <v>392</v>
          </cell>
          <cell r="AJ532">
            <v>23</v>
          </cell>
          <cell r="AK532">
            <v>405</v>
          </cell>
          <cell r="AL532">
            <v>37</v>
          </cell>
          <cell r="AM532">
            <v>37</v>
          </cell>
          <cell r="AN532">
            <v>97</v>
          </cell>
          <cell r="AO532">
            <v>91</v>
          </cell>
        </row>
        <row r="533">
          <cell r="B533" t="str">
            <v>นครราชสีมา</v>
          </cell>
          <cell r="C533">
            <v>56114.78</v>
          </cell>
          <cell r="D533">
            <v>56913.03</v>
          </cell>
          <cell r="E533">
            <v>13965.5</v>
          </cell>
          <cell r="F533">
            <v>14974.75</v>
          </cell>
          <cell r="G533">
            <v>2079</v>
          </cell>
          <cell r="H533">
            <v>63</v>
          </cell>
          <cell r="I533">
            <v>149</v>
          </cell>
          <cell r="J533">
            <v>4</v>
          </cell>
          <cell r="M533">
            <v>87958.539559140176</v>
          </cell>
          <cell r="N533">
            <v>50818</v>
          </cell>
          <cell r="P533">
            <v>40743.888339999998</v>
          </cell>
          <cell r="Q533">
            <v>39068.888339999998</v>
          </cell>
          <cell r="Y533">
            <v>36758.188340000001</v>
          </cell>
          <cell r="Z533">
            <v>37955.888339999998</v>
          </cell>
          <cell r="AA533">
            <v>5266</v>
          </cell>
          <cell r="AB533">
            <v>6033</v>
          </cell>
          <cell r="AC533">
            <v>143</v>
          </cell>
          <cell r="AD533">
            <v>159</v>
          </cell>
          <cell r="AE533">
            <v>90592</v>
          </cell>
          <cell r="AF533">
            <v>88028</v>
          </cell>
          <cell r="AG533">
            <v>114</v>
          </cell>
          <cell r="AH533">
            <v>2678</v>
          </cell>
          <cell r="AI533">
            <v>63269</v>
          </cell>
          <cell r="AJ533">
            <v>15743</v>
          </cell>
          <cell r="AK533">
            <v>74052</v>
          </cell>
          <cell r="AL533">
            <v>10798</v>
          </cell>
          <cell r="AM533">
            <v>12852</v>
          </cell>
          <cell r="AN533">
            <v>171</v>
          </cell>
          <cell r="AO533">
            <v>174</v>
          </cell>
        </row>
        <row r="534">
          <cell r="B534" t="str">
            <v>01 เมืองนครราชสีมา</v>
          </cell>
          <cell r="C534">
            <v>30</v>
          </cell>
          <cell r="D534">
            <v>30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M534">
            <v>691.9270157282499</v>
          </cell>
          <cell r="N534">
            <v>35</v>
          </cell>
          <cell r="P534">
            <v>0</v>
          </cell>
          <cell r="Q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692</v>
          </cell>
          <cell r="AF534">
            <v>692</v>
          </cell>
          <cell r="AG534">
            <v>0</v>
          </cell>
          <cell r="AH534">
            <v>0</v>
          </cell>
          <cell r="AI534">
            <v>189</v>
          </cell>
          <cell r="AJ534">
            <v>104</v>
          </cell>
          <cell r="AK534">
            <v>293</v>
          </cell>
          <cell r="AL534">
            <v>19</v>
          </cell>
          <cell r="AM534">
            <v>26</v>
          </cell>
          <cell r="AN534">
            <v>63</v>
          </cell>
          <cell r="AO534">
            <v>89</v>
          </cell>
        </row>
        <row r="535">
          <cell r="B535" t="str">
            <v>02 ขามทะเลสอ</v>
          </cell>
          <cell r="C535">
            <v>45</v>
          </cell>
          <cell r="D535">
            <v>45</v>
          </cell>
          <cell r="E535">
            <v>45</v>
          </cell>
          <cell r="F535">
            <v>45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M535">
            <v>173.73216110418997</v>
          </cell>
          <cell r="N535">
            <v>97</v>
          </cell>
          <cell r="P535">
            <v>0</v>
          </cell>
          <cell r="Q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211</v>
          </cell>
          <cell r="AF535">
            <v>174</v>
          </cell>
          <cell r="AG535">
            <v>0</v>
          </cell>
          <cell r="AH535">
            <v>37</v>
          </cell>
          <cell r="AI535">
            <v>211</v>
          </cell>
          <cell r="AJ535">
            <v>33</v>
          </cell>
          <cell r="AK535">
            <v>174</v>
          </cell>
          <cell r="AL535">
            <v>20</v>
          </cell>
          <cell r="AM535">
            <v>20</v>
          </cell>
          <cell r="AN535">
            <v>114</v>
          </cell>
          <cell r="AO535">
            <v>115</v>
          </cell>
        </row>
        <row r="536">
          <cell r="B536" t="str">
            <v>03 ขามสะแกแสง</v>
          </cell>
          <cell r="C536">
            <v>14</v>
          </cell>
          <cell r="D536">
            <v>14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M536">
            <v>12.155773159000001</v>
          </cell>
          <cell r="N536">
            <v>0</v>
          </cell>
          <cell r="P536">
            <v>0</v>
          </cell>
          <cell r="Q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24</v>
          </cell>
          <cell r="AF536">
            <v>12</v>
          </cell>
          <cell r="AG536">
            <v>0</v>
          </cell>
          <cell r="AH536">
            <v>12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</row>
        <row r="537">
          <cell r="B537" t="str">
            <v>04 คง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M537">
            <v>93.396819666200003</v>
          </cell>
          <cell r="N537">
            <v>25</v>
          </cell>
          <cell r="P537">
            <v>0</v>
          </cell>
          <cell r="Q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135</v>
          </cell>
          <cell r="AF537">
            <v>93</v>
          </cell>
          <cell r="AG537">
            <v>0</v>
          </cell>
          <cell r="AH537">
            <v>42</v>
          </cell>
          <cell r="AI537">
            <v>40</v>
          </cell>
          <cell r="AJ537">
            <v>9</v>
          </cell>
          <cell r="AK537">
            <v>9</v>
          </cell>
          <cell r="AL537">
            <v>3</v>
          </cell>
          <cell r="AM537">
            <v>1</v>
          </cell>
          <cell r="AN537">
            <v>125</v>
          </cell>
          <cell r="AO537">
            <v>111</v>
          </cell>
        </row>
        <row r="538">
          <cell r="B538" t="str">
            <v>05 ครบุรี</v>
          </cell>
          <cell r="C538">
            <v>6654</v>
          </cell>
          <cell r="D538">
            <v>6654</v>
          </cell>
          <cell r="E538">
            <v>424</v>
          </cell>
          <cell r="F538">
            <v>424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M538">
            <v>12340.869765789965</v>
          </cell>
          <cell r="N538">
            <v>8083</v>
          </cell>
          <cell r="P538">
            <v>7599.73</v>
          </cell>
          <cell r="Q538">
            <v>6099.73</v>
          </cell>
          <cell r="Y538">
            <v>5859.73</v>
          </cell>
          <cell r="Z538">
            <v>5949.73</v>
          </cell>
          <cell r="AA538">
            <v>1563</v>
          </cell>
          <cell r="AB538">
            <v>1458</v>
          </cell>
          <cell r="AC538">
            <v>266.65952185510258</v>
          </cell>
          <cell r="AD538">
            <v>245.13394725474939</v>
          </cell>
          <cell r="AE538">
            <v>13323</v>
          </cell>
          <cell r="AF538">
            <v>12341</v>
          </cell>
          <cell r="AG538">
            <v>0</v>
          </cell>
          <cell r="AH538">
            <v>982</v>
          </cell>
          <cell r="AI538">
            <v>7560</v>
          </cell>
          <cell r="AJ538">
            <v>2123</v>
          </cell>
          <cell r="AK538">
            <v>8701</v>
          </cell>
          <cell r="AL538">
            <v>1449</v>
          </cell>
          <cell r="AM538">
            <v>1649</v>
          </cell>
          <cell r="AN538">
            <v>190</v>
          </cell>
          <cell r="AO538">
            <v>190</v>
          </cell>
        </row>
        <row r="539">
          <cell r="B539" t="str">
            <v>06 จักราช</v>
          </cell>
          <cell r="C539">
            <v>1442</v>
          </cell>
          <cell r="D539">
            <v>1144</v>
          </cell>
          <cell r="E539">
            <v>826</v>
          </cell>
          <cell r="F539">
            <v>863</v>
          </cell>
          <cell r="G539">
            <v>0</v>
          </cell>
          <cell r="H539">
            <v>37</v>
          </cell>
          <cell r="I539">
            <v>0</v>
          </cell>
          <cell r="J539">
            <v>42.641946697566631</v>
          </cell>
          <cell r="M539">
            <v>815.38664843821005</v>
          </cell>
          <cell r="N539">
            <v>568</v>
          </cell>
          <cell r="P539">
            <v>0</v>
          </cell>
          <cell r="Q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845</v>
          </cell>
          <cell r="AF539">
            <v>815</v>
          </cell>
          <cell r="AG539">
            <v>0</v>
          </cell>
          <cell r="AH539">
            <v>30</v>
          </cell>
          <cell r="AI539">
            <v>678</v>
          </cell>
          <cell r="AJ539">
            <v>156</v>
          </cell>
          <cell r="AK539">
            <v>804</v>
          </cell>
          <cell r="AL539">
            <v>145</v>
          </cell>
          <cell r="AM539">
            <v>166</v>
          </cell>
          <cell r="AN539">
            <v>147</v>
          </cell>
          <cell r="AO539">
            <v>206</v>
          </cell>
        </row>
        <row r="540">
          <cell r="B540" t="str">
            <v>07 ชุมพวง</v>
          </cell>
          <cell r="C540">
            <v>2077.5</v>
          </cell>
          <cell r="D540">
            <v>3045</v>
          </cell>
          <cell r="E540">
            <v>435.75</v>
          </cell>
          <cell r="F540">
            <v>1066.25</v>
          </cell>
          <cell r="G540">
            <v>194</v>
          </cell>
          <cell r="H540">
            <v>7</v>
          </cell>
          <cell r="I540">
            <v>444.61</v>
          </cell>
          <cell r="J540">
            <v>6.3774912075029304</v>
          </cell>
          <cell r="M540">
            <v>826.9677948786001</v>
          </cell>
          <cell r="N540">
            <v>822</v>
          </cell>
          <cell r="P540">
            <v>0</v>
          </cell>
          <cell r="Q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822</v>
          </cell>
          <cell r="AF540">
            <v>822</v>
          </cell>
          <cell r="AG540">
            <v>0</v>
          </cell>
          <cell r="AH540">
            <v>0</v>
          </cell>
          <cell r="AI540">
            <v>661</v>
          </cell>
          <cell r="AJ540">
            <v>166</v>
          </cell>
          <cell r="AK540">
            <v>822</v>
          </cell>
          <cell r="AL540">
            <v>88</v>
          </cell>
          <cell r="AM540">
            <v>88</v>
          </cell>
          <cell r="AN540">
            <v>79</v>
          </cell>
          <cell r="AO540">
            <v>107</v>
          </cell>
        </row>
        <row r="541">
          <cell r="B541" t="str">
            <v>08 โชคชัย</v>
          </cell>
          <cell r="C541">
            <v>100</v>
          </cell>
          <cell r="D541">
            <v>100</v>
          </cell>
          <cell r="E541">
            <v>41</v>
          </cell>
          <cell r="F541">
            <v>41</v>
          </cell>
          <cell r="G541">
            <v>2</v>
          </cell>
          <cell r="H541">
            <v>0</v>
          </cell>
          <cell r="I541">
            <v>52.44</v>
          </cell>
          <cell r="J541">
            <v>0</v>
          </cell>
          <cell r="M541">
            <v>765.90740444116989</v>
          </cell>
          <cell r="N541">
            <v>137</v>
          </cell>
          <cell r="P541">
            <v>0</v>
          </cell>
          <cell r="Q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766</v>
          </cell>
          <cell r="AF541">
            <v>766</v>
          </cell>
          <cell r="AG541">
            <v>0</v>
          </cell>
          <cell r="AH541">
            <v>0</v>
          </cell>
          <cell r="AI541">
            <v>307</v>
          </cell>
          <cell r="AJ541">
            <v>136</v>
          </cell>
          <cell r="AK541">
            <v>443</v>
          </cell>
          <cell r="AL541">
            <v>33</v>
          </cell>
          <cell r="AM541">
            <v>51</v>
          </cell>
          <cell r="AN541">
            <v>85</v>
          </cell>
          <cell r="AO541">
            <v>115</v>
          </cell>
        </row>
        <row r="542">
          <cell r="B542" t="str">
            <v>09 ด่านขุนทด</v>
          </cell>
          <cell r="C542">
            <v>500</v>
          </cell>
          <cell r="D542">
            <v>500</v>
          </cell>
          <cell r="E542">
            <v>500</v>
          </cell>
          <cell r="F542">
            <v>500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M542">
            <v>3380.9032462361602</v>
          </cell>
          <cell r="N542">
            <v>616</v>
          </cell>
          <cell r="P542">
            <v>0</v>
          </cell>
          <cell r="Q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3472</v>
          </cell>
          <cell r="AF542">
            <v>3381</v>
          </cell>
          <cell r="AG542">
            <v>0</v>
          </cell>
          <cell r="AH542">
            <v>91</v>
          </cell>
          <cell r="AI542">
            <v>1395</v>
          </cell>
          <cell r="AJ542">
            <v>648</v>
          </cell>
          <cell r="AK542">
            <v>1952</v>
          </cell>
          <cell r="AL542">
            <v>111</v>
          </cell>
          <cell r="AM542">
            <v>185</v>
          </cell>
          <cell r="AN542">
            <v>59</v>
          </cell>
          <cell r="AO542">
            <v>95</v>
          </cell>
        </row>
        <row r="543">
          <cell r="B543" t="str">
            <v>10 โนนไทย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M543">
            <v>0</v>
          </cell>
          <cell r="N543">
            <v>0</v>
          </cell>
          <cell r="P543">
            <v>0</v>
          </cell>
          <cell r="Q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</row>
        <row r="544">
          <cell r="B544" t="str">
            <v>11 โนนสูง</v>
          </cell>
          <cell r="C544">
            <v>7</v>
          </cell>
          <cell r="D544">
            <v>7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M544">
            <v>0</v>
          </cell>
          <cell r="N544">
            <v>62</v>
          </cell>
          <cell r="P544">
            <v>0</v>
          </cell>
          <cell r="Q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62</v>
          </cell>
          <cell r="AF544">
            <v>62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</row>
        <row r="545">
          <cell r="B545" t="str">
            <v>12 บัวใหญ่</v>
          </cell>
          <cell r="C545">
            <v>232</v>
          </cell>
          <cell r="D545">
            <v>153</v>
          </cell>
          <cell r="E545">
            <v>133</v>
          </cell>
          <cell r="F545">
            <v>133</v>
          </cell>
          <cell r="G545">
            <v>12</v>
          </cell>
          <cell r="H545">
            <v>10</v>
          </cell>
          <cell r="I545">
            <v>91.35</v>
          </cell>
          <cell r="J545">
            <v>75</v>
          </cell>
          <cell r="M545">
            <v>142.43357874514999</v>
          </cell>
          <cell r="N545">
            <v>146</v>
          </cell>
          <cell r="P545">
            <v>0</v>
          </cell>
          <cell r="Q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190</v>
          </cell>
          <cell r="AF545">
            <v>146</v>
          </cell>
          <cell r="AG545">
            <v>0</v>
          </cell>
          <cell r="AH545">
            <v>44</v>
          </cell>
          <cell r="AI545">
            <v>170</v>
          </cell>
          <cell r="AJ545">
            <v>27</v>
          </cell>
          <cell r="AK545">
            <v>146</v>
          </cell>
          <cell r="AL545">
            <v>15</v>
          </cell>
          <cell r="AM545">
            <v>14</v>
          </cell>
          <cell r="AN545">
            <v>88</v>
          </cell>
          <cell r="AO545">
            <v>96</v>
          </cell>
        </row>
        <row r="546">
          <cell r="B546" t="str">
            <v>13 ประทาย</v>
          </cell>
          <cell r="C546">
            <v>26</v>
          </cell>
          <cell r="D546">
            <v>26</v>
          </cell>
          <cell r="E546">
            <v>26</v>
          </cell>
          <cell r="F546">
            <v>26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M546">
            <v>47.143885059080006</v>
          </cell>
          <cell r="N546">
            <v>58</v>
          </cell>
          <cell r="P546">
            <v>0</v>
          </cell>
          <cell r="Q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71</v>
          </cell>
          <cell r="AF546">
            <v>58</v>
          </cell>
          <cell r="AG546">
            <v>0</v>
          </cell>
          <cell r="AH546">
            <v>13</v>
          </cell>
          <cell r="AI546">
            <v>57</v>
          </cell>
          <cell r="AJ546">
            <v>9</v>
          </cell>
          <cell r="AK546">
            <v>53</v>
          </cell>
          <cell r="AL546">
            <v>5</v>
          </cell>
          <cell r="AM546">
            <v>5</v>
          </cell>
          <cell r="AN546">
            <v>88</v>
          </cell>
          <cell r="AO546">
            <v>94</v>
          </cell>
        </row>
        <row r="547">
          <cell r="B547" t="str">
            <v>14 ปักธงชัย</v>
          </cell>
          <cell r="C547">
            <v>395</v>
          </cell>
          <cell r="D547">
            <v>395</v>
          </cell>
          <cell r="E547">
            <v>50</v>
          </cell>
          <cell r="F547">
            <v>50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M547">
            <v>1159.45379678822</v>
          </cell>
          <cell r="N547">
            <v>99</v>
          </cell>
          <cell r="P547">
            <v>0</v>
          </cell>
          <cell r="Q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1198</v>
          </cell>
          <cell r="AF547">
            <v>1159</v>
          </cell>
          <cell r="AG547">
            <v>0</v>
          </cell>
          <cell r="AH547">
            <v>39</v>
          </cell>
          <cell r="AI547">
            <v>606</v>
          </cell>
          <cell r="AJ547">
            <v>222</v>
          </cell>
          <cell r="AK547">
            <v>789</v>
          </cell>
          <cell r="AL547">
            <v>59</v>
          </cell>
          <cell r="AM547">
            <v>83</v>
          </cell>
          <cell r="AN547">
            <v>71</v>
          </cell>
          <cell r="AO547">
            <v>105</v>
          </cell>
        </row>
        <row r="548">
          <cell r="B548" t="str">
            <v>15 ปากช่อง</v>
          </cell>
          <cell r="C548">
            <v>3379.28</v>
          </cell>
          <cell r="D548">
            <v>3379.28</v>
          </cell>
          <cell r="E548">
            <v>533</v>
          </cell>
          <cell r="F548">
            <v>533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M548">
            <v>3045.8163452523804</v>
          </cell>
          <cell r="N548">
            <v>1027</v>
          </cell>
          <cell r="P548">
            <v>0</v>
          </cell>
          <cell r="Q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3075</v>
          </cell>
          <cell r="AF548">
            <v>3046</v>
          </cell>
          <cell r="AG548">
            <v>0</v>
          </cell>
          <cell r="AH548">
            <v>29</v>
          </cell>
          <cell r="AI548">
            <v>3075</v>
          </cell>
          <cell r="AJ548">
            <v>583</v>
          </cell>
          <cell r="AK548">
            <v>3046</v>
          </cell>
          <cell r="AL548">
            <v>372</v>
          </cell>
          <cell r="AM548">
            <v>429</v>
          </cell>
          <cell r="AN548">
            <v>146</v>
          </cell>
          <cell r="AO548">
            <v>141</v>
          </cell>
        </row>
        <row r="549">
          <cell r="B549" t="str">
            <v>16 พิมาย</v>
          </cell>
          <cell r="C549">
            <v>3729</v>
          </cell>
          <cell r="D549">
            <v>3729</v>
          </cell>
          <cell r="E549">
            <v>2146</v>
          </cell>
          <cell r="F549">
            <v>2146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M549">
            <v>3873.7135311760699</v>
          </cell>
          <cell r="N549">
            <v>3499</v>
          </cell>
          <cell r="P549">
            <v>2859.25</v>
          </cell>
          <cell r="Q549">
            <v>2859.25</v>
          </cell>
          <cell r="Y549">
            <v>1928.75</v>
          </cell>
          <cell r="Z549">
            <v>2053.75</v>
          </cell>
          <cell r="AA549">
            <v>193</v>
          </cell>
          <cell r="AB549">
            <v>221</v>
          </cell>
          <cell r="AC549">
            <v>100.02721970187946</v>
          </cell>
          <cell r="AD549">
            <v>107.71393791844187</v>
          </cell>
          <cell r="AE549">
            <v>3928</v>
          </cell>
          <cell r="AF549">
            <v>3874</v>
          </cell>
          <cell r="AG549">
            <v>26</v>
          </cell>
          <cell r="AH549">
            <v>80</v>
          </cell>
          <cell r="AI549">
            <v>3928</v>
          </cell>
          <cell r="AJ549">
            <v>742</v>
          </cell>
          <cell r="AK549">
            <v>3874</v>
          </cell>
          <cell r="AL549">
            <v>518</v>
          </cell>
          <cell r="AM549">
            <v>567</v>
          </cell>
          <cell r="AN549">
            <v>150</v>
          </cell>
          <cell r="AO549">
            <v>146</v>
          </cell>
        </row>
        <row r="550">
          <cell r="B550" t="str">
            <v>17 สีคิ้ว</v>
          </cell>
          <cell r="C550">
            <v>3818</v>
          </cell>
          <cell r="D550">
            <v>3469</v>
          </cell>
          <cell r="E550">
            <v>1302</v>
          </cell>
          <cell r="F550">
            <v>981</v>
          </cell>
          <cell r="G550">
            <v>16</v>
          </cell>
          <cell r="H550">
            <v>9</v>
          </cell>
          <cell r="I550">
            <v>12.67</v>
          </cell>
          <cell r="J550">
            <v>8.8344444444444452</v>
          </cell>
          <cell r="M550">
            <v>4267.5820331624591</v>
          </cell>
          <cell r="N550">
            <v>1844</v>
          </cell>
          <cell r="P550">
            <v>0</v>
          </cell>
          <cell r="Q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4475</v>
          </cell>
          <cell r="AF550">
            <v>4268</v>
          </cell>
          <cell r="AG550">
            <v>0</v>
          </cell>
          <cell r="AH550">
            <v>207</v>
          </cell>
          <cell r="AI550">
            <v>1566</v>
          </cell>
          <cell r="AJ550">
            <v>817</v>
          </cell>
          <cell r="AK550">
            <v>2176</v>
          </cell>
          <cell r="AL550">
            <v>128</v>
          </cell>
          <cell r="AM550">
            <v>205</v>
          </cell>
          <cell r="AN550">
            <v>52</v>
          </cell>
          <cell r="AO550">
            <v>94</v>
          </cell>
        </row>
        <row r="551">
          <cell r="B551" t="str">
            <v>18 สูงเนิน</v>
          </cell>
          <cell r="C551">
            <v>1697</v>
          </cell>
          <cell r="D551">
            <v>2501</v>
          </cell>
          <cell r="E551">
            <v>108</v>
          </cell>
          <cell r="F551">
            <v>912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M551">
            <v>1994.3085949401197</v>
          </cell>
          <cell r="N551">
            <v>405</v>
          </cell>
          <cell r="P551">
            <v>0</v>
          </cell>
          <cell r="Q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2071</v>
          </cell>
          <cell r="AF551">
            <v>1994</v>
          </cell>
          <cell r="AG551">
            <v>0</v>
          </cell>
          <cell r="AH551">
            <v>77</v>
          </cell>
          <cell r="AI551">
            <v>1185</v>
          </cell>
          <cell r="AJ551">
            <v>425</v>
          </cell>
          <cell r="AK551">
            <v>1533</v>
          </cell>
          <cell r="AL551">
            <v>98</v>
          </cell>
          <cell r="AM551">
            <v>147</v>
          </cell>
          <cell r="AN551">
            <v>86</v>
          </cell>
          <cell r="AO551">
            <v>96</v>
          </cell>
        </row>
        <row r="552">
          <cell r="B552" t="str">
            <v>19 ห้วยแถลง</v>
          </cell>
          <cell r="C552">
            <v>1599.75</v>
          </cell>
          <cell r="D552">
            <v>1599.75</v>
          </cell>
          <cell r="E552">
            <v>105.5</v>
          </cell>
          <cell r="F552">
            <v>105.5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M552">
            <v>1115.3913746428002</v>
          </cell>
          <cell r="N552">
            <v>678</v>
          </cell>
          <cell r="P552">
            <v>0</v>
          </cell>
          <cell r="Q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1225</v>
          </cell>
          <cell r="AF552">
            <v>1115</v>
          </cell>
          <cell r="AG552">
            <v>0</v>
          </cell>
          <cell r="AH552">
            <v>110</v>
          </cell>
          <cell r="AI552">
            <v>1225</v>
          </cell>
          <cell r="AJ552">
            <v>214</v>
          </cell>
          <cell r="AK552">
            <v>1115</v>
          </cell>
          <cell r="AL552">
            <v>128</v>
          </cell>
          <cell r="AM552">
            <v>132</v>
          </cell>
          <cell r="AN552">
            <v>113</v>
          </cell>
          <cell r="AO552">
            <v>118</v>
          </cell>
        </row>
        <row r="553">
          <cell r="B553" t="str">
            <v>20 เสิงสาง</v>
          </cell>
          <cell r="C553">
            <v>23410</v>
          </cell>
          <cell r="D553">
            <v>23410</v>
          </cell>
          <cell r="E553">
            <v>5422</v>
          </cell>
          <cell r="F553">
            <v>5422</v>
          </cell>
          <cell r="G553">
            <v>1854</v>
          </cell>
          <cell r="H553">
            <v>0</v>
          </cell>
          <cell r="I553">
            <v>341.91</v>
          </cell>
          <cell r="J553">
            <v>0</v>
          </cell>
          <cell r="M553">
            <v>38986.692820741373</v>
          </cell>
          <cell r="N553">
            <v>25911</v>
          </cell>
          <cell r="P553">
            <v>24880.166669999999</v>
          </cell>
          <cell r="Q553">
            <v>24880.166669999999</v>
          </cell>
          <cell r="Y553">
            <v>24202.666669999999</v>
          </cell>
          <cell r="Z553">
            <v>24722.666669999999</v>
          </cell>
          <cell r="AA553">
            <v>3198</v>
          </cell>
          <cell r="AB553">
            <v>3959</v>
          </cell>
          <cell r="AC553">
            <v>132.12089804606643</v>
          </cell>
          <cell r="AD553">
            <v>160.1489718321717</v>
          </cell>
          <cell r="AE553">
            <v>39178</v>
          </cell>
          <cell r="AF553">
            <v>38987</v>
          </cell>
          <cell r="AG553">
            <v>67</v>
          </cell>
          <cell r="AH553">
            <v>258</v>
          </cell>
          <cell r="AI553">
            <v>27804</v>
          </cell>
          <cell r="AJ553">
            <v>6655</v>
          </cell>
          <cell r="AK553">
            <v>34201</v>
          </cell>
          <cell r="AL553">
            <v>5517</v>
          </cell>
          <cell r="AM553">
            <v>6717</v>
          </cell>
          <cell r="AN553">
            <v>169</v>
          </cell>
          <cell r="AO553">
            <v>196</v>
          </cell>
        </row>
        <row r="554">
          <cell r="B554" t="str">
            <v>21 บ้านเหลื่อม</v>
          </cell>
          <cell r="C554">
            <v>1188</v>
          </cell>
          <cell r="D554">
            <v>1188</v>
          </cell>
          <cell r="E554">
            <v>194</v>
          </cell>
          <cell r="F554">
            <v>194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M554">
            <v>237.40000286442</v>
          </cell>
          <cell r="N554">
            <v>55</v>
          </cell>
          <cell r="P554">
            <v>0</v>
          </cell>
          <cell r="Q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400</v>
          </cell>
          <cell r="AF554">
            <v>237</v>
          </cell>
          <cell r="AG554">
            <v>0</v>
          </cell>
          <cell r="AH554">
            <v>163</v>
          </cell>
          <cell r="AI554">
            <v>286</v>
          </cell>
          <cell r="AJ554">
            <v>45</v>
          </cell>
          <cell r="AK554">
            <v>168</v>
          </cell>
          <cell r="AL554">
            <v>38</v>
          </cell>
          <cell r="AM554">
            <v>24</v>
          </cell>
          <cell r="AN554">
            <v>129</v>
          </cell>
          <cell r="AO554">
            <v>143</v>
          </cell>
        </row>
        <row r="555">
          <cell r="B555" t="str">
            <v>22 หนองบุญมาก</v>
          </cell>
          <cell r="C555">
            <v>835</v>
          </cell>
          <cell r="D555">
            <v>835</v>
          </cell>
          <cell r="E555">
            <v>688</v>
          </cell>
          <cell r="F555">
            <v>688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M555">
            <v>2991.1018734980598</v>
          </cell>
          <cell r="N555">
            <v>2368</v>
          </cell>
          <cell r="P555">
            <v>1838.5416700000001</v>
          </cell>
          <cell r="Q555">
            <v>1838.5416700000001</v>
          </cell>
          <cell r="Y555">
            <v>1838.5416700000001</v>
          </cell>
          <cell r="Z555">
            <v>1838.5416700000001</v>
          </cell>
          <cell r="AA555">
            <v>167</v>
          </cell>
          <cell r="AB555">
            <v>187</v>
          </cell>
          <cell r="AC555">
            <v>91.048158473340436</v>
          </cell>
          <cell r="AD555">
            <v>101.86968820238923</v>
          </cell>
          <cell r="AE555">
            <v>3097</v>
          </cell>
          <cell r="AF555">
            <v>2991</v>
          </cell>
          <cell r="AG555">
            <v>0</v>
          </cell>
          <cell r="AH555">
            <v>106</v>
          </cell>
          <cell r="AI555">
            <v>3097</v>
          </cell>
          <cell r="AJ555">
            <v>570</v>
          </cell>
          <cell r="AK555">
            <v>2991</v>
          </cell>
          <cell r="AL555">
            <v>605</v>
          </cell>
          <cell r="AM555">
            <v>579</v>
          </cell>
          <cell r="AN555">
            <v>159</v>
          </cell>
          <cell r="AO555">
            <v>194</v>
          </cell>
        </row>
        <row r="556">
          <cell r="B556" t="str">
            <v>23 แก้งสนามนาง</v>
          </cell>
          <cell r="C556">
            <v>18</v>
          </cell>
          <cell r="D556">
            <v>18</v>
          </cell>
          <cell r="E556">
            <v>8</v>
          </cell>
          <cell r="F556">
            <v>8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M556">
            <v>59.627298935669998</v>
          </cell>
          <cell r="N556">
            <v>29</v>
          </cell>
          <cell r="P556">
            <v>0</v>
          </cell>
          <cell r="Q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92</v>
          </cell>
          <cell r="AF556">
            <v>60</v>
          </cell>
          <cell r="AG556">
            <v>0</v>
          </cell>
          <cell r="AH556">
            <v>32</v>
          </cell>
          <cell r="AI556">
            <v>71</v>
          </cell>
          <cell r="AJ556">
            <v>11</v>
          </cell>
          <cell r="AK556">
            <v>50</v>
          </cell>
          <cell r="AL556">
            <v>6</v>
          </cell>
          <cell r="AM556">
            <v>5</v>
          </cell>
          <cell r="AN556">
            <v>99</v>
          </cell>
          <cell r="AO556">
            <v>100</v>
          </cell>
        </row>
        <row r="557">
          <cell r="B557" t="str">
            <v>24 โนนแดง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M557">
            <v>0</v>
          </cell>
          <cell r="N557">
            <v>0</v>
          </cell>
          <cell r="P557">
            <v>0</v>
          </cell>
          <cell r="Q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</row>
        <row r="558">
          <cell r="B558" t="str">
            <v>25 วังน้ำเขียว</v>
          </cell>
          <cell r="C558">
            <v>2524</v>
          </cell>
          <cell r="D558">
            <v>2524</v>
          </cell>
          <cell r="E558">
            <v>747</v>
          </cell>
          <cell r="F558">
            <v>747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M558">
            <v>5402.6998810777786</v>
          </cell>
          <cell r="N558">
            <v>1887</v>
          </cell>
          <cell r="P558">
            <v>711.2</v>
          </cell>
          <cell r="Q558">
            <v>711.2</v>
          </cell>
          <cell r="Y558">
            <v>616</v>
          </cell>
          <cell r="Z558">
            <v>711.2</v>
          </cell>
          <cell r="AA558">
            <v>15</v>
          </cell>
          <cell r="AB558">
            <v>19</v>
          </cell>
          <cell r="AC558">
            <v>25</v>
          </cell>
          <cell r="AD558">
            <v>26.771653543307085</v>
          </cell>
          <cell r="AE558">
            <v>5500</v>
          </cell>
          <cell r="AF558">
            <v>5403</v>
          </cell>
          <cell r="AG558">
            <v>0</v>
          </cell>
          <cell r="AH558">
            <v>97</v>
          </cell>
          <cell r="AI558">
            <v>4625</v>
          </cell>
          <cell r="AJ558">
            <v>1035</v>
          </cell>
          <cell r="AK558">
            <v>5403</v>
          </cell>
          <cell r="AL558">
            <v>933</v>
          </cell>
          <cell r="AM558">
            <v>1148</v>
          </cell>
          <cell r="AN558">
            <v>170</v>
          </cell>
          <cell r="AO558">
            <v>212</v>
          </cell>
        </row>
        <row r="559">
          <cell r="B559" t="str">
            <v>26 เทพารักษ์</v>
          </cell>
          <cell r="C559">
            <v>191</v>
          </cell>
          <cell r="D559">
            <v>191</v>
          </cell>
          <cell r="E559">
            <v>60</v>
          </cell>
          <cell r="F559">
            <v>60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M559">
            <v>961</v>
          </cell>
          <cell r="N559">
            <v>199</v>
          </cell>
          <cell r="P559">
            <v>0</v>
          </cell>
          <cell r="Q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983</v>
          </cell>
          <cell r="AF559">
            <v>961</v>
          </cell>
          <cell r="AG559">
            <v>0</v>
          </cell>
          <cell r="AH559">
            <v>22</v>
          </cell>
          <cell r="AI559">
            <v>653</v>
          </cell>
          <cell r="AJ559">
            <v>184</v>
          </cell>
          <cell r="AK559">
            <v>815</v>
          </cell>
          <cell r="AL559">
            <v>55</v>
          </cell>
          <cell r="AM559">
            <v>75</v>
          </cell>
          <cell r="AN559">
            <v>74</v>
          </cell>
          <cell r="AO559">
            <v>92</v>
          </cell>
        </row>
        <row r="560">
          <cell r="B560" t="str">
            <v>27 เมืองยาง</v>
          </cell>
          <cell r="C560">
            <v>71.25</v>
          </cell>
          <cell r="D560">
            <v>50</v>
          </cell>
          <cell r="E560">
            <v>36.25</v>
          </cell>
          <cell r="F560">
            <v>15</v>
          </cell>
          <cell r="G560">
            <v>0</v>
          </cell>
          <cell r="H560">
            <v>0</v>
          </cell>
          <cell r="I560">
            <v>2</v>
          </cell>
          <cell r="J560">
            <v>0</v>
          </cell>
          <cell r="M560">
            <v>16.919955985230001</v>
          </cell>
          <cell r="N560">
            <v>15</v>
          </cell>
          <cell r="P560">
            <v>0</v>
          </cell>
          <cell r="Q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15</v>
          </cell>
          <cell r="AF560">
            <v>15</v>
          </cell>
          <cell r="AG560">
            <v>0</v>
          </cell>
          <cell r="AH560">
            <v>0</v>
          </cell>
          <cell r="AI560">
            <v>15</v>
          </cell>
          <cell r="AJ560">
            <v>0</v>
          </cell>
          <cell r="AK560">
            <v>15</v>
          </cell>
          <cell r="AL560">
            <v>1</v>
          </cell>
          <cell r="AM560">
            <v>1</v>
          </cell>
          <cell r="AN560">
            <v>67</v>
          </cell>
          <cell r="AO560">
            <v>67</v>
          </cell>
        </row>
        <row r="561">
          <cell r="B561" t="str">
            <v>28 ลำทะเมนชัย</v>
          </cell>
          <cell r="C561">
            <v>1791</v>
          </cell>
          <cell r="D561">
            <v>1891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M561">
            <v>4074.9540100449481</v>
          </cell>
          <cell r="N561">
            <v>2132</v>
          </cell>
          <cell r="P561">
            <v>2855</v>
          </cell>
          <cell r="Q561">
            <v>2680</v>
          </cell>
          <cell r="Y561">
            <v>2312.5</v>
          </cell>
          <cell r="Z561">
            <v>2680</v>
          </cell>
          <cell r="AA561">
            <v>130</v>
          </cell>
          <cell r="AB561">
            <v>189</v>
          </cell>
          <cell r="AC561">
            <v>56.324324324324323</v>
          </cell>
          <cell r="AD561">
            <v>70.59235074626865</v>
          </cell>
          <cell r="AE561">
            <v>4229</v>
          </cell>
          <cell r="AF561">
            <v>4075</v>
          </cell>
          <cell r="AG561">
            <v>21</v>
          </cell>
          <cell r="AH561">
            <v>175</v>
          </cell>
          <cell r="AI561">
            <v>3517</v>
          </cell>
          <cell r="AJ561">
            <v>746</v>
          </cell>
          <cell r="AK561">
            <v>4075</v>
          </cell>
          <cell r="AL561">
            <v>419</v>
          </cell>
          <cell r="AM561">
            <v>495</v>
          </cell>
          <cell r="AN561">
            <v>74</v>
          </cell>
          <cell r="AO561">
            <v>121</v>
          </cell>
        </row>
        <row r="562">
          <cell r="B562" t="str">
            <v>29 พระทองคำ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M562">
            <v>98.696906907869987</v>
          </cell>
          <cell r="N562">
            <v>0</v>
          </cell>
          <cell r="P562">
            <v>0</v>
          </cell>
          <cell r="Q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99</v>
          </cell>
          <cell r="AF562">
            <v>99</v>
          </cell>
          <cell r="AG562">
            <v>0</v>
          </cell>
          <cell r="AH562">
            <v>0</v>
          </cell>
          <cell r="AI562">
            <v>34</v>
          </cell>
          <cell r="AJ562">
            <v>5</v>
          </cell>
          <cell r="AK562">
            <v>39</v>
          </cell>
          <cell r="AL562">
            <v>3</v>
          </cell>
          <cell r="AM562">
            <v>4</v>
          </cell>
          <cell r="AN562">
            <v>118</v>
          </cell>
          <cell r="AO562">
            <v>103</v>
          </cell>
        </row>
        <row r="563">
          <cell r="B563" t="str">
            <v>30 เฉลิมพระเกียรติ</v>
          </cell>
          <cell r="C563">
            <v>245</v>
          </cell>
          <cell r="D563">
            <v>0</v>
          </cell>
          <cell r="E563">
            <v>120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M563">
            <v>278</v>
          </cell>
          <cell r="N563">
            <v>0</v>
          </cell>
          <cell r="P563">
            <v>0</v>
          </cell>
          <cell r="Q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278</v>
          </cell>
          <cell r="AF563">
            <v>278</v>
          </cell>
          <cell r="AG563">
            <v>0</v>
          </cell>
          <cell r="AH563">
            <v>0</v>
          </cell>
          <cell r="AI563">
            <v>225</v>
          </cell>
          <cell r="AJ563">
            <v>46</v>
          </cell>
          <cell r="AK563">
            <v>271</v>
          </cell>
          <cell r="AL563">
            <v>21</v>
          </cell>
          <cell r="AM563">
            <v>28</v>
          </cell>
          <cell r="AN563">
            <v>93</v>
          </cell>
          <cell r="AO563">
            <v>103</v>
          </cell>
        </row>
        <row r="564">
          <cell r="B564" t="str">
            <v>31 บัวลาย</v>
          </cell>
          <cell r="C564">
            <v>96</v>
          </cell>
          <cell r="D564">
            <v>15</v>
          </cell>
          <cell r="E564">
            <v>15</v>
          </cell>
          <cell r="F564">
            <v>15</v>
          </cell>
          <cell r="G564">
            <v>1</v>
          </cell>
          <cell r="H564">
            <v>0</v>
          </cell>
          <cell r="I564">
            <v>50</v>
          </cell>
          <cell r="J564">
            <v>0</v>
          </cell>
          <cell r="M564">
            <v>93.908603041700005</v>
          </cell>
          <cell r="N564">
            <v>21</v>
          </cell>
          <cell r="P564">
            <v>0</v>
          </cell>
          <cell r="Q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109</v>
          </cell>
          <cell r="AF564">
            <v>94</v>
          </cell>
          <cell r="AG564">
            <v>0</v>
          </cell>
          <cell r="AH564">
            <v>15</v>
          </cell>
          <cell r="AI564">
            <v>89</v>
          </cell>
          <cell r="AJ564">
            <v>26</v>
          </cell>
          <cell r="AK564">
            <v>94</v>
          </cell>
          <cell r="AL564">
            <v>9</v>
          </cell>
          <cell r="AM564">
            <v>8</v>
          </cell>
          <cell r="AN564">
            <v>135</v>
          </cell>
          <cell r="AO564">
            <v>85</v>
          </cell>
        </row>
        <row r="565">
          <cell r="B565" t="str">
            <v>32 สีดา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M565">
            <v>10.448436835100001</v>
          </cell>
          <cell r="N565">
            <v>0</v>
          </cell>
          <cell r="P565">
            <v>0</v>
          </cell>
          <cell r="Q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27</v>
          </cell>
          <cell r="AF565">
            <v>10</v>
          </cell>
          <cell r="AG565">
            <v>0</v>
          </cell>
          <cell r="AH565">
            <v>17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</row>
        <row r="566">
          <cell r="B566" t="str">
            <v>สระบุรี</v>
          </cell>
          <cell r="C566">
            <v>2323</v>
          </cell>
          <cell r="D566">
            <v>2216</v>
          </cell>
          <cell r="E566">
            <v>691</v>
          </cell>
          <cell r="F566">
            <v>691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M566">
            <v>1769.0128282766495</v>
          </cell>
          <cell r="N566">
            <v>729</v>
          </cell>
          <cell r="P566">
            <v>1549.44444</v>
          </cell>
          <cell r="Q566">
            <v>1547.7777799999999</v>
          </cell>
          <cell r="Y566">
            <v>1347.2222300000001</v>
          </cell>
          <cell r="Z566">
            <v>1526.11112</v>
          </cell>
          <cell r="AA566">
            <v>156</v>
          </cell>
          <cell r="AB566">
            <v>162</v>
          </cell>
          <cell r="AC566">
            <v>116</v>
          </cell>
          <cell r="AD566">
            <v>106</v>
          </cell>
          <cell r="AE566">
            <v>1890</v>
          </cell>
          <cell r="AF566">
            <v>1773</v>
          </cell>
          <cell r="AG566">
            <v>0</v>
          </cell>
          <cell r="AH566">
            <v>117</v>
          </cell>
          <cell r="AI566">
            <v>1568</v>
          </cell>
          <cell r="AJ566">
            <v>0</v>
          </cell>
          <cell r="AK566">
            <v>1451</v>
          </cell>
          <cell r="AL566">
            <v>284.3</v>
          </cell>
          <cell r="AM566">
            <v>222</v>
          </cell>
          <cell r="AN566">
            <v>181</v>
          </cell>
          <cell r="AO566">
            <v>153</v>
          </cell>
        </row>
        <row r="567">
          <cell r="B567" t="str">
            <v>01 เมืองสระบุรี</v>
          </cell>
          <cell r="C567">
            <v>4</v>
          </cell>
          <cell r="D567">
            <v>4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M567">
            <v>0</v>
          </cell>
          <cell r="N567">
            <v>0</v>
          </cell>
          <cell r="P567">
            <v>0</v>
          </cell>
          <cell r="Q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4</v>
          </cell>
          <cell r="AF567">
            <v>4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</row>
        <row r="568">
          <cell r="B568" t="str">
            <v>02 แก่งคอย</v>
          </cell>
          <cell r="C568">
            <v>1793</v>
          </cell>
          <cell r="D568">
            <v>1793</v>
          </cell>
          <cell r="E568">
            <v>566</v>
          </cell>
          <cell r="F568">
            <v>566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M568">
            <v>1343.9198413935599</v>
          </cell>
          <cell r="N568">
            <v>604</v>
          </cell>
          <cell r="P568">
            <v>1549.44444</v>
          </cell>
          <cell r="Q568">
            <v>1547.7777799999999</v>
          </cell>
          <cell r="Y568">
            <v>1347.2222300000001</v>
          </cell>
          <cell r="Z568">
            <v>1526.11112</v>
          </cell>
          <cell r="AA568">
            <v>156</v>
          </cell>
          <cell r="AB568">
            <v>162</v>
          </cell>
          <cell r="AC568">
            <v>116.08247355746201</v>
          </cell>
          <cell r="AD568">
            <v>106.28867793716095</v>
          </cell>
          <cell r="AE568">
            <v>1394</v>
          </cell>
          <cell r="AF568">
            <v>1344</v>
          </cell>
          <cell r="AG568">
            <v>0</v>
          </cell>
          <cell r="AH568">
            <v>50</v>
          </cell>
          <cell r="AI568">
            <v>1394</v>
          </cell>
          <cell r="AJ568">
            <v>0</v>
          </cell>
          <cell r="AK568">
            <v>1344</v>
          </cell>
          <cell r="AL568">
            <v>266</v>
          </cell>
          <cell r="AM568">
            <v>211</v>
          </cell>
          <cell r="AN568">
            <v>168</v>
          </cell>
          <cell r="AO568">
            <v>157</v>
          </cell>
        </row>
        <row r="569">
          <cell r="B569" t="str">
            <v>03 บ้านหมอ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M569">
            <v>0</v>
          </cell>
          <cell r="N569">
            <v>0</v>
          </cell>
          <cell r="P569">
            <v>0</v>
          </cell>
          <cell r="Q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</row>
        <row r="570">
          <cell r="B570" t="str">
            <v>04 พระพุทธบาท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M570">
            <v>33.724632013799997</v>
          </cell>
          <cell r="N570">
            <v>0</v>
          </cell>
          <cell r="P570">
            <v>0</v>
          </cell>
          <cell r="Q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34</v>
          </cell>
          <cell r="AF570">
            <v>34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</row>
        <row r="571">
          <cell r="B571" t="str">
            <v>05 มวกเหล็ก</v>
          </cell>
          <cell r="C571">
            <v>348</v>
          </cell>
          <cell r="D571">
            <v>241</v>
          </cell>
          <cell r="E571">
            <v>49</v>
          </cell>
          <cell r="F571">
            <v>49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M571">
            <v>224.21312501566999</v>
          </cell>
          <cell r="N571">
            <v>37</v>
          </cell>
          <cell r="P571">
            <v>0</v>
          </cell>
          <cell r="Q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279</v>
          </cell>
          <cell r="AF571">
            <v>224</v>
          </cell>
          <cell r="AG571">
            <v>0</v>
          </cell>
          <cell r="AH571">
            <v>55</v>
          </cell>
          <cell r="AI571">
            <v>129</v>
          </cell>
          <cell r="AJ571">
            <v>0</v>
          </cell>
          <cell r="AK571">
            <v>74</v>
          </cell>
          <cell r="AL571">
            <v>15</v>
          </cell>
          <cell r="AM571">
            <v>8</v>
          </cell>
          <cell r="AN571">
            <v>31</v>
          </cell>
          <cell r="AO571">
            <v>108</v>
          </cell>
        </row>
        <row r="572">
          <cell r="B572" t="str">
            <v>06 วิหารแดง</v>
          </cell>
          <cell r="C572">
            <v>92</v>
          </cell>
          <cell r="D572">
            <v>92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M572">
            <v>84.183152553490004</v>
          </cell>
          <cell r="N572">
            <v>63</v>
          </cell>
          <cell r="P572">
            <v>0</v>
          </cell>
          <cell r="Q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84</v>
          </cell>
          <cell r="AF572">
            <v>84</v>
          </cell>
          <cell r="AG572">
            <v>0</v>
          </cell>
          <cell r="AH572">
            <v>0</v>
          </cell>
          <cell r="AI572">
            <v>21</v>
          </cell>
          <cell r="AJ572">
            <v>0</v>
          </cell>
          <cell r="AK572">
            <v>21</v>
          </cell>
          <cell r="AL572">
            <v>1.3</v>
          </cell>
          <cell r="AM572">
            <v>2</v>
          </cell>
          <cell r="AN572">
            <v>0</v>
          </cell>
          <cell r="AO572">
            <v>95</v>
          </cell>
        </row>
        <row r="573">
          <cell r="B573" t="str">
            <v>07 เสาไห้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M573">
            <v>0</v>
          </cell>
          <cell r="N573">
            <v>0</v>
          </cell>
          <cell r="P573">
            <v>0</v>
          </cell>
          <cell r="Q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</row>
        <row r="574">
          <cell r="B574" t="str">
            <v>08 หนองแค</v>
          </cell>
          <cell r="C574">
            <v>10</v>
          </cell>
          <cell r="D574">
            <v>10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M574">
            <v>36.408388789230003</v>
          </cell>
          <cell r="N574">
            <v>0</v>
          </cell>
          <cell r="P574">
            <v>0</v>
          </cell>
          <cell r="Q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36</v>
          </cell>
          <cell r="AF574">
            <v>36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</row>
        <row r="575">
          <cell r="B575" t="str">
            <v>09 หนองแซง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M575">
            <v>0</v>
          </cell>
          <cell r="N575">
            <v>0</v>
          </cell>
          <cell r="P575">
            <v>0</v>
          </cell>
          <cell r="Q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</row>
        <row r="576">
          <cell r="B576" t="str">
            <v>10 หนองโดน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M576">
            <v>0</v>
          </cell>
          <cell r="N576">
            <v>0</v>
          </cell>
          <cell r="P576">
            <v>0</v>
          </cell>
          <cell r="Q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</row>
        <row r="577">
          <cell r="B577" t="str">
            <v>11 ดอนพุด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M577">
            <v>0</v>
          </cell>
          <cell r="N577">
            <v>0</v>
          </cell>
          <cell r="P577">
            <v>0</v>
          </cell>
          <cell r="Q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</row>
        <row r="578">
          <cell r="B578" t="str">
            <v>12 วังม่วง</v>
          </cell>
          <cell r="C578">
            <v>76</v>
          </cell>
          <cell r="D578">
            <v>76</v>
          </cell>
          <cell r="E578">
            <v>76</v>
          </cell>
          <cell r="F578">
            <v>76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M578">
            <v>46.5636885109</v>
          </cell>
          <cell r="N578">
            <v>25</v>
          </cell>
          <cell r="P578">
            <v>0</v>
          </cell>
          <cell r="Q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59</v>
          </cell>
          <cell r="AF578">
            <v>47</v>
          </cell>
          <cell r="AG578">
            <v>0</v>
          </cell>
          <cell r="AH578">
            <v>12</v>
          </cell>
          <cell r="AI578">
            <v>24</v>
          </cell>
          <cell r="AJ578">
            <v>0</v>
          </cell>
          <cell r="AK578">
            <v>12</v>
          </cell>
          <cell r="AL578">
            <v>2</v>
          </cell>
          <cell r="AM578">
            <v>1</v>
          </cell>
          <cell r="AN578">
            <v>125</v>
          </cell>
          <cell r="AO578">
            <v>83</v>
          </cell>
        </row>
        <row r="579">
          <cell r="B579" t="str">
            <v>13 เฉลิมพระเกียรติ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M579">
            <v>0</v>
          </cell>
          <cell r="N579">
            <v>0</v>
          </cell>
          <cell r="P579">
            <v>0</v>
          </cell>
          <cell r="Q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</row>
        <row r="580">
          <cell r="B580" t="str">
            <v>ลพบุรี</v>
          </cell>
          <cell r="C580">
            <v>3236</v>
          </cell>
          <cell r="D580">
            <v>2684</v>
          </cell>
          <cell r="E580">
            <v>1020</v>
          </cell>
          <cell r="F580">
            <v>1331</v>
          </cell>
          <cell r="G580">
            <v>61</v>
          </cell>
          <cell r="H580">
            <v>0</v>
          </cell>
          <cell r="I580">
            <v>60</v>
          </cell>
          <cell r="J580">
            <v>0</v>
          </cell>
          <cell r="M580">
            <v>2094.87018530864</v>
          </cell>
          <cell r="N580">
            <v>1102</v>
          </cell>
          <cell r="P580">
            <v>407.25</v>
          </cell>
          <cell r="Q580">
            <v>399.75</v>
          </cell>
          <cell r="Y580">
            <v>363.75</v>
          </cell>
          <cell r="Z580">
            <v>360.25</v>
          </cell>
          <cell r="AA580">
            <v>58</v>
          </cell>
          <cell r="AB580">
            <v>19</v>
          </cell>
          <cell r="AC580">
            <v>159</v>
          </cell>
          <cell r="AD580">
            <v>53</v>
          </cell>
          <cell r="AE580">
            <v>3987</v>
          </cell>
          <cell r="AF580">
            <v>2216</v>
          </cell>
          <cell r="AG580">
            <v>0</v>
          </cell>
          <cell r="AH580">
            <v>1771</v>
          </cell>
          <cell r="AI580">
            <v>704</v>
          </cell>
          <cell r="AJ580">
            <v>668</v>
          </cell>
          <cell r="AK580">
            <v>1033</v>
          </cell>
          <cell r="AL580">
            <v>81</v>
          </cell>
          <cell r="AM580">
            <v>99</v>
          </cell>
          <cell r="AN580">
            <v>115</v>
          </cell>
          <cell r="AO580">
            <v>96</v>
          </cell>
        </row>
        <row r="581">
          <cell r="B581" t="str">
            <v>01 เมืองลพบุรี</v>
          </cell>
          <cell r="C581">
            <v>5</v>
          </cell>
          <cell r="D581">
            <v>5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M581">
            <v>97.531946660599999</v>
          </cell>
          <cell r="N581">
            <v>0</v>
          </cell>
          <cell r="P581">
            <v>0</v>
          </cell>
          <cell r="Q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98</v>
          </cell>
          <cell r="AF581">
            <v>98</v>
          </cell>
          <cell r="AG581">
            <v>0</v>
          </cell>
          <cell r="AH581">
            <v>0</v>
          </cell>
          <cell r="AI581">
            <v>0</v>
          </cell>
          <cell r="AJ581">
            <v>18</v>
          </cell>
          <cell r="AK581">
            <v>18</v>
          </cell>
          <cell r="AL581">
            <v>0</v>
          </cell>
          <cell r="AM581">
            <v>1</v>
          </cell>
          <cell r="AN581">
            <v>0</v>
          </cell>
          <cell r="AO581">
            <v>56</v>
          </cell>
        </row>
        <row r="582">
          <cell r="B582" t="str">
            <v>02 โคกสำโรง</v>
          </cell>
          <cell r="C582">
            <v>244</v>
          </cell>
          <cell r="D582">
            <v>241</v>
          </cell>
          <cell r="E582">
            <v>20</v>
          </cell>
          <cell r="F582">
            <v>25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M582">
            <v>26.119262664499999</v>
          </cell>
          <cell r="N582">
            <v>47</v>
          </cell>
          <cell r="P582">
            <v>0</v>
          </cell>
          <cell r="Q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47</v>
          </cell>
          <cell r="AF582">
            <v>47</v>
          </cell>
          <cell r="AG582">
            <v>0</v>
          </cell>
          <cell r="AH582">
            <v>0</v>
          </cell>
          <cell r="AI582">
            <v>40</v>
          </cell>
          <cell r="AJ582">
            <v>16</v>
          </cell>
          <cell r="AK582">
            <v>47</v>
          </cell>
          <cell r="AL582">
            <v>3</v>
          </cell>
          <cell r="AM582">
            <v>4</v>
          </cell>
          <cell r="AN582">
            <v>50</v>
          </cell>
          <cell r="AO582">
            <v>85</v>
          </cell>
        </row>
        <row r="583">
          <cell r="B583" t="str">
            <v>03 ชัยบาดาล</v>
          </cell>
          <cell r="C583">
            <v>552</v>
          </cell>
          <cell r="D583">
            <v>756</v>
          </cell>
          <cell r="E583">
            <v>0</v>
          </cell>
          <cell r="F583">
            <v>299</v>
          </cell>
          <cell r="G583">
            <v>0</v>
          </cell>
          <cell r="H583">
            <v>0</v>
          </cell>
          <cell r="I583">
            <v>0</v>
          </cell>
          <cell r="J583">
            <v>0.57411371237458197</v>
          </cell>
          <cell r="M583">
            <v>397</v>
          </cell>
          <cell r="N583">
            <v>98</v>
          </cell>
          <cell r="P583">
            <v>0</v>
          </cell>
          <cell r="Q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653</v>
          </cell>
          <cell r="AF583">
            <v>397</v>
          </cell>
          <cell r="AG583">
            <v>0</v>
          </cell>
          <cell r="AH583">
            <v>256</v>
          </cell>
          <cell r="AI583">
            <v>75</v>
          </cell>
          <cell r="AJ583">
            <v>143</v>
          </cell>
          <cell r="AK583">
            <v>143</v>
          </cell>
          <cell r="AL583">
            <v>9</v>
          </cell>
          <cell r="AM583">
            <v>15</v>
          </cell>
          <cell r="AN583">
            <v>160</v>
          </cell>
          <cell r="AO583">
            <v>105</v>
          </cell>
        </row>
        <row r="584">
          <cell r="B584" t="str">
            <v>04 ท่าวุ้ง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  <cell r="P584">
            <v>0</v>
          </cell>
          <cell r="Q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</row>
        <row r="585">
          <cell r="B585" t="str">
            <v>05 บ้านหมี่</v>
          </cell>
          <cell r="C585">
            <v>94</v>
          </cell>
          <cell r="D585">
            <v>94</v>
          </cell>
          <cell r="E585">
            <v>80</v>
          </cell>
          <cell r="F585">
            <v>80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M585">
            <v>95.167121355099994</v>
          </cell>
          <cell r="N585">
            <v>94</v>
          </cell>
          <cell r="P585">
            <v>0</v>
          </cell>
          <cell r="Q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94</v>
          </cell>
          <cell r="AF585">
            <v>94</v>
          </cell>
          <cell r="AG585">
            <v>0</v>
          </cell>
          <cell r="AH585">
            <v>0</v>
          </cell>
          <cell r="AI585">
            <v>94</v>
          </cell>
          <cell r="AJ585">
            <v>32</v>
          </cell>
          <cell r="AK585">
            <v>94</v>
          </cell>
          <cell r="AL585">
            <v>10</v>
          </cell>
          <cell r="AM585">
            <v>12</v>
          </cell>
          <cell r="AN585">
            <v>128</v>
          </cell>
          <cell r="AO585">
            <v>128</v>
          </cell>
        </row>
        <row r="586">
          <cell r="B586" t="str">
            <v>06 พัฒนานิคม</v>
          </cell>
          <cell r="C586">
            <v>40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M586">
            <v>31.833127169899999</v>
          </cell>
          <cell r="N586">
            <v>51</v>
          </cell>
          <cell r="P586">
            <v>0</v>
          </cell>
          <cell r="Q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51</v>
          </cell>
          <cell r="AF586">
            <v>51</v>
          </cell>
          <cell r="AG586">
            <v>0</v>
          </cell>
          <cell r="AH586">
            <v>0</v>
          </cell>
          <cell r="AI586">
            <v>8</v>
          </cell>
          <cell r="AJ586">
            <v>14</v>
          </cell>
          <cell r="AK586">
            <v>22</v>
          </cell>
          <cell r="AL586">
            <v>0</v>
          </cell>
          <cell r="AM586">
            <v>2</v>
          </cell>
          <cell r="AN586">
            <v>0</v>
          </cell>
          <cell r="AO586">
            <v>91</v>
          </cell>
        </row>
        <row r="587">
          <cell r="B587" t="str">
            <v>07 ท่าหลวง</v>
          </cell>
          <cell r="C587">
            <v>127</v>
          </cell>
          <cell r="D587">
            <v>127</v>
          </cell>
          <cell r="E587">
            <v>88</v>
          </cell>
          <cell r="F587">
            <v>88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M587">
            <v>85.950423658099993</v>
          </cell>
          <cell r="N587">
            <v>170</v>
          </cell>
          <cell r="P587">
            <v>0</v>
          </cell>
          <cell r="Q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207</v>
          </cell>
          <cell r="AF587">
            <v>170</v>
          </cell>
          <cell r="AG587">
            <v>0</v>
          </cell>
          <cell r="AH587">
            <v>37</v>
          </cell>
          <cell r="AI587">
            <v>80</v>
          </cell>
          <cell r="AJ587">
            <v>31</v>
          </cell>
          <cell r="AK587">
            <v>74</v>
          </cell>
          <cell r="AL587">
            <v>13</v>
          </cell>
          <cell r="AM587">
            <v>13</v>
          </cell>
          <cell r="AN587">
            <v>163</v>
          </cell>
          <cell r="AO587">
            <v>176</v>
          </cell>
        </row>
        <row r="588">
          <cell r="B588" t="str">
            <v>08 สระโบสถ์</v>
          </cell>
          <cell r="C588">
            <v>1482</v>
          </cell>
          <cell r="D588">
            <v>782</v>
          </cell>
          <cell r="E588">
            <v>632</v>
          </cell>
          <cell r="F588">
            <v>632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M588">
            <v>782</v>
          </cell>
          <cell r="N588">
            <v>247</v>
          </cell>
          <cell r="P588">
            <v>126</v>
          </cell>
          <cell r="Q588">
            <v>118.5</v>
          </cell>
          <cell r="Y588">
            <v>82.5</v>
          </cell>
          <cell r="Z588">
            <v>79</v>
          </cell>
          <cell r="AA588">
            <v>2</v>
          </cell>
          <cell r="AB588">
            <v>2</v>
          </cell>
          <cell r="AC588">
            <v>27.878787878787879</v>
          </cell>
          <cell r="AD588">
            <v>26.582278481012658</v>
          </cell>
          <cell r="AE588">
            <v>2218</v>
          </cell>
          <cell r="AF588">
            <v>782</v>
          </cell>
          <cell r="AG588">
            <v>0</v>
          </cell>
          <cell r="AH588">
            <v>1436</v>
          </cell>
          <cell r="AI588">
            <v>148</v>
          </cell>
          <cell r="AJ588">
            <v>282</v>
          </cell>
          <cell r="AK588">
            <v>282</v>
          </cell>
          <cell r="AL588">
            <v>16</v>
          </cell>
          <cell r="AM588">
            <v>26</v>
          </cell>
          <cell r="AN588">
            <v>142</v>
          </cell>
          <cell r="AO588">
            <v>92</v>
          </cell>
        </row>
        <row r="589">
          <cell r="B589" t="str">
            <v>09 โคกเจริญ</v>
          </cell>
          <cell r="C589">
            <v>30</v>
          </cell>
          <cell r="D589">
            <v>30</v>
          </cell>
          <cell r="E589">
            <v>10</v>
          </cell>
          <cell r="F589">
            <v>10</v>
          </cell>
          <cell r="G589">
            <v>0</v>
          </cell>
          <cell r="H589">
            <v>0</v>
          </cell>
          <cell r="I589">
            <v>36.5</v>
          </cell>
          <cell r="J589">
            <v>17.5</v>
          </cell>
          <cell r="M589">
            <v>10.977205462100001</v>
          </cell>
          <cell r="N589">
            <v>0</v>
          </cell>
          <cell r="P589">
            <v>0</v>
          </cell>
          <cell r="Q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11</v>
          </cell>
          <cell r="AF589">
            <v>11</v>
          </cell>
          <cell r="AG589">
            <v>0</v>
          </cell>
          <cell r="AH589">
            <v>0</v>
          </cell>
          <cell r="AI589">
            <v>11</v>
          </cell>
          <cell r="AJ589">
            <v>7</v>
          </cell>
          <cell r="AK589">
            <v>11</v>
          </cell>
          <cell r="AL589">
            <v>1</v>
          </cell>
          <cell r="AM589">
            <v>1</v>
          </cell>
          <cell r="AN589">
            <v>91</v>
          </cell>
          <cell r="AO589">
            <v>91</v>
          </cell>
        </row>
        <row r="590">
          <cell r="B590" t="str">
            <v>10 ลำสนธิ</v>
          </cell>
          <cell r="C590">
            <v>95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M590">
            <v>2.3419410737200002</v>
          </cell>
          <cell r="N590">
            <v>0</v>
          </cell>
          <cell r="P590">
            <v>0</v>
          </cell>
          <cell r="Q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12</v>
          </cell>
          <cell r="AF590">
            <v>0</v>
          </cell>
          <cell r="AG590">
            <v>0</v>
          </cell>
          <cell r="AH590">
            <v>12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</row>
        <row r="591">
          <cell r="B591" t="str">
            <v>11 หนองม่วง</v>
          </cell>
          <cell r="C591">
            <v>567</v>
          </cell>
          <cell r="D591">
            <v>649</v>
          </cell>
          <cell r="E591">
            <v>190</v>
          </cell>
          <cell r="F591">
            <v>197</v>
          </cell>
          <cell r="G591">
            <v>61</v>
          </cell>
          <cell r="H591">
            <v>0</v>
          </cell>
          <cell r="I591">
            <v>322.22166666666664</v>
          </cell>
          <cell r="J591">
            <v>0</v>
          </cell>
          <cell r="M591">
            <v>565.94915726462</v>
          </cell>
          <cell r="N591">
            <v>395</v>
          </cell>
          <cell r="P591">
            <v>281.25</v>
          </cell>
          <cell r="Q591">
            <v>281.25</v>
          </cell>
          <cell r="Y591">
            <v>281.25</v>
          </cell>
          <cell r="Z591">
            <v>281.25</v>
          </cell>
          <cell r="AA591">
            <v>56</v>
          </cell>
          <cell r="AB591">
            <v>17</v>
          </cell>
          <cell r="AC591">
            <v>200</v>
          </cell>
          <cell r="AD591">
            <v>62</v>
          </cell>
          <cell r="AE591">
            <v>596</v>
          </cell>
          <cell r="AF591">
            <v>566</v>
          </cell>
          <cell r="AG591">
            <v>0</v>
          </cell>
          <cell r="AH591">
            <v>30</v>
          </cell>
          <cell r="AI591">
            <v>248</v>
          </cell>
          <cell r="AJ591">
            <v>124</v>
          </cell>
          <cell r="AK591">
            <v>342</v>
          </cell>
          <cell r="AL591">
            <v>29</v>
          </cell>
          <cell r="AM591">
            <v>25</v>
          </cell>
          <cell r="AN591">
            <v>73</v>
          </cell>
          <cell r="AO591">
            <v>73</v>
          </cell>
        </row>
        <row r="592">
          <cell r="B592" t="str">
            <v>ชัยนาท</v>
          </cell>
          <cell r="C592">
            <v>2296</v>
          </cell>
          <cell r="D592">
            <v>1511.25</v>
          </cell>
          <cell r="E592">
            <v>857</v>
          </cell>
          <cell r="F592">
            <v>858.25</v>
          </cell>
          <cell r="G592">
            <v>61</v>
          </cell>
          <cell r="H592">
            <v>3</v>
          </cell>
          <cell r="I592">
            <v>71</v>
          </cell>
          <cell r="J592">
            <v>3</v>
          </cell>
          <cell r="M592">
            <v>2297.0783619414101</v>
          </cell>
          <cell r="N592">
            <v>223</v>
          </cell>
          <cell r="P592">
            <v>72.25</v>
          </cell>
          <cell r="Q592">
            <v>73</v>
          </cell>
          <cell r="Y592">
            <v>60.5</v>
          </cell>
          <cell r="Z592">
            <v>60</v>
          </cell>
          <cell r="AA592">
            <v>4</v>
          </cell>
          <cell r="AB592">
            <v>5</v>
          </cell>
          <cell r="AC592">
            <v>66</v>
          </cell>
          <cell r="AD592">
            <v>83</v>
          </cell>
          <cell r="AE592">
            <v>2364</v>
          </cell>
          <cell r="AF592">
            <v>2187</v>
          </cell>
          <cell r="AG592">
            <v>0</v>
          </cell>
          <cell r="AH592">
            <v>177</v>
          </cell>
          <cell r="AI592">
            <v>87</v>
          </cell>
          <cell r="AJ592">
            <v>0</v>
          </cell>
          <cell r="AK592">
            <v>77</v>
          </cell>
          <cell r="AL592">
            <v>9</v>
          </cell>
          <cell r="AM592">
            <v>9</v>
          </cell>
          <cell r="AN592">
            <v>103</v>
          </cell>
          <cell r="AO592">
            <v>117</v>
          </cell>
        </row>
        <row r="593">
          <cell r="B593" t="str">
            <v>01 เมืองชัยนาท</v>
          </cell>
          <cell r="C593">
            <v>14</v>
          </cell>
          <cell r="D593">
            <v>14</v>
          </cell>
          <cell r="E593">
            <v>6</v>
          </cell>
          <cell r="F593">
            <v>6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M593">
            <v>0</v>
          </cell>
          <cell r="N593">
            <v>7</v>
          </cell>
          <cell r="P593">
            <v>0</v>
          </cell>
          <cell r="Q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7</v>
          </cell>
          <cell r="AF593">
            <v>7</v>
          </cell>
          <cell r="AG593">
            <v>0</v>
          </cell>
          <cell r="AH593">
            <v>0</v>
          </cell>
          <cell r="AI593">
            <v>7</v>
          </cell>
          <cell r="AJ593">
            <v>0</v>
          </cell>
          <cell r="AK593">
            <v>7</v>
          </cell>
          <cell r="AL593">
            <v>0</v>
          </cell>
          <cell r="AM593">
            <v>1</v>
          </cell>
          <cell r="AN593">
            <v>0</v>
          </cell>
          <cell r="AO593">
            <v>143</v>
          </cell>
        </row>
        <row r="594">
          <cell r="B594" t="str">
            <v>02 มโนรมย์</v>
          </cell>
          <cell r="C594">
            <v>20</v>
          </cell>
          <cell r="D594">
            <v>20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M594">
            <v>24.268426484700001</v>
          </cell>
          <cell r="N594">
            <v>13</v>
          </cell>
          <cell r="P594">
            <v>0</v>
          </cell>
          <cell r="Q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13</v>
          </cell>
          <cell r="AF594">
            <v>13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</row>
        <row r="595">
          <cell r="B595" t="str">
            <v>03 วัดสิงห์</v>
          </cell>
          <cell r="C595">
            <v>1220</v>
          </cell>
          <cell r="D595">
            <v>870</v>
          </cell>
          <cell r="E595">
            <v>350</v>
          </cell>
          <cell r="F595">
            <v>350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M595">
            <v>1427.83728230272</v>
          </cell>
          <cell r="N595">
            <v>0</v>
          </cell>
          <cell r="P595">
            <v>0</v>
          </cell>
          <cell r="Q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1471</v>
          </cell>
          <cell r="AF595">
            <v>1428</v>
          </cell>
          <cell r="AG595">
            <v>0</v>
          </cell>
          <cell r="AH595">
            <v>43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</row>
        <row r="596">
          <cell r="B596" t="str">
            <v>04 สรรคบุรี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  <cell r="P596">
            <v>0</v>
          </cell>
          <cell r="Q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</row>
        <row r="597">
          <cell r="B597" t="str">
            <v>05 สรรพยา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M597">
            <v>0</v>
          </cell>
          <cell r="N597">
            <v>6</v>
          </cell>
          <cell r="P597">
            <v>0</v>
          </cell>
          <cell r="Q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6</v>
          </cell>
          <cell r="AF597">
            <v>6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</row>
        <row r="598">
          <cell r="B598" t="str">
            <v>06 หันคา</v>
          </cell>
          <cell r="C598">
            <v>953</v>
          </cell>
          <cell r="D598">
            <v>510.25</v>
          </cell>
          <cell r="E598">
            <v>447</v>
          </cell>
          <cell r="F598">
            <v>448.25</v>
          </cell>
          <cell r="G598">
            <v>60</v>
          </cell>
          <cell r="H598">
            <v>0</v>
          </cell>
          <cell r="I598">
            <v>135.32</v>
          </cell>
          <cell r="J598">
            <v>0</v>
          </cell>
          <cell r="M598">
            <v>484</v>
          </cell>
          <cell r="N598">
            <v>37</v>
          </cell>
          <cell r="P598">
            <v>0</v>
          </cell>
          <cell r="Q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608</v>
          </cell>
          <cell r="AF598">
            <v>484</v>
          </cell>
          <cell r="AG598">
            <v>0</v>
          </cell>
          <cell r="AH598">
            <v>124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</row>
        <row r="599">
          <cell r="B599" t="str">
            <v>07 หนองมะโมง</v>
          </cell>
          <cell r="C599">
            <v>9</v>
          </cell>
          <cell r="D599">
            <v>17</v>
          </cell>
          <cell r="E599">
            <v>4</v>
          </cell>
          <cell r="F599">
            <v>4</v>
          </cell>
          <cell r="G599">
            <v>0</v>
          </cell>
          <cell r="H599">
            <v>3</v>
          </cell>
          <cell r="I599">
            <v>0</v>
          </cell>
          <cell r="J599">
            <v>847.83</v>
          </cell>
          <cell r="M599">
            <v>175.97265315399002</v>
          </cell>
          <cell r="N599">
            <v>64</v>
          </cell>
          <cell r="P599">
            <v>11.75</v>
          </cell>
          <cell r="Q599">
            <v>11.5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64</v>
          </cell>
          <cell r="AF599">
            <v>64</v>
          </cell>
          <cell r="AG599">
            <v>0</v>
          </cell>
          <cell r="AH599">
            <v>0</v>
          </cell>
          <cell r="AI599">
            <v>23</v>
          </cell>
          <cell r="AJ599">
            <v>0</v>
          </cell>
          <cell r="AK599">
            <v>23</v>
          </cell>
          <cell r="AL599">
            <v>2</v>
          </cell>
          <cell r="AM599">
            <v>2</v>
          </cell>
          <cell r="AN599">
            <v>130</v>
          </cell>
          <cell r="AO599">
            <v>87</v>
          </cell>
        </row>
        <row r="600">
          <cell r="B600" t="str">
            <v>08 เนินขาม</v>
          </cell>
          <cell r="C600">
            <v>80</v>
          </cell>
          <cell r="D600">
            <v>80</v>
          </cell>
          <cell r="E600">
            <v>50</v>
          </cell>
          <cell r="F600">
            <v>50</v>
          </cell>
          <cell r="G600">
            <v>1</v>
          </cell>
          <cell r="H600">
            <v>0</v>
          </cell>
          <cell r="I600">
            <v>18</v>
          </cell>
          <cell r="J600">
            <v>0</v>
          </cell>
          <cell r="M600">
            <v>185</v>
          </cell>
          <cell r="N600">
            <v>96</v>
          </cell>
          <cell r="P600">
            <v>60.5</v>
          </cell>
          <cell r="Q600">
            <v>61.5</v>
          </cell>
          <cell r="Y600">
            <v>60.5</v>
          </cell>
          <cell r="Z600">
            <v>60</v>
          </cell>
          <cell r="AA600">
            <v>4</v>
          </cell>
          <cell r="AB600">
            <v>5</v>
          </cell>
          <cell r="AC600">
            <v>61.15702479338843</v>
          </cell>
          <cell r="AD600">
            <v>75</v>
          </cell>
          <cell r="AE600">
            <v>195</v>
          </cell>
          <cell r="AF600">
            <v>185</v>
          </cell>
          <cell r="AG600">
            <v>0</v>
          </cell>
          <cell r="AH600">
            <v>10</v>
          </cell>
          <cell r="AI600">
            <v>57</v>
          </cell>
          <cell r="AJ600">
            <v>0</v>
          </cell>
          <cell r="AK600">
            <v>47</v>
          </cell>
          <cell r="AL600">
            <v>7</v>
          </cell>
          <cell r="AM600">
            <v>6</v>
          </cell>
          <cell r="AN600">
            <v>88</v>
          </cell>
          <cell r="AO600">
            <v>128</v>
          </cell>
        </row>
        <row r="601">
          <cell r="B601" t="str">
            <v>สุพรรณบุรี</v>
          </cell>
          <cell r="C601">
            <v>8442</v>
          </cell>
          <cell r="D601">
            <v>6538.25</v>
          </cell>
          <cell r="E601">
            <v>2920.75</v>
          </cell>
          <cell r="F601">
            <v>2656.75</v>
          </cell>
          <cell r="G601">
            <v>1923</v>
          </cell>
          <cell r="H601">
            <v>538</v>
          </cell>
          <cell r="I601">
            <v>658</v>
          </cell>
          <cell r="J601">
            <v>203</v>
          </cell>
          <cell r="M601">
            <v>6925.2516864774607</v>
          </cell>
          <cell r="N601">
            <v>5129</v>
          </cell>
          <cell r="P601">
            <v>2751.8125</v>
          </cell>
          <cell r="Q601">
            <v>2691.875</v>
          </cell>
          <cell r="Y601">
            <v>2487.8125</v>
          </cell>
          <cell r="Z601">
            <v>2427.875</v>
          </cell>
          <cell r="AA601">
            <v>121</v>
          </cell>
          <cell r="AB601">
            <v>113</v>
          </cell>
          <cell r="AC601">
            <v>49</v>
          </cell>
          <cell r="AD601">
            <v>47</v>
          </cell>
          <cell r="AE601">
            <v>7372</v>
          </cell>
          <cell r="AF601">
            <v>7032</v>
          </cell>
          <cell r="AG601">
            <v>90</v>
          </cell>
          <cell r="AH601">
            <v>430</v>
          </cell>
          <cell r="AI601">
            <v>3277</v>
          </cell>
          <cell r="AJ601">
            <v>1085</v>
          </cell>
          <cell r="AK601">
            <v>3882</v>
          </cell>
          <cell r="AL601">
            <v>459</v>
          </cell>
          <cell r="AM601">
            <v>486</v>
          </cell>
          <cell r="AN601">
            <v>140</v>
          </cell>
          <cell r="AO601">
            <v>125</v>
          </cell>
        </row>
        <row r="602">
          <cell r="B602" t="str">
            <v>01 เมืองสุพรรณบุรี</v>
          </cell>
          <cell r="C602">
            <v>5</v>
          </cell>
          <cell r="D602">
            <v>9</v>
          </cell>
          <cell r="E602">
            <v>5</v>
          </cell>
          <cell r="F602">
            <v>9</v>
          </cell>
          <cell r="G602">
            <v>3</v>
          </cell>
          <cell r="H602">
            <v>0</v>
          </cell>
          <cell r="I602">
            <v>600</v>
          </cell>
          <cell r="J602">
            <v>0</v>
          </cell>
          <cell r="M602">
            <v>0</v>
          </cell>
          <cell r="N602">
            <v>5</v>
          </cell>
          <cell r="P602">
            <v>0</v>
          </cell>
          <cell r="Q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17</v>
          </cell>
          <cell r="AF602">
            <v>17</v>
          </cell>
          <cell r="AG602">
            <v>0</v>
          </cell>
          <cell r="AH602">
            <v>0</v>
          </cell>
          <cell r="AI602">
            <v>10</v>
          </cell>
          <cell r="AJ602">
            <v>0</v>
          </cell>
          <cell r="AK602">
            <v>10</v>
          </cell>
          <cell r="AL602">
            <v>2</v>
          </cell>
          <cell r="AM602">
            <v>2</v>
          </cell>
          <cell r="AN602">
            <v>100</v>
          </cell>
          <cell r="AO602">
            <v>200</v>
          </cell>
        </row>
        <row r="603">
          <cell r="B603" t="str">
            <v>02 ดอนเจดีย์</v>
          </cell>
          <cell r="C603">
            <v>155</v>
          </cell>
          <cell r="D603">
            <v>115</v>
          </cell>
          <cell r="E603">
            <v>40</v>
          </cell>
          <cell r="F603">
            <v>115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M603">
            <v>109.65589492560001</v>
          </cell>
          <cell r="N603">
            <v>60</v>
          </cell>
          <cell r="P603">
            <v>0</v>
          </cell>
          <cell r="Q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139</v>
          </cell>
          <cell r="AF603">
            <v>110</v>
          </cell>
          <cell r="AG603">
            <v>0</v>
          </cell>
          <cell r="AH603">
            <v>29</v>
          </cell>
          <cell r="AI603">
            <v>92</v>
          </cell>
          <cell r="AJ603">
            <v>14</v>
          </cell>
          <cell r="AK603">
            <v>77</v>
          </cell>
          <cell r="AL603">
            <v>11</v>
          </cell>
          <cell r="AM603">
            <v>10</v>
          </cell>
          <cell r="AN603">
            <v>120</v>
          </cell>
          <cell r="AO603">
            <v>130</v>
          </cell>
        </row>
        <row r="604">
          <cell r="B604" t="str">
            <v>03 เดิมบางนางบวช</v>
          </cell>
          <cell r="C604">
            <v>270</v>
          </cell>
          <cell r="D604">
            <v>270</v>
          </cell>
          <cell r="E604">
            <v>218.75</v>
          </cell>
          <cell r="F604">
            <v>218.75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M604">
            <v>129.20250287846</v>
          </cell>
          <cell r="N604">
            <v>196</v>
          </cell>
          <cell r="P604">
            <v>0</v>
          </cell>
          <cell r="Q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218</v>
          </cell>
          <cell r="AF604">
            <v>196</v>
          </cell>
          <cell r="AG604">
            <v>0</v>
          </cell>
          <cell r="AH604">
            <v>22</v>
          </cell>
          <cell r="AI604">
            <v>218</v>
          </cell>
          <cell r="AJ604">
            <v>51</v>
          </cell>
          <cell r="AK604">
            <v>196</v>
          </cell>
          <cell r="AL604">
            <v>31</v>
          </cell>
          <cell r="AM604">
            <v>29</v>
          </cell>
          <cell r="AN604">
            <v>142</v>
          </cell>
          <cell r="AO604">
            <v>148</v>
          </cell>
        </row>
        <row r="605">
          <cell r="B605" t="str">
            <v>04 บางปลาม้า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  <cell r="P605">
            <v>0</v>
          </cell>
          <cell r="Q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</row>
        <row r="606">
          <cell r="B606" t="str">
            <v>05 ศรีประจันต์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  <cell r="P606">
            <v>0</v>
          </cell>
          <cell r="Q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</row>
        <row r="607">
          <cell r="B607" t="str">
            <v>06 สองพี่น้อง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M607">
            <v>0</v>
          </cell>
          <cell r="N607">
            <v>0</v>
          </cell>
          <cell r="P607">
            <v>0</v>
          </cell>
          <cell r="Q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</row>
        <row r="608">
          <cell r="B608" t="str">
            <v>07 สามชุก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M608">
            <v>0</v>
          </cell>
          <cell r="N608">
            <v>10</v>
          </cell>
          <cell r="P608">
            <v>0</v>
          </cell>
          <cell r="Q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10</v>
          </cell>
          <cell r="AF608">
            <v>10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</row>
        <row r="609">
          <cell r="B609" t="str">
            <v>08 อู่ทอง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M609">
            <v>0</v>
          </cell>
          <cell r="N609">
            <v>13</v>
          </cell>
          <cell r="P609">
            <v>0</v>
          </cell>
          <cell r="Q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13</v>
          </cell>
          <cell r="AF609">
            <v>13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</row>
        <row r="610">
          <cell r="B610" t="str">
            <v>09 ด่านช้าง</v>
          </cell>
          <cell r="C610">
            <v>7993</v>
          </cell>
          <cell r="D610">
            <v>6135</v>
          </cell>
          <cell r="E610">
            <v>2653</v>
          </cell>
          <cell r="F610">
            <v>2314</v>
          </cell>
          <cell r="G610">
            <v>1920</v>
          </cell>
          <cell r="H610">
            <v>538</v>
          </cell>
          <cell r="I610">
            <v>723.65</v>
          </cell>
          <cell r="J610">
            <v>232.40492653414003</v>
          </cell>
          <cell r="M610">
            <v>6663.4129563846609</v>
          </cell>
          <cell r="N610">
            <v>4835</v>
          </cell>
          <cell r="P610">
            <v>2751.8125</v>
          </cell>
          <cell r="Q610">
            <v>2691.875</v>
          </cell>
          <cell r="Y610">
            <v>2487.8125</v>
          </cell>
          <cell r="Z610">
            <v>2427.875</v>
          </cell>
          <cell r="AA610">
            <v>121</v>
          </cell>
          <cell r="AB610">
            <v>113</v>
          </cell>
          <cell r="AC610">
            <v>48.707448812963193</v>
          </cell>
          <cell r="AD610">
            <v>46.449570097307316</v>
          </cell>
          <cell r="AE610">
            <v>6944</v>
          </cell>
          <cell r="AF610">
            <v>6663</v>
          </cell>
          <cell r="AG610">
            <v>90</v>
          </cell>
          <cell r="AH610">
            <v>371</v>
          </cell>
          <cell r="AI610">
            <v>2957</v>
          </cell>
          <cell r="AJ610">
            <v>1013</v>
          </cell>
          <cell r="AK610">
            <v>3599</v>
          </cell>
          <cell r="AL610">
            <v>415</v>
          </cell>
          <cell r="AM610">
            <v>445</v>
          </cell>
          <cell r="AN610">
            <v>70</v>
          </cell>
          <cell r="AO610">
            <v>124</v>
          </cell>
        </row>
        <row r="611">
          <cell r="B611" t="str">
            <v>10 หนองหญ้าไซ</v>
          </cell>
          <cell r="C611">
            <v>19</v>
          </cell>
          <cell r="D611">
            <v>9.25</v>
          </cell>
          <cell r="E611">
            <v>4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M611">
            <v>22.980332288740001</v>
          </cell>
          <cell r="N611">
            <v>10</v>
          </cell>
          <cell r="P611">
            <v>0</v>
          </cell>
          <cell r="Q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31</v>
          </cell>
          <cell r="AF611">
            <v>23</v>
          </cell>
          <cell r="AG611">
            <v>0</v>
          </cell>
          <cell r="AH611">
            <v>8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</row>
        <row r="612">
          <cell r="B612" t="str">
            <v>ปทุมธานี</v>
          </cell>
          <cell r="C612">
            <v>456</v>
          </cell>
          <cell r="D612">
            <v>330</v>
          </cell>
          <cell r="E612">
            <v>288</v>
          </cell>
          <cell r="F612">
            <v>264</v>
          </cell>
          <cell r="G612">
            <v>69</v>
          </cell>
          <cell r="H612">
            <v>15</v>
          </cell>
          <cell r="I612">
            <v>240</v>
          </cell>
          <cell r="J612">
            <v>57</v>
          </cell>
          <cell r="M612">
            <v>362.61335591199997</v>
          </cell>
          <cell r="N612">
            <v>291</v>
          </cell>
          <cell r="P612">
            <v>0</v>
          </cell>
          <cell r="Q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400</v>
          </cell>
          <cell r="AF612">
            <v>363</v>
          </cell>
          <cell r="AG612">
            <v>0</v>
          </cell>
          <cell r="AH612">
            <v>37</v>
          </cell>
          <cell r="AI612">
            <v>376</v>
          </cell>
          <cell r="AJ612">
            <v>0</v>
          </cell>
          <cell r="AK612">
            <v>339</v>
          </cell>
          <cell r="AL612">
            <v>57</v>
          </cell>
          <cell r="AM612">
            <v>51</v>
          </cell>
          <cell r="AN612">
            <v>152</v>
          </cell>
          <cell r="AO612">
            <v>150</v>
          </cell>
        </row>
        <row r="613">
          <cell r="B613" t="str">
            <v>01 เมืองปทุมธานี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M613">
            <v>0</v>
          </cell>
          <cell r="N613">
            <v>0</v>
          </cell>
          <cell r="P613">
            <v>0</v>
          </cell>
          <cell r="Q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</row>
        <row r="614">
          <cell r="B614" t="str">
            <v>02 คลองหลวง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  <cell r="P614">
            <v>0</v>
          </cell>
          <cell r="Q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</row>
        <row r="615">
          <cell r="B615" t="str">
            <v>03 ธัญบุรี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M615">
            <v>0</v>
          </cell>
          <cell r="N615">
            <v>0</v>
          </cell>
          <cell r="P615">
            <v>0</v>
          </cell>
          <cell r="Q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</row>
        <row r="616">
          <cell r="B616" t="str">
            <v>04 ลาดหลุมแก้ว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M616">
            <v>0</v>
          </cell>
          <cell r="N616">
            <v>0</v>
          </cell>
          <cell r="P616">
            <v>0</v>
          </cell>
          <cell r="Q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</row>
        <row r="617">
          <cell r="B617" t="str">
            <v>05 ลำลูกกา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M617">
            <v>0</v>
          </cell>
          <cell r="N617">
            <v>0</v>
          </cell>
          <cell r="P617">
            <v>0</v>
          </cell>
          <cell r="Q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</row>
        <row r="618">
          <cell r="B618" t="str">
            <v>06 สามโคก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M618">
            <v>0</v>
          </cell>
          <cell r="N618">
            <v>0</v>
          </cell>
          <cell r="P618">
            <v>0</v>
          </cell>
          <cell r="Q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</row>
        <row r="619">
          <cell r="B619" t="str">
            <v>07 หนองเสือ</v>
          </cell>
          <cell r="C619">
            <v>456</v>
          </cell>
          <cell r="D619">
            <v>330</v>
          </cell>
          <cell r="E619">
            <v>288</v>
          </cell>
          <cell r="F619">
            <v>264</v>
          </cell>
          <cell r="G619">
            <v>69</v>
          </cell>
          <cell r="H619">
            <v>15</v>
          </cell>
          <cell r="I619">
            <v>240</v>
          </cell>
          <cell r="J619">
            <v>56.81818181818182</v>
          </cell>
          <cell r="M619">
            <v>362.61335591199997</v>
          </cell>
          <cell r="N619">
            <v>291</v>
          </cell>
          <cell r="P619">
            <v>0</v>
          </cell>
          <cell r="Q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400</v>
          </cell>
          <cell r="AF619">
            <v>363</v>
          </cell>
          <cell r="AG619">
            <v>0</v>
          </cell>
          <cell r="AH619">
            <v>37</v>
          </cell>
          <cell r="AI619">
            <v>376</v>
          </cell>
          <cell r="AJ619">
            <v>0</v>
          </cell>
          <cell r="AK619">
            <v>339</v>
          </cell>
          <cell r="AL619">
            <v>57</v>
          </cell>
          <cell r="AM619">
            <v>51</v>
          </cell>
          <cell r="AN619">
            <v>170</v>
          </cell>
          <cell r="AO619">
            <v>150</v>
          </cell>
        </row>
        <row r="620">
          <cell r="B620" t="str">
            <v>นครนายก</v>
          </cell>
          <cell r="C620">
            <v>923.75</v>
          </cell>
          <cell r="D620">
            <v>950.5</v>
          </cell>
          <cell r="E620">
            <v>141.75</v>
          </cell>
          <cell r="F620">
            <v>145.75</v>
          </cell>
          <cell r="G620">
            <v>22</v>
          </cell>
          <cell r="H620">
            <v>28</v>
          </cell>
          <cell r="I620">
            <v>155</v>
          </cell>
          <cell r="J620">
            <v>192</v>
          </cell>
          <cell r="M620">
            <v>618.35971988585004</v>
          </cell>
          <cell r="N620">
            <v>550</v>
          </cell>
          <cell r="P620">
            <v>0</v>
          </cell>
          <cell r="Q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756</v>
          </cell>
          <cell r="AF620">
            <v>742</v>
          </cell>
          <cell r="AG620">
            <v>0</v>
          </cell>
          <cell r="AH620">
            <v>14</v>
          </cell>
          <cell r="AI620">
            <v>652</v>
          </cell>
          <cell r="AJ620">
            <v>200</v>
          </cell>
          <cell r="AK620">
            <v>693</v>
          </cell>
          <cell r="AL620">
            <v>176</v>
          </cell>
          <cell r="AM620">
            <v>154</v>
          </cell>
          <cell r="AN620">
            <v>270</v>
          </cell>
          <cell r="AO620">
            <v>222</v>
          </cell>
        </row>
        <row r="621">
          <cell r="B621" t="str">
            <v>01 เมืองนครนายก</v>
          </cell>
          <cell r="C621">
            <v>232</v>
          </cell>
          <cell r="D621">
            <v>258.75</v>
          </cell>
          <cell r="E621">
            <v>100.75</v>
          </cell>
          <cell r="F621">
            <v>104.75</v>
          </cell>
          <cell r="G621">
            <v>22</v>
          </cell>
          <cell r="H621">
            <v>1</v>
          </cell>
          <cell r="I621">
            <v>221.47</v>
          </cell>
          <cell r="J621">
            <v>11.742243436754176</v>
          </cell>
          <cell r="M621">
            <v>237.91495707334002</v>
          </cell>
          <cell r="N621">
            <v>97</v>
          </cell>
          <cell r="P621">
            <v>0</v>
          </cell>
          <cell r="Q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238</v>
          </cell>
          <cell r="AF621">
            <v>238</v>
          </cell>
          <cell r="AG621">
            <v>0</v>
          </cell>
          <cell r="AH621">
            <v>0</v>
          </cell>
          <cell r="AI621">
            <v>152</v>
          </cell>
          <cell r="AJ621">
            <v>37</v>
          </cell>
          <cell r="AK621">
            <v>189</v>
          </cell>
          <cell r="AL621">
            <v>26</v>
          </cell>
          <cell r="AM621">
            <v>28</v>
          </cell>
          <cell r="AN621">
            <v>171</v>
          </cell>
          <cell r="AO621">
            <v>148</v>
          </cell>
        </row>
        <row r="622">
          <cell r="B622" t="str">
            <v>02 บ้านนา</v>
          </cell>
          <cell r="C622">
            <v>499.75</v>
          </cell>
          <cell r="D622">
            <v>499.75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M622">
            <v>380.44476281251002</v>
          </cell>
          <cell r="N622">
            <v>364</v>
          </cell>
          <cell r="P622">
            <v>0</v>
          </cell>
          <cell r="Q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394</v>
          </cell>
          <cell r="AF622">
            <v>380</v>
          </cell>
          <cell r="AG622">
            <v>0</v>
          </cell>
          <cell r="AH622">
            <v>14</v>
          </cell>
          <cell r="AI622">
            <v>390</v>
          </cell>
          <cell r="AJ622">
            <v>131</v>
          </cell>
          <cell r="AK622">
            <v>380</v>
          </cell>
          <cell r="AL622">
            <v>129</v>
          </cell>
          <cell r="AM622">
            <v>104</v>
          </cell>
          <cell r="AN622">
            <v>328</v>
          </cell>
          <cell r="AO622">
            <v>274</v>
          </cell>
        </row>
        <row r="623">
          <cell r="B623" t="str">
            <v>03 ปากพลี</v>
          </cell>
          <cell r="C623">
            <v>121</v>
          </cell>
          <cell r="D623">
            <v>121</v>
          </cell>
          <cell r="E623">
            <v>8</v>
          </cell>
          <cell r="F623">
            <v>8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M623">
            <v>0</v>
          </cell>
          <cell r="N623">
            <v>77</v>
          </cell>
          <cell r="P623">
            <v>0</v>
          </cell>
          <cell r="Q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77</v>
          </cell>
          <cell r="AF623">
            <v>77</v>
          </cell>
          <cell r="AG623">
            <v>0</v>
          </cell>
          <cell r="AH623">
            <v>0</v>
          </cell>
          <cell r="AI623">
            <v>63</v>
          </cell>
          <cell r="AJ623">
            <v>24</v>
          </cell>
          <cell r="AK623">
            <v>77</v>
          </cell>
          <cell r="AL623">
            <v>14</v>
          </cell>
          <cell r="AM623">
            <v>14</v>
          </cell>
          <cell r="AN623">
            <v>254</v>
          </cell>
          <cell r="AO623">
            <v>182</v>
          </cell>
        </row>
        <row r="624">
          <cell r="B624" t="str">
            <v>04 องครักษ์</v>
          </cell>
          <cell r="C624">
            <v>71</v>
          </cell>
          <cell r="D624">
            <v>71</v>
          </cell>
          <cell r="E624">
            <v>33</v>
          </cell>
          <cell r="F624">
            <v>33</v>
          </cell>
          <cell r="G624">
            <v>0</v>
          </cell>
          <cell r="H624">
            <v>27</v>
          </cell>
          <cell r="I624">
            <v>0</v>
          </cell>
          <cell r="J624">
            <v>826.36363636363637</v>
          </cell>
          <cell r="M624">
            <v>0</v>
          </cell>
          <cell r="N624">
            <v>12</v>
          </cell>
          <cell r="P624">
            <v>0</v>
          </cell>
          <cell r="Q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47</v>
          </cell>
          <cell r="AF624">
            <v>47</v>
          </cell>
          <cell r="AG624">
            <v>0</v>
          </cell>
          <cell r="AH624">
            <v>0</v>
          </cell>
          <cell r="AI624">
            <v>47</v>
          </cell>
          <cell r="AJ624">
            <v>8</v>
          </cell>
          <cell r="AK624">
            <v>47</v>
          </cell>
          <cell r="AL624">
            <v>7</v>
          </cell>
          <cell r="AM624">
            <v>8</v>
          </cell>
          <cell r="AN624">
            <v>170</v>
          </cell>
          <cell r="AO624">
            <v>170</v>
          </cell>
        </row>
        <row r="625">
          <cell r="B625" t="str">
            <v>ปราจีนบุรี</v>
          </cell>
          <cell r="C625">
            <v>27642.75</v>
          </cell>
          <cell r="D625">
            <v>27974.75</v>
          </cell>
          <cell r="E625">
            <v>8998</v>
          </cell>
          <cell r="F625">
            <v>11162</v>
          </cell>
          <cell r="G625">
            <v>1589</v>
          </cell>
          <cell r="H625">
            <v>1279</v>
          </cell>
          <cell r="I625">
            <v>177</v>
          </cell>
          <cell r="J625">
            <v>115</v>
          </cell>
          <cell r="M625">
            <v>57570.228175904114</v>
          </cell>
          <cell r="N625">
            <v>28226</v>
          </cell>
          <cell r="P625">
            <v>15712.791669999999</v>
          </cell>
          <cell r="Q625">
            <v>15061.791669999999</v>
          </cell>
          <cell r="Y625">
            <v>11526.875</v>
          </cell>
          <cell r="Z625">
            <v>11526.875</v>
          </cell>
          <cell r="AA625">
            <v>1763</v>
          </cell>
          <cell r="AB625">
            <v>1402</v>
          </cell>
          <cell r="AC625">
            <v>153</v>
          </cell>
          <cell r="AD625">
            <v>122</v>
          </cell>
          <cell r="AE625">
            <v>40729</v>
          </cell>
          <cell r="AF625">
            <v>40488</v>
          </cell>
          <cell r="AG625">
            <v>325</v>
          </cell>
          <cell r="AH625">
            <v>566</v>
          </cell>
          <cell r="AI625">
            <v>30364</v>
          </cell>
          <cell r="AJ625">
            <v>1903</v>
          </cell>
          <cell r="AK625">
            <v>31099</v>
          </cell>
          <cell r="AL625">
            <v>6299</v>
          </cell>
          <cell r="AM625">
            <v>5737</v>
          </cell>
          <cell r="AN625">
            <v>207</v>
          </cell>
          <cell r="AO625">
            <v>184</v>
          </cell>
        </row>
        <row r="626">
          <cell r="B626" t="str">
            <v>01 เมืองปราจีนบุรี</v>
          </cell>
          <cell r="C626">
            <v>221</v>
          </cell>
          <cell r="D626">
            <v>549</v>
          </cell>
          <cell r="E626">
            <v>47</v>
          </cell>
          <cell r="F626">
            <v>211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M626">
            <v>437.33303333305997</v>
          </cell>
          <cell r="N626">
            <v>706</v>
          </cell>
          <cell r="P626">
            <v>432.25</v>
          </cell>
          <cell r="Q626">
            <v>432.25</v>
          </cell>
          <cell r="Y626">
            <v>432.25</v>
          </cell>
          <cell r="Z626">
            <v>432.25</v>
          </cell>
          <cell r="AA626">
            <v>47</v>
          </cell>
          <cell r="AB626">
            <v>22</v>
          </cell>
          <cell r="AC626">
            <v>108.27472527472527</v>
          </cell>
          <cell r="AD626">
            <v>50.879120879120876</v>
          </cell>
          <cell r="AE626">
            <v>706</v>
          </cell>
          <cell r="AF626">
            <v>706</v>
          </cell>
          <cell r="AG626">
            <v>0</v>
          </cell>
          <cell r="AH626">
            <v>0</v>
          </cell>
          <cell r="AI626">
            <v>408</v>
          </cell>
          <cell r="AJ626">
            <v>22</v>
          </cell>
          <cell r="AK626">
            <v>430</v>
          </cell>
          <cell r="AL626">
            <v>39</v>
          </cell>
          <cell r="AM626">
            <v>35</v>
          </cell>
          <cell r="AN626">
            <v>98</v>
          </cell>
          <cell r="AO626">
            <v>81</v>
          </cell>
        </row>
        <row r="627">
          <cell r="B627" t="str">
            <v>02 กบินทร์บุรี</v>
          </cell>
          <cell r="C627">
            <v>7497</v>
          </cell>
          <cell r="D627">
            <v>7497</v>
          </cell>
          <cell r="E627">
            <v>1704</v>
          </cell>
          <cell r="F627">
            <v>1704</v>
          </cell>
          <cell r="G627">
            <v>494</v>
          </cell>
          <cell r="H627">
            <v>0</v>
          </cell>
          <cell r="I627">
            <v>289.66000000000003</v>
          </cell>
          <cell r="J627">
            <v>0</v>
          </cell>
          <cell r="M627">
            <v>26438.885859784474</v>
          </cell>
          <cell r="N627">
            <v>10341</v>
          </cell>
          <cell r="P627">
            <v>7698.0416699999996</v>
          </cell>
          <cell r="Q627">
            <v>7047.0416699999996</v>
          </cell>
          <cell r="Y627">
            <v>4051.125</v>
          </cell>
          <cell r="Z627">
            <v>4051.125</v>
          </cell>
          <cell r="AA627">
            <v>472</v>
          </cell>
          <cell r="AB627">
            <v>410</v>
          </cell>
          <cell r="AC627">
            <v>116.62078435002623</v>
          </cell>
          <cell r="AD627">
            <v>101.20079813138325</v>
          </cell>
          <cell r="AE627">
            <v>12393</v>
          </cell>
          <cell r="AF627">
            <v>12358</v>
          </cell>
          <cell r="AG627">
            <v>81</v>
          </cell>
          <cell r="AH627">
            <v>116</v>
          </cell>
          <cell r="AI627">
            <v>12393</v>
          </cell>
          <cell r="AJ627">
            <v>683</v>
          </cell>
          <cell r="AK627">
            <v>12358</v>
          </cell>
          <cell r="AL627">
            <v>2134</v>
          </cell>
          <cell r="AM627">
            <v>1790</v>
          </cell>
          <cell r="AN627">
            <v>169</v>
          </cell>
          <cell r="AO627">
            <v>145</v>
          </cell>
        </row>
        <row r="628">
          <cell r="B628" t="str">
            <v>03 บ้านสร้าง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M628">
            <v>0</v>
          </cell>
          <cell r="N628">
            <v>0</v>
          </cell>
          <cell r="P628">
            <v>0</v>
          </cell>
          <cell r="Q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I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</row>
        <row r="629">
          <cell r="B629" t="str">
            <v>04 ประจันตคาม</v>
          </cell>
          <cell r="C629">
            <v>581.75</v>
          </cell>
          <cell r="D629">
            <v>568.75</v>
          </cell>
          <cell r="E629">
            <v>125</v>
          </cell>
          <cell r="F629">
            <v>125</v>
          </cell>
          <cell r="G629">
            <v>13</v>
          </cell>
          <cell r="H629">
            <v>0</v>
          </cell>
          <cell r="I629">
            <v>105</v>
          </cell>
          <cell r="J629">
            <v>0</v>
          </cell>
          <cell r="M629">
            <v>428.1061654903599</v>
          </cell>
          <cell r="N629">
            <v>662</v>
          </cell>
          <cell r="P629">
            <v>0</v>
          </cell>
          <cell r="Q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691</v>
          </cell>
          <cell r="AF629">
            <v>662</v>
          </cell>
          <cell r="AG629">
            <v>0</v>
          </cell>
          <cell r="AH629">
            <v>29</v>
          </cell>
          <cell r="AI629">
            <v>480</v>
          </cell>
          <cell r="AJ629">
            <v>28</v>
          </cell>
          <cell r="AK629">
            <v>479</v>
          </cell>
          <cell r="AL629">
            <v>48</v>
          </cell>
          <cell r="AM629">
            <v>43</v>
          </cell>
          <cell r="AN629">
            <v>88</v>
          </cell>
          <cell r="AO629">
            <v>90</v>
          </cell>
        </row>
        <row r="630">
          <cell r="B630" t="str">
            <v>05 ศรีมหาโพธิ</v>
          </cell>
          <cell r="C630">
            <v>82</v>
          </cell>
          <cell r="D630">
            <v>82</v>
          </cell>
          <cell r="E630">
            <v>10</v>
          </cell>
          <cell r="F630">
            <v>10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M630">
            <v>3613.93629503376</v>
          </cell>
          <cell r="N630">
            <v>595</v>
          </cell>
          <cell r="P630">
            <v>0</v>
          </cell>
          <cell r="Q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3698</v>
          </cell>
          <cell r="AF630">
            <v>3614</v>
          </cell>
          <cell r="AG630">
            <v>0</v>
          </cell>
          <cell r="AH630">
            <v>84</v>
          </cell>
          <cell r="AI630">
            <v>1586</v>
          </cell>
          <cell r="AJ630">
            <v>129</v>
          </cell>
          <cell r="AK630">
            <v>1631</v>
          </cell>
          <cell r="AL630">
            <v>151</v>
          </cell>
          <cell r="AM630">
            <v>229</v>
          </cell>
          <cell r="AN630">
            <v>142</v>
          </cell>
          <cell r="AO630">
            <v>140</v>
          </cell>
        </row>
        <row r="631">
          <cell r="B631" t="str">
            <v>06 ศรีมโหสถ</v>
          </cell>
          <cell r="C631">
            <v>0</v>
          </cell>
          <cell r="D631">
            <v>84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M631">
            <v>3613.93629503376</v>
          </cell>
          <cell r="N631">
            <v>110</v>
          </cell>
          <cell r="P631">
            <v>0</v>
          </cell>
          <cell r="Q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116</v>
          </cell>
          <cell r="AF631">
            <v>110</v>
          </cell>
          <cell r="AG631">
            <v>0</v>
          </cell>
          <cell r="AH631">
            <v>6</v>
          </cell>
          <cell r="AI631">
            <v>106</v>
          </cell>
          <cell r="AJ631">
            <v>6</v>
          </cell>
          <cell r="AK631">
            <v>106</v>
          </cell>
          <cell r="AL631">
            <v>11</v>
          </cell>
          <cell r="AM631">
            <v>11</v>
          </cell>
          <cell r="AN631">
            <v>94</v>
          </cell>
          <cell r="AO631">
            <v>104</v>
          </cell>
        </row>
        <row r="632">
          <cell r="B632" t="str">
            <v>07 นาดี</v>
          </cell>
          <cell r="C632">
            <v>19261</v>
          </cell>
          <cell r="D632">
            <v>19194</v>
          </cell>
          <cell r="E632">
            <v>7112</v>
          </cell>
          <cell r="F632">
            <v>9112</v>
          </cell>
          <cell r="G632">
            <v>1082</v>
          </cell>
          <cell r="H632">
            <v>1279</v>
          </cell>
          <cell r="I632">
            <v>152.19</v>
          </cell>
          <cell r="J632">
            <v>140.33061018437226</v>
          </cell>
          <cell r="M632">
            <v>23038.030527228701</v>
          </cell>
          <cell r="N632">
            <v>15812</v>
          </cell>
          <cell r="P632">
            <v>7582.5</v>
          </cell>
          <cell r="Q632">
            <v>7582.5</v>
          </cell>
          <cell r="Y632">
            <v>7043.5</v>
          </cell>
          <cell r="Z632">
            <v>7043.5</v>
          </cell>
          <cell r="AA632">
            <v>1244</v>
          </cell>
          <cell r="AB632">
            <v>970</v>
          </cell>
          <cell r="AC632">
            <v>176.62394406190106</v>
          </cell>
          <cell r="AD632">
            <v>137.77205934549585</v>
          </cell>
          <cell r="AE632">
            <v>23125</v>
          </cell>
          <cell r="AF632">
            <v>23038</v>
          </cell>
          <cell r="AG632">
            <v>244</v>
          </cell>
          <cell r="AH632">
            <v>331</v>
          </cell>
          <cell r="AI632">
            <v>15391</v>
          </cell>
          <cell r="AJ632">
            <v>1035</v>
          </cell>
          <cell r="AK632">
            <v>16095</v>
          </cell>
          <cell r="AL632">
            <v>3916</v>
          </cell>
          <cell r="AM632">
            <v>3629</v>
          </cell>
          <cell r="AN632">
            <v>187</v>
          </cell>
          <cell r="AO632">
            <v>225</v>
          </cell>
        </row>
        <row r="633">
          <cell r="B633" t="str">
            <v>ฉะเชิงเทรา</v>
          </cell>
          <cell r="C633">
            <v>215686.75</v>
          </cell>
          <cell r="D633">
            <v>210834.25</v>
          </cell>
          <cell r="E633">
            <v>154478</v>
          </cell>
          <cell r="F633">
            <v>151621</v>
          </cell>
          <cell r="G633">
            <v>7603</v>
          </cell>
          <cell r="H633">
            <v>13243</v>
          </cell>
          <cell r="I633">
            <v>49</v>
          </cell>
          <cell r="J633">
            <v>87</v>
          </cell>
          <cell r="M633">
            <v>339223</v>
          </cell>
          <cell r="N633">
            <v>198288</v>
          </cell>
          <cell r="P633">
            <v>162821.77305000002</v>
          </cell>
          <cell r="Q633">
            <v>163439.07779000001</v>
          </cell>
          <cell r="Y633">
            <v>124398.20223</v>
          </cell>
          <cell r="Z633">
            <v>136163.00044</v>
          </cell>
          <cell r="AA633">
            <v>22840</v>
          </cell>
          <cell r="AB633">
            <v>24060</v>
          </cell>
          <cell r="AC633">
            <v>184</v>
          </cell>
          <cell r="AD633">
            <v>177</v>
          </cell>
          <cell r="AE633">
            <v>216348</v>
          </cell>
          <cell r="AF633">
            <v>209558</v>
          </cell>
          <cell r="AG633">
            <v>2017</v>
          </cell>
          <cell r="AH633">
            <v>8807</v>
          </cell>
          <cell r="AI633">
            <v>179950</v>
          </cell>
          <cell r="AJ633">
            <v>5222</v>
          </cell>
          <cell r="AK633">
            <v>176363</v>
          </cell>
          <cell r="AL633">
            <v>33957.18</v>
          </cell>
          <cell r="AM633">
            <v>31856</v>
          </cell>
          <cell r="AN633">
            <v>189</v>
          </cell>
          <cell r="AO633">
            <v>181</v>
          </cell>
        </row>
        <row r="634">
          <cell r="B634" t="str">
            <v>01 เมืองฉะเชิงเทรา</v>
          </cell>
          <cell r="C634">
            <v>17</v>
          </cell>
          <cell r="D634">
            <v>17.5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M634">
            <v>20</v>
          </cell>
          <cell r="N634">
            <v>321</v>
          </cell>
          <cell r="P634">
            <v>0</v>
          </cell>
          <cell r="Q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303</v>
          </cell>
          <cell r="AF634">
            <v>321</v>
          </cell>
          <cell r="AG634">
            <v>18</v>
          </cell>
          <cell r="AH634">
            <v>0</v>
          </cell>
          <cell r="AI634">
            <v>2</v>
          </cell>
          <cell r="AJ634">
            <v>0</v>
          </cell>
          <cell r="AK634">
            <v>2</v>
          </cell>
          <cell r="AL634">
            <v>0.18</v>
          </cell>
          <cell r="AM634">
            <v>0</v>
          </cell>
          <cell r="AN634">
            <v>90</v>
          </cell>
          <cell r="AO634">
            <v>0</v>
          </cell>
        </row>
        <row r="635">
          <cell r="B635" t="str">
            <v>02 บางคล้า</v>
          </cell>
          <cell r="C635">
            <v>36</v>
          </cell>
          <cell r="D635">
            <v>36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M635">
            <v>23</v>
          </cell>
          <cell r="N635">
            <v>0</v>
          </cell>
          <cell r="P635">
            <v>0</v>
          </cell>
          <cell r="Q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32</v>
          </cell>
          <cell r="AF635">
            <v>23</v>
          </cell>
          <cell r="AG635">
            <v>0</v>
          </cell>
          <cell r="AH635">
            <v>9</v>
          </cell>
          <cell r="AI635">
            <v>12</v>
          </cell>
          <cell r="AJ635">
            <v>0</v>
          </cell>
          <cell r="AK635">
            <v>3</v>
          </cell>
          <cell r="AL635">
            <v>1</v>
          </cell>
          <cell r="AM635">
            <v>0</v>
          </cell>
          <cell r="AN635">
            <v>0</v>
          </cell>
          <cell r="AO635">
            <v>0</v>
          </cell>
        </row>
        <row r="636">
          <cell r="B636" t="str">
            <v>03 บางน้ำเปรี้ยว</v>
          </cell>
          <cell r="C636">
            <v>42</v>
          </cell>
          <cell r="D636">
            <v>33</v>
          </cell>
          <cell r="E636">
            <v>24</v>
          </cell>
          <cell r="F636">
            <v>24</v>
          </cell>
          <cell r="G636">
            <v>1</v>
          </cell>
          <cell r="H636">
            <v>2</v>
          </cell>
          <cell r="I636">
            <v>25</v>
          </cell>
          <cell r="J636">
            <v>74.583333333333329</v>
          </cell>
          <cell r="M636">
            <v>0</v>
          </cell>
          <cell r="N636">
            <v>10</v>
          </cell>
          <cell r="P636">
            <v>0</v>
          </cell>
          <cell r="Q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10</v>
          </cell>
          <cell r="AF636">
            <v>10</v>
          </cell>
          <cell r="AG636">
            <v>0</v>
          </cell>
          <cell r="AH636">
            <v>0</v>
          </cell>
          <cell r="AI636">
            <v>2</v>
          </cell>
          <cell r="AJ636">
            <v>0</v>
          </cell>
          <cell r="AK636">
            <v>2</v>
          </cell>
          <cell r="AL636">
            <v>0</v>
          </cell>
          <cell r="AM636">
            <v>0</v>
          </cell>
          <cell r="AN636">
            <v>105</v>
          </cell>
          <cell r="AO636">
            <v>0</v>
          </cell>
        </row>
        <row r="637">
          <cell r="B637" t="str">
            <v>04 บางปะกง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M637">
            <v>0</v>
          </cell>
          <cell r="N637">
            <v>0</v>
          </cell>
          <cell r="P637">
            <v>0</v>
          </cell>
          <cell r="Q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I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</row>
        <row r="638">
          <cell r="B638" t="str">
            <v>05 บ้านโพธิ์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M638">
            <v>0</v>
          </cell>
          <cell r="N638">
            <v>0</v>
          </cell>
          <cell r="P638">
            <v>0</v>
          </cell>
          <cell r="Q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I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</row>
        <row r="639">
          <cell r="B639" t="str">
            <v>06 พนมสารคาม</v>
          </cell>
          <cell r="C639">
            <v>8778</v>
          </cell>
          <cell r="D639">
            <v>12171</v>
          </cell>
          <cell r="E639">
            <v>5928</v>
          </cell>
          <cell r="F639">
            <v>5963</v>
          </cell>
          <cell r="G639">
            <v>2469</v>
          </cell>
          <cell r="H639">
            <v>1065</v>
          </cell>
          <cell r="I639">
            <v>416.43</v>
          </cell>
          <cell r="J639">
            <v>178.53810498071439</v>
          </cell>
          <cell r="M639">
            <v>12450</v>
          </cell>
          <cell r="N639">
            <v>8197</v>
          </cell>
          <cell r="P639">
            <v>8787.1666700000005</v>
          </cell>
          <cell r="Q639">
            <v>8783.5091699999994</v>
          </cell>
          <cell r="Y639">
            <v>7626.6666699999996</v>
          </cell>
          <cell r="Z639">
            <v>7804.5091700000003</v>
          </cell>
          <cell r="AA639">
            <v>1301</v>
          </cell>
          <cell r="AB639">
            <v>1283</v>
          </cell>
          <cell r="AC639">
            <v>170.64843742541589</v>
          </cell>
          <cell r="AD639">
            <v>164.34882028590147</v>
          </cell>
          <cell r="AE639">
            <v>12555</v>
          </cell>
          <cell r="AF639">
            <v>12450</v>
          </cell>
          <cell r="AG639">
            <v>119</v>
          </cell>
          <cell r="AH639">
            <v>224</v>
          </cell>
          <cell r="AI639">
            <v>5377</v>
          </cell>
          <cell r="AJ639">
            <v>207</v>
          </cell>
          <cell r="AK639">
            <v>5360</v>
          </cell>
          <cell r="AL639">
            <v>985</v>
          </cell>
          <cell r="AM639">
            <v>902</v>
          </cell>
          <cell r="AN639">
            <v>170</v>
          </cell>
          <cell r="AO639">
            <v>168</v>
          </cell>
        </row>
        <row r="640">
          <cell r="B640" t="str">
            <v>07 สนามชัยเขต</v>
          </cell>
          <cell r="C640">
            <v>79636</v>
          </cell>
          <cell r="D640">
            <v>76555</v>
          </cell>
          <cell r="E640">
            <v>52745</v>
          </cell>
          <cell r="F640">
            <v>52911</v>
          </cell>
          <cell r="G640">
            <v>0</v>
          </cell>
          <cell r="H640">
            <v>1170</v>
          </cell>
          <cell r="I640">
            <v>0</v>
          </cell>
          <cell r="J640">
            <v>22.112604184385098</v>
          </cell>
          <cell r="M640">
            <v>134082</v>
          </cell>
          <cell r="N640">
            <v>76257</v>
          </cell>
          <cell r="P640">
            <v>70359.341939999998</v>
          </cell>
          <cell r="Q640">
            <v>71123.495009999999</v>
          </cell>
          <cell r="Y640">
            <v>52850.408609999999</v>
          </cell>
          <cell r="Z640">
            <v>55550.469449999997</v>
          </cell>
          <cell r="AA640">
            <v>8459</v>
          </cell>
          <cell r="AB640">
            <v>8958</v>
          </cell>
          <cell r="AC640">
            <v>160.04873157233288</v>
          </cell>
          <cell r="AD640">
            <v>161.25859595827413</v>
          </cell>
          <cell r="AE640">
            <v>81466</v>
          </cell>
          <cell r="AF640">
            <v>76257</v>
          </cell>
          <cell r="AG640">
            <v>1176</v>
          </cell>
          <cell r="AH640">
            <v>6385</v>
          </cell>
          <cell r="AI640">
            <v>66709</v>
          </cell>
          <cell r="AJ640">
            <v>1952</v>
          </cell>
          <cell r="AK640">
            <v>62276</v>
          </cell>
          <cell r="AL640">
            <v>10649</v>
          </cell>
          <cell r="AM640">
            <v>10494</v>
          </cell>
          <cell r="AN640">
            <v>173</v>
          </cell>
          <cell r="AO640">
            <v>169</v>
          </cell>
        </row>
        <row r="641">
          <cell r="B641" t="str">
            <v>08 ราชสาส์น</v>
          </cell>
          <cell r="C641">
            <v>25</v>
          </cell>
          <cell r="D641">
            <v>25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M641">
            <v>26</v>
          </cell>
          <cell r="N641">
            <v>59</v>
          </cell>
          <cell r="P641">
            <v>0</v>
          </cell>
          <cell r="Q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59</v>
          </cell>
          <cell r="AF641">
            <v>59</v>
          </cell>
          <cell r="AG641">
            <v>0</v>
          </cell>
          <cell r="AH641">
            <v>0</v>
          </cell>
          <cell r="AI641">
            <v>39</v>
          </cell>
          <cell r="AJ641">
            <v>0</v>
          </cell>
          <cell r="AK641">
            <v>39</v>
          </cell>
          <cell r="AL641">
            <v>3</v>
          </cell>
          <cell r="AM641">
            <v>3</v>
          </cell>
          <cell r="AN641">
            <v>77</v>
          </cell>
          <cell r="AO641">
            <v>77</v>
          </cell>
        </row>
        <row r="642">
          <cell r="B642" t="str">
            <v>09 แปลงยาว</v>
          </cell>
          <cell r="C642">
            <v>22524</v>
          </cell>
          <cell r="D642">
            <v>17368</v>
          </cell>
          <cell r="E642">
            <v>19296</v>
          </cell>
          <cell r="F642">
            <v>16238</v>
          </cell>
          <cell r="G642">
            <v>3401</v>
          </cell>
          <cell r="H642">
            <v>5216</v>
          </cell>
          <cell r="I642">
            <v>176.28</v>
          </cell>
          <cell r="J642">
            <v>321.20379295479739</v>
          </cell>
          <cell r="M642">
            <v>31287</v>
          </cell>
          <cell r="N642">
            <v>20181</v>
          </cell>
          <cell r="P642">
            <v>9155.5750000000007</v>
          </cell>
          <cell r="Q642">
            <v>9118.0138900000002</v>
          </cell>
          <cell r="Y642">
            <v>8350.8541700000005</v>
          </cell>
          <cell r="Z642">
            <v>8116.8576400000002</v>
          </cell>
          <cell r="AA642">
            <v>1134</v>
          </cell>
          <cell r="AB642">
            <v>1686</v>
          </cell>
          <cell r="AC642">
            <v>135.80689428324672</v>
          </cell>
          <cell r="AD642">
            <v>207.67866085181211</v>
          </cell>
          <cell r="AE642">
            <v>21218</v>
          </cell>
          <cell r="AF642">
            <v>20181</v>
          </cell>
          <cell r="AG642">
            <v>321</v>
          </cell>
          <cell r="AH642">
            <v>1358</v>
          </cell>
          <cell r="AI642">
            <v>17579</v>
          </cell>
          <cell r="AJ642">
            <v>453</v>
          </cell>
          <cell r="AK642">
            <v>16674</v>
          </cell>
          <cell r="AL642">
            <v>2812</v>
          </cell>
          <cell r="AM642">
            <v>3201</v>
          </cell>
          <cell r="AN642">
            <v>193</v>
          </cell>
          <cell r="AO642">
            <v>192</v>
          </cell>
        </row>
        <row r="643">
          <cell r="B643" t="str">
            <v>10 ท่าตะเกียบ</v>
          </cell>
          <cell r="C643">
            <v>104628.75</v>
          </cell>
          <cell r="D643">
            <v>104628.75</v>
          </cell>
          <cell r="E643">
            <v>76485</v>
          </cell>
          <cell r="F643">
            <v>76485</v>
          </cell>
          <cell r="G643">
            <v>1732</v>
          </cell>
          <cell r="H643">
            <v>5790</v>
          </cell>
          <cell r="I643">
            <v>22.64</v>
          </cell>
          <cell r="J643">
            <v>75.69825116035824</v>
          </cell>
          <cell r="M643">
            <v>161335</v>
          </cell>
          <cell r="N643">
            <v>93263</v>
          </cell>
          <cell r="P643">
            <v>74519.689440000002</v>
          </cell>
          <cell r="Q643">
            <v>74414.059720000005</v>
          </cell>
          <cell r="Y643">
            <v>55570.272779999999</v>
          </cell>
          <cell r="Z643">
            <v>64691.16418</v>
          </cell>
          <cell r="AA643">
            <v>11946</v>
          </cell>
          <cell r="AB643">
            <v>12133</v>
          </cell>
          <cell r="AC643">
            <v>214.96616113911398</v>
          </cell>
          <cell r="AD643">
            <v>187.54937266998493</v>
          </cell>
          <cell r="AE643">
            <v>100705</v>
          </cell>
          <cell r="AF643">
            <v>100257</v>
          </cell>
          <cell r="AG643">
            <v>383</v>
          </cell>
          <cell r="AH643">
            <v>831</v>
          </cell>
          <cell r="AI643">
            <v>90230</v>
          </cell>
          <cell r="AJ643">
            <v>2608</v>
          </cell>
          <cell r="AK643">
            <v>92007</v>
          </cell>
          <cell r="AL643">
            <v>19507</v>
          </cell>
          <cell r="AM643">
            <v>17256</v>
          </cell>
          <cell r="AN643">
            <v>201</v>
          </cell>
          <cell r="AO643">
            <v>188</v>
          </cell>
        </row>
        <row r="644">
          <cell r="B644" t="str">
            <v>11 คลองเขื่อน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M644">
            <v>0</v>
          </cell>
          <cell r="N644">
            <v>0</v>
          </cell>
          <cell r="P644">
            <v>0</v>
          </cell>
          <cell r="Q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I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</row>
        <row r="645">
          <cell r="B645" t="str">
            <v>สระแก้ว</v>
          </cell>
          <cell r="C645">
            <v>64893</v>
          </cell>
          <cell r="D645">
            <v>69369</v>
          </cell>
          <cell r="E645">
            <v>18995</v>
          </cell>
          <cell r="F645">
            <v>23871</v>
          </cell>
          <cell r="G645">
            <v>544</v>
          </cell>
          <cell r="H645">
            <v>742</v>
          </cell>
          <cell r="I645">
            <v>29</v>
          </cell>
          <cell r="J645">
            <v>31</v>
          </cell>
          <cell r="M645">
            <v>143764.91490995188</v>
          </cell>
          <cell r="N645">
            <v>55400</v>
          </cell>
          <cell r="P645">
            <v>67463.882230000003</v>
          </cell>
          <cell r="Q645">
            <v>67463.882230000003</v>
          </cell>
          <cell r="Y645">
            <v>49612.326659999992</v>
          </cell>
          <cell r="Z645">
            <v>49934.15999</v>
          </cell>
          <cell r="AA645">
            <v>8873</v>
          </cell>
          <cell r="AB645">
            <v>9047</v>
          </cell>
          <cell r="AC645">
            <v>179</v>
          </cell>
          <cell r="AD645">
            <v>181</v>
          </cell>
          <cell r="AE645">
            <v>73979</v>
          </cell>
          <cell r="AF645">
            <v>72810</v>
          </cell>
          <cell r="AG645">
            <v>675</v>
          </cell>
          <cell r="AH645">
            <v>1844</v>
          </cell>
          <cell r="AI645">
            <v>55385</v>
          </cell>
          <cell r="AJ645">
            <v>8150</v>
          </cell>
          <cell r="AK645">
            <v>60798</v>
          </cell>
          <cell r="AL645">
            <v>10091</v>
          </cell>
          <cell r="AM645">
            <v>10898</v>
          </cell>
          <cell r="AN645">
            <v>182</v>
          </cell>
          <cell r="AO645">
            <v>179</v>
          </cell>
        </row>
        <row r="646">
          <cell r="B646" t="str">
            <v>01 เมืองสระแก้ว</v>
          </cell>
          <cell r="C646">
            <v>6775</v>
          </cell>
          <cell r="D646">
            <v>6775</v>
          </cell>
          <cell r="E646">
            <v>280</v>
          </cell>
          <cell r="F646">
            <v>280</v>
          </cell>
          <cell r="G646">
            <v>158</v>
          </cell>
          <cell r="H646">
            <v>137</v>
          </cell>
          <cell r="I646">
            <v>563.98</v>
          </cell>
          <cell r="J646">
            <v>488.81414285714283</v>
          </cell>
          <cell r="M646">
            <v>26525.581557362715</v>
          </cell>
          <cell r="N646">
            <v>12278</v>
          </cell>
          <cell r="P646">
            <v>10113.73223</v>
          </cell>
          <cell r="Q646">
            <v>10113.73223</v>
          </cell>
          <cell r="Y646">
            <v>9654.8433299999997</v>
          </cell>
          <cell r="Z646">
            <v>9756.6766599999992</v>
          </cell>
          <cell r="AA646">
            <v>1895</v>
          </cell>
          <cell r="AB646">
            <v>2137</v>
          </cell>
          <cell r="AC646">
            <v>196.31673067966813</v>
          </cell>
          <cell r="AD646">
            <v>219.02371712808201</v>
          </cell>
          <cell r="AE646">
            <v>12382</v>
          </cell>
          <cell r="AF646">
            <v>12278</v>
          </cell>
          <cell r="AG646">
            <v>113</v>
          </cell>
          <cell r="AH646">
            <v>217</v>
          </cell>
          <cell r="AI646">
            <v>11911</v>
          </cell>
          <cell r="AJ646">
            <v>1337</v>
          </cell>
          <cell r="AK646">
            <v>12278</v>
          </cell>
          <cell r="AL646">
            <v>2805</v>
          </cell>
          <cell r="AM646">
            <v>2689</v>
          </cell>
          <cell r="AN646">
            <v>165</v>
          </cell>
          <cell r="AO646">
            <v>219</v>
          </cell>
        </row>
        <row r="647">
          <cell r="B647" t="str">
            <v>02 คลองหาด</v>
          </cell>
          <cell r="C647">
            <v>4761</v>
          </cell>
          <cell r="D647">
            <v>4761</v>
          </cell>
          <cell r="E647">
            <v>1723</v>
          </cell>
          <cell r="F647">
            <v>1723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M647">
            <v>13901.575864494489</v>
          </cell>
          <cell r="N647">
            <v>5701</v>
          </cell>
          <cell r="P647">
            <v>17649</v>
          </cell>
          <cell r="Q647">
            <v>17649</v>
          </cell>
          <cell r="Y647">
            <v>8847</v>
          </cell>
          <cell r="Z647">
            <v>8847</v>
          </cell>
          <cell r="AA647">
            <v>2037</v>
          </cell>
          <cell r="AB647">
            <v>1841</v>
          </cell>
          <cell r="AC647">
            <v>230.2441505595117</v>
          </cell>
          <cell r="AD647">
            <v>208.12054933875891</v>
          </cell>
          <cell r="AE647">
            <v>6874</v>
          </cell>
          <cell r="AF647">
            <v>6808</v>
          </cell>
          <cell r="AG647">
            <v>0</v>
          </cell>
          <cell r="AH647">
            <v>66</v>
          </cell>
          <cell r="AI647">
            <v>4410</v>
          </cell>
          <cell r="AJ647">
            <v>781</v>
          </cell>
          <cell r="AK647">
            <v>5125</v>
          </cell>
          <cell r="AL647">
            <v>933</v>
          </cell>
          <cell r="AM647">
            <v>964</v>
          </cell>
          <cell r="AN647">
            <v>246</v>
          </cell>
          <cell r="AO647">
            <v>188</v>
          </cell>
        </row>
        <row r="648">
          <cell r="B648" t="str">
            <v>03 ตาพระยา</v>
          </cell>
          <cell r="C648">
            <v>997</v>
          </cell>
          <cell r="D648">
            <v>327</v>
          </cell>
          <cell r="E648">
            <v>439</v>
          </cell>
          <cell r="F648">
            <v>139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M648">
            <v>1562.3933480517189</v>
          </cell>
          <cell r="N648">
            <v>311</v>
          </cell>
          <cell r="P648">
            <v>0</v>
          </cell>
          <cell r="Q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1678</v>
          </cell>
          <cell r="AF648">
            <v>1562</v>
          </cell>
          <cell r="AG648">
            <v>0</v>
          </cell>
          <cell r="AH648">
            <v>116</v>
          </cell>
          <cell r="AI648">
            <v>572</v>
          </cell>
          <cell r="AJ648">
            <v>100</v>
          </cell>
          <cell r="AK648">
            <v>556</v>
          </cell>
          <cell r="AL648">
            <v>81</v>
          </cell>
          <cell r="AM648">
            <v>71</v>
          </cell>
          <cell r="AN648">
            <v>108</v>
          </cell>
          <cell r="AO648">
            <v>128</v>
          </cell>
        </row>
        <row r="649">
          <cell r="B649" t="str">
            <v>04 วังน้ำเย็น</v>
          </cell>
          <cell r="C649">
            <v>7393</v>
          </cell>
          <cell r="D649">
            <v>11369</v>
          </cell>
          <cell r="E649">
            <v>548</v>
          </cell>
          <cell r="F649">
            <v>4524</v>
          </cell>
          <cell r="G649">
            <v>30</v>
          </cell>
          <cell r="H649">
            <v>223</v>
          </cell>
          <cell r="I649">
            <v>55.23</v>
          </cell>
          <cell r="J649">
            <v>49.287895667550842</v>
          </cell>
          <cell r="M649">
            <v>14086.1285349227</v>
          </cell>
          <cell r="N649">
            <v>4404</v>
          </cell>
          <cell r="P649">
            <v>6871.6666699999996</v>
          </cell>
          <cell r="Q649">
            <v>6871.6666699999996</v>
          </cell>
          <cell r="Y649">
            <v>4011.6666700000001</v>
          </cell>
          <cell r="Z649">
            <v>4011.6666700000001</v>
          </cell>
          <cell r="AA649">
            <v>880</v>
          </cell>
          <cell r="AB649">
            <v>934</v>
          </cell>
          <cell r="AC649">
            <v>219.29933508907411</v>
          </cell>
          <cell r="AD649">
            <v>232.75114230764342</v>
          </cell>
          <cell r="AE649">
            <v>7967</v>
          </cell>
          <cell r="AF649">
            <v>7753</v>
          </cell>
          <cell r="AG649">
            <v>48</v>
          </cell>
          <cell r="AH649">
            <v>262</v>
          </cell>
          <cell r="AI649">
            <v>4851</v>
          </cell>
          <cell r="AJ649">
            <v>881</v>
          </cell>
          <cell r="AK649">
            <v>5470</v>
          </cell>
          <cell r="AL649">
            <v>1062</v>
          </cell>
          <cell r="AM649">
            <v>1240</v>
          </cell>
          <cell r="AN649">
            <v>176</v>
          </cell>
          <cell r="AO649">
            <v>227</v>
          </cell>
        </row>
        <row r="650">
          <cell r="B650" t="str">
            <v>05 วัฒนานคร</v>
          </cell>
          <cell r="C650">
            <v>11882</v>
          </cell>
          <cell r="D650">
            <v>11882</v>
          </cell>
          <cell r="E650">
            <v>4663</v>
          </cell>
          <cell r="F650">
            <v>4663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M650">
            <v>24181.798499598612</v>
          </cell>
          <cell r="N650">
            <v>6719</v>
          </cell>
          <cell r="P650">
            <v>10646</v>
          </cell>
          <cell r="Q650">
            <v>10646</v>
          </cell>
          <cell r="Y650">
            <v>9788</v>
          </cell>
          <cell r="Z650">
            <v>10008</v>
          </cell>
          <cell r="AA650">
            <v>1567</v>
          </cell>
          <cell r="AB650">
            <v>1789</v>
          </cell>
          <cell r="AC650">
            <v>160.05343277482632</v>
          </cell>
          <cell r="AD650">
            <v>178.7866373571143</v>
          </cell>
          <cell r="AE650">
            <v>11513</v>
          </cell>
          <cell r="AF650">
            <v>11532</v>
          </cell>
          <cell r="AG650">
            <v>120</v>
          </cell>
          <cell r="AH650">
            <v>101</v>
          </cell>
          <cell r="AI650">
            <v>8496</v>
          </cell>
          <cell r="AJ650">
            <v>1310</v>
          </cell>
          <cell r="AK650">
            <v>9705</v>
          </cell>
          <cell r="AL650">
            <v>1075</v>
          </cell>
          <cell r="AM650">
            <v>1466</v>
          </cell>
          <cell r="AN650">
            <v>116</v>
          </cell>
          <cell r="AO650">
            <v>151</v>
          </cell>
        </row>
        <row r="651">
          <cell r="B651" t="str">
            <v>06 อรัญประเทศ</v>
          </cell>
          <cell r="C651">
            <v>1157</v>
          </cell>
          <cell r="D651">
            <v>1157</v>
          </cell>
          <cell r="E651">
            <v>172</v>
          </cell>
          <cell r="F651">
            <v>172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M651">
            <v>2925.4408518850701</v>
          </cell>
          <cell r="N651">
            <v>477</v>
          </cell>
          <cell r="P651">
            <v>0</v>
          </cell>
          <cell r="Q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1226</v>
          </cell>
          <cell r="AF651">
            <v>1167</v>
          </cell>
          <cell r="AG651">
            <v>0</v>
          </cell>
          <cell r="AH651">
            <v>59</v>
          </cell>
          <cell r="AI651">
            <v>1226</v>
          </cell>
          <cell r="AJ651">
            <v>139</v>
          </cell>
          <cell r="AK651">
            <v>1167</v>
          </cell>
          <cell r="AL651">
            <v>184</v>
          </cell>
          <cell r="AM651">
            <v>197</v>
          </cell>
          <cell r="AN651">
            <v>149</v>
          </cell>
          <cell r="AO651">
            <v>169</v>
          </cell>
        </row>
        <row r="652">
          <cell r="B652" t="str">
            <v>07 เขาฉกรรจ์</v>
          </cell>
          <cell r="C652">
            <v>13882</v>
          </cell>
          <cell r="D652">
            <v>15082</v>
          </cell>
          <cell r="E652">
            <v>4695</v>
          </cell>
          <cell r="F652">
            <v>5895</v>
          </cell>
          <cell r="G652">
            <v>356</v>
          </cell>
          <cell r="H652">
            <v>382</v>
          </cell>
          <cell r="I652">
            <v>75.78</v>
          </cell>
          <cell r="J652">
            <v>64.860050890585242</v>
          </cell>
          <cell r="M652">
            <v>18293.878495510933</v>
          </cell>
          <cell r="N652">
            <v>9521</v>
          </cell>
          <cell r="P652">
            <v>5389.5</v>
          </cell>
          <cell r="Q652">
            <v>5389.5</v>
          </cell>
          <cell r="Y652">
            <v>3205.8333299999999</v>
          </cell>
          <cell r="Z652">
            <v>3205.8333299999999</v>
          </cell>
          <cell r="AA652">
            <v>578</v>
          </cell>
          <cell r="AB652">
            <v>604</v>
          </cell>
          <cell r="AC652">
            <v>180.18715901241191</v>
          </cell>
          <cell r="AD652">
            <v>188.44834955908328</v>
          </cell>
          <cell r="AE652">
            <v>13616</v>
          </cell>
          <cell r="AF652">
            <v>13330</v>
          </cell>
          <cell r="AG652">
            <v>233</v>
          </cell>
          <cell r="AH652">
            <v>519</v>
          </cell>
          <cell r="AI652">
            <v>8381</v>
          </cell>
          <cell r="AJ652">
            <v>1551</v>
          </cell>
          <cell r="AK652">
            <v>9413</v>
          </cell>
          <cell r="AL652">
            <v>1514</v>
          </cell>
          <cell r="AM652">
            <v>1778</v>
          </cell>
          <cell r="AN652">
            <v>164</v>
          </cell>
          <cell r="AO652">
            <v>189</v>
          </cell>
        </row>
        <row r="653">
          <cell r="B653" t="str">
            <v>08 โคกสูง</v>
          </cell>
          <cell r="C653">
            <v>484</v>
          </cell>
          <cell r="D653">
            <v>454</v>
          </cell>
          <cell r="E653">
            <v>62</v>
          </cell>
          <cell r="F653">
            <v>62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M653">
            <v>818.46375793494997</v>
          </cell>
          <cell r="N653">
            <v>171</v>
          </cell>
          <cell r="P653">
            <v>0</v>
          </cell>
          <cell r="Q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831</v>
          </cell>
          <cell r="AF653">
            <v>818</v>
          </cell>
          <cell r="AG653">
            <v>0</v>
          </cell>
          <cell r="AH653">
            <v>13</v>
          </cell>
          <cell r="AI653">
            <v>463</v>
          </cell>
          <cell r="AJ653">
            <v>55</v>
          </cell>
          <cell r="AK653">
            <v>505</v>
          </cell>
          <cell r="AL653">
            <v>77</v>
          </cell>
          <cell r="AM653">
            <v>91</v>
          </cell>
          <cell r="AN653">
            <v>158</v>
          </cell>
          <cell r="AO653">
            <v>180</v>
          </cell>
        </row>
        <row r="654">
          <cell r="B654" t="str">
            <v>09 วังสมบูรณ์</v>
          </cell>
          <cell r="C654">
            <v>17562</v>
          </cell>
          <cell r="D654">
            <v>17562</v>
          </cell>
          <cell r="E654">
            <v>6413</v>
          </cell>
          <cell r="F654">
            <v>6413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M654">
            <v>41469.654000190705</v>
          </cell>
          <cell r="N654">
            <v>15818</v>
          </cell>
          <cell r="P654">
            <v>16793.983329999999</v>
          </cell>
          <cell r="Q654">
            <v>16793.983329999999</v>
          </cell>
          <cell r="Y654">
            <v>14104.983329999999</v>
          </cell>
          <cell r="Z654">
            <v>14104.983329999999</v>
          </cell>
          <cell r="AA654">
            <v>1916</v>
          </cell>
          <cell r="AB654">
            <v>1742</v>
          </cell>
          <cell r="AC654">
            <v>135.85774849547448</v>
          </cell>
          <cell r="AD654">
            <v>123.51304526072063</v>
          </cell>
          <cell r="AE654">
            <v>17892</v>
          </cell>
          <cell r="AF654">
            <v>17562</v>
          </cell>
          <cell r="AG654">
            <v>161</v>
          </cell>
          <cell r="AH654">
            <v>491</v>
          </cell>
          <cell r="AI654">
            <v>15075</v>
          </cell>
          <cell r="AJ654">
            <v>1995</v>
          </cell>
          <cell r="AK654">
            <v>16579</v>
          </cell>
          <cell r="AL654">
            <v>2360</v>
          </cell>
          <cell r="AM654">
            <v>2402</v>
          </cell>
          <cell r="AN654">
            <v>133</v>
          </cell>
          <cell r="AO654">
            <v>145</v>
          </cell>
        </row>
        <row r="655">
          <cell r="B655" t="str">
            <v>จันทบุรี</v>
          </cell>
          <cell r="C655">
            <v>551967</v>
          </cell>
          <cell r="D655">
            <v>523878</v>
          </cell>
          <cell r="E655">
            <v>492072</v>
          </cell>
          <cell r="F655">
            <v>472478</v>
          </cell>
          <cell r="G655">
            <v>115479</v>
          </cell>
          <cell r="H655">
            <v>189444</v>
          </cell>
          <cell r="I655">
            <v>235</v>
          </cell>
          <cell r="J655">
            <v>401</v>
          </cell>
          <cell r="M655">
            <v>589999.51151504589</v>
          </cell>
          <cell r="N655">
            <v>433699</v>
          </cell>
          <cell r="P655">
            <v>336046.04752999998</v>
          </cell>
          <cell r="Q655">
            <v>337052.61002999998</v>
          </cell>
          <cell r="Y655">
            <v>279297.29751999996</v>
          </cell>
          <cell r="Z655">
            <v>277494.69334999996</v>
          </cell>
          <cell r="AA655">
            <v>39500</v>
          </cell>
          <cell r="AB655">
            <v>39655</v>
          </cell>
          <cell r="AC655">
            <v>141</v>
          </cell>
          <cell r="AD655">
            <v>143</v>
          </cell>
          <cell r="AE655">
            <v>593672</v>
          </cell>
          <cell r="AF655">
            <v>585925</v>
          </cell>
          <cell r="AG655">
            <v>4654</v>
          </cell>
          <cell r="AH655">
            <v>12401</v>
          </cell>
          <cell r="AI655">
            <v>540349</v>
          </cell>
          <cell r="AJ655">
            <v>10540</v>
          </cell>
          <cell r="AK655">
            <v>537536</v>
          </cell>
          <cell r="AL655">
            <v>109079</v>
          </cell>
          <cell r="AM655">
            <v>106213</v>
          </cell>
          <cell r="AN655">
            <v>202</v>
          </cell>
          <cell r="AO655">
            <v>198</v>
          </cell>
        </row>
        <row r="656">
          <cell r="B656" t="str">
            <v>01 เมืองจันทบุรี</v>
          </cell>
          <cell r="C656">
            <v>18889</v>
          </cell>
          <cell r="D656">
            <v>18889</v>
          </cell>
          <cell r="E656">
            <v>16614</v>
          </cell>
          <cell r="F656">
            <v>16614</v>
          </cell>
          <cell r="G656">
            <v>1364</v>
          </cell>
          <cell r="H656">
            <v>2393</v>
          </cell>
          <cell r="I656">
            <v>82.07</v>
          </cell>
          <cell r="J656">
            <v>144.0592271578187</v>
          </cell>
          <cell r="M656">
            <v>10642.681687322416</v>
          </cell>
          <cell r="N656">
            <v>12027</v>
          </cell>
          <cell r="P656">
            <v>11962.07237</v>
          </cell>
          <cell r="Q656">
            <v>11673.42654</v>
          </cell>
          <cell r="Y656">
            <v>11962.07237</v>
          </cell>
          <cell r="Z656">
            <v>11673.42654</v>
          </cell>
          <cell r="AA656">
            <v>1147</v>
          </cell>
          <cell r="AB656">
            <v>1265</v>
          </cell>
          <cell r="AC656">
            <v>95.873124198461937</v>
          </cell>
          <cell r="AD656">
            <v>108.37977783685098</v>
          </cell>
          <cell r="AE656">
            <v>17376</v>
          </cell>
          <cell r="AF656">
            <v>16837</v>
          </cell>
          <cell r="AG656">
            <v>180</v>
          </cell>
          <cell r="AH656">
            <v>719</v>
          </cell>
          <cell r="AI656">
            <v>16753</v>
          </cell>
          <cell r="AJ656">
            <v>326</v>
          </cell>
          <cell r="AK656">
            <v>16360</v>
          </cell>
          <cell r="AL656">
            <v>3803</v>
          </cell>
          <cell r="AM656">
            <v>3720</v>
          </cell>
          <cell r="AN656">
            <v>234</v>
          </cell>
          <cell r="AO656">
            <v>227</v>
          </cell>
        </row>
        <row r="657">
          <cell r="B657" t="str">
            <v>02 ขลุง</v>
          </cell>
          <cell r="C657">
            <v>36447</v>
          </cell>
          <cell r="D657">
            <v>36467</v>
          </cell>
          <cell r="E657">
            <v>36175</v>
          </cell>
          <cell r="F657">
            <v>36195</v>
          </cell>
          <cell r="G657">
            <v>10481</v>
          </cell>
          <cell r="H657">
            <v>25751</v>
          </cell>
          <cell r="I657">
            <v>289.73750000000001</v>
          </cell>
          <cell r="J657">
            <v>711.44122116314406</v>
          </cell>
          <cell r="M657">
            <v>34617.454046865314</v>
          </cell>
          <cell r="N657">
            <v>25551</v>
          </cell>
          <cell r="P657">
            <v>9658.8947399999997</v>
          </cell>
          <cell r="Q657">
            <v>9656.2697399999997</v>
          </cell>
          <cell r="Y657">
            <v>8713.8947399999997</v>
          </cell>
          <cell r="Z657">
            <v>8868.7697399999997</v>
          </cell>
          <cell r="AA657">
            <v>1216</v>
          </cell>
          <cell r="AB657">
            <v>1218</v>
          </cell>
          <cell r="AC657">
            <v>139.52027609642667</v>
          </cell>
          <cell r="AD657">
            <v>137.31256258773948</v>
          </cell>
          <cell r="AE657">
            <v>34649</v>
          </cell>
          <cell r="AF657">
            <v>34617</v>
          </cell>
          <cell r="AG657">
            <v>87</v>
          </cell>
          <cell r="AH657">
            <v>119</v>
          </cell>
          <cell r="AI657">
            <v>34649</v>
          </cell>
          <cell r="AJ657">
            <v>632</v>
          </cell>
          <cell r="AK657">
            <v>34617</v>
          </cell>
          <cell r="AL657">
            <v>6971</v>
          </cell>
          <cell r="AM657">
            <v>6601</v>
          </cell>
          <cell r="AN657">
            <v>215</v>
          </cell>
          <cell r="AO657">
            <v>191</v>
          </cell>
        </row>
        <row r="658">
          <cell r="B658" t="str">
            <v>03 ท่าใหม่</v>
          </cell>
          <cell r="C658">
            <v>62632</v>
          </cell>
          <cell r="D658">
            <v>61365</v>
          </cell>
          <cell r="E658">
            <v>58288</v>
          </cell>
          <cell r="F658">
            <v>57021</v>
          </cell>
          <cell r="G658">
            <v>21448</v>
          </cell>
          <cell r="H658">
            <v>19267</v>
          </cell>
          <cell r="I658">
            <v>367.95799999999997</v>
          </cell>
          <cell r="J658">
            <v>337.89493344557269</v>
          </cell>
          <cell r="M658">
            <v>63725.90567038476</v>
          </cell>
          <cell r="N658">
            <v>51290</v>
          </cell>
          <cell r="P658">
            <v>23753.859650000002</v>
          </cell>
          <cell r="Q658">
            <v>23503.859650000002</v>
          </cell>
          <cell r="Y658">
            <v>22933.859650000002</v>
          </cell>
          <cell r="Z658">
            <v>22683.859650000002</v>
          </cell>
          <cell r="AA658">
            <v>6501</v>
          </cell>
          <cell r="AB658">
            <v>4802</v>
          </cell>
          <cell r="AC658">
            <v>283.46529683807495</v>
          </cell>
          <cell r="AD658">
            <v>211.70486008275051</v>
          </cell>
          <cell r="AE658">
            <v>65001</v>
          </cell>
          <cell r="AF658">
            <v>63726</v>
          </cell>
          <cell r="AG658">
            <v>373</v>
          </cell>
          <cell r="AH658">
            <v>1648</v>
          </cell>
          <cell r="AI658">
            <v>59432</v>
          </cell>
          <cell r="AJ658">
            <v>1104</v>
          </cell>
          <cell r="AK658">
            <v>58888</v>
          </cell>
          <cell r="AL658">
            <v>12204</v>
          </cell>
          <cell r="AM658">
            <v>11248</v>
          </cell>
          <cell r="AN658">
            <v>195</v>
          </cell>
          <cell r="AO658">
            <v>191</v>
          </cell>
        </row>
        <row r="659">
          <cell r="B659" t="str">
            <v>04 โป่งน้ำร้อน</v>
          </cell>
          <cell r="C659">
            <v>33660</v>
          </cell>
          <cell r="D659">
            <v>27364</v>
          </cell>
          <cell r="E659">
            <v>26598</v>
          </cell>
          <cell r="F659">
            <v>26198</v>
          </cell>
          <cell r="G659">
            <v>6917</v>
          </cell>
          <cell r="H659">
            <v>1593</v>
          </cell>
          <cell r="I659">
            <v>260.05500000000001</v>
          </cell>
          <cell r="J659">
            <v>60.812848309031224</v>
          </cell>
          <cell r="M659">
            <v>33981.660482699299</v>
          </cell>
          <cell r="N659">
            <v>10301</v>
          </cell>
          <cell r="P659">
            <v>9677.75</v>
          </cell>
          <cell r="Q659">
            <v>9561.0833299999995</v>
          </cell>
          <cell r="Y659">
            <v>9537.75</v>
          </cell>
          <cell r="Z659">
            <v>9421.0833299999995</v>
          </cell>
          <cell r="AA659">
            <v>737</v>
          </cell>
          <cell r="AB659">
            <v>766</v>
          </cell>
          <cell r="AC659">
            <v>77.264623907105971</v>
          </cell>
          <cell r="AD659">
            <v>81.280470250335853</v>
          </cell>
          <cell r="AE659">
            <v>35238</v>
          </cell>
          <cell r="AF659">
            <v>33982</v>
          </cell>
          <cell r="AG659">
            <v>407</v>
          </cell>
          <cell r="AH659">
            <v>1663</v>
          </cell>
          <cell r="AI659">
            <v>25969</v>
          </cell>
          <cell r="AJ659">
            <v>484</v>
          </cell>
          <cell r="AK659">
            <v>24790</v>
          </cell>
          <cell r="AL659">
            <v>5360</v>
          </cell>
          <cell r="AM659">
            <v>4873</v>
          </cell>
          <cell r="AN659">
            <v>181</v>
          </cell>
          <cell r="AO659">
            <v>197</v>
          </cell>
        </row>
        <row r="660">
          <cell r="B660" t="str">
            <v>05 มะขาม</v>
          </cell>
          <cell r="C660">
            <v>45680</v>
          </cell>
          <cell r="D660">
            <v>39289</v>
          </cell>
          <cell r="E660">
            <v>34194</v>
          </cell>
          <cell r="F660">
            <v>30696</v>
          </cell>
          <cell r="G660">
            <v>15889</v>
          </cell>
          <cell r="H660">
            <v>5670</v>
          </cell>
          <cell r="I660">
            <v>464.67</v>
          </cell>
          <cell r="J660">
            <v>184.70504300234558</v>
          </cell>
          <cell r="M660">
            <v>36097.519051497766</v>
          </cell>
          <cell r="N660">
            <v>29673</v>
          </cell>
          <cell r="P660">
            <v>22826.109660000002</v>
          </cell>
          <cell r="Q660">
            <v>22099.359660000002</v>
          </cell>
          <cell r="Y660">
            <v>22271.44299</v>
          </cell>
          <cell r="Z660">
            <v>21544.69299</v>
          </cell>
          <cell r="AA660">
            <v>2950</v>
          </cell>
          <cell r="AB660">
            <v>2789</v>
          </cell>
          <cell r="AC660">
            <v>132.44135107565387</v>
          </cell>
          <cell r="AD660">
            <v>129.4481198360302</v>
          </cell>
          <cell r="AE660">
            <v>36877</v>
          </cell>
          <cell r="AF660">
            <v>36098</v>
          </cell>
          <cell r="AG660">
            <v>253</v>
          </cell>
          <cell r="AH660">
            <v>1032</v>
          </cell>
          <cell r="AI660">
            <v>35992</v>
          </cell>
          <cell r="AJ660">
            <v>656</v>
          </cell>
          <cell r="AK660">
            <v>35616</v>
          </cell>
          <cell r="AL660">
            <v>7222</v>
          </cell>
          <cell r="AM660">
            <v>6475</v>
          </cell>
          <cell r="AN660">
            <v>180</v>
          </cell>
          <cell r="AO660">
            <v>182</v>
          </cell>
        </row>
        <row r="661">
          <cell r="B661" t="str">
            <v>06 แหลมสิงห์</v>
          </cell>
          <cell r="C661">
            <v>372</v>
          </cell>
          <cell r="D661">
            <v>372</v>
          </cell>
          <cell r="E661">
            <v>324</v>
          </cell>
          <cell r="F661">
            <v>324</v>
          </cell>
          <cell r="G661">
            <v>42</v>
          </cell>
          <cell r="H661">
            <v>65</v>
          </cell>
          <cell r="I661">
            <v>128.68</v>
          </cell>
          <cell r="J661">
            <v>200</v>
          </cell>
          <cell r="M661">
            <v>229.96176719714003</v>
          </cell>
          <cell r="N661">
            <v>182</v>
          </cell>
          <cell r="P661">
            <v>0</v>
          </cell>
          <cell r="Q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257</v>
          </cell>
          <cell r="AF661">
            <v>230</v>
          </cell>
          <cell r="AG661">
            <v>0</v>
          </cell>
          <cell r="AH661">
            <v>27</v>
          </cell>
          <cell r="AI661">
            <v>218</v>
          </cell>
          <cell r="AJ661">
            <v>6</v>
          </cell>
          <cell r="AK661">
            <v>197</v>
          </cell>
          <cell r="AL661">
            <v>31</v>
          </cell>
          <cell r="AM661">
            <v>31</v>
          </cell>
          <cell r="AN661">
            <v>202</v>
          </cell>
          <cell r="AO661">
            <v>157</v>
          </cell>
        </row>
        <row r="662">
          <cell r="B662" t="str">
            <v>07 สอยดาว</v>
          </cell>
          <cell r="C662">
            <v>49718</v>
          </cell>
          <cell r="D662">
            <v>48720</v>
          </cell>
          <cell r="E662">
            <v>45022</v>
          </cell>
          <cell r="F662">
            <v>44024</v>
          </cell>
          <cell r="G662">
            <v>11788</v>
          </cell>
          <cell r="H662">
            <v>37676</v>
          </cell>
          <cell r="I662">
            <v>261.83800000000002</v>
          </cell>
          <cell r="J662">
            <v>855.79931401053966</v>
          </cell>
          <cell r="M662">
            <v>58664.391158768522</v>
          </cell>
          <cell r="N662">
            <v>41363</v>
          </cell>
          <cell r="P662">
            <v>79090.958339999997</v>
          </cell>
          <cell r="Q662">
            <v>79090.958339999997</v>
          </cell>
          <cell r="Y662">
            <v>67065.958339999997</v>
          </cell>
          <cell r="Z662">
            <v>67065.958339999997</v>
          </cell>
          <cell r="AA662">
            <v>6902</v>
          </cell>
          <cell r="AB662">
            <v>6189</v>
          </cell>
          <cell r="AC662">
            <v>102.91203372775065</v>
          </cell>
          <cell r="AD662">
            <v>92.280739784922602</v>
          </cell>
          <cell r="AE662">
            <v>48779</v>
          </cell>
          <cell r="AF662">
            <v>48395</v>
          </cell>
          <cell r="AG662">
            <v>61</v>
          </cell>
          <cell r="AH662">
            <v>445</v>
          </cell>
          <cell r="AI662">
            <v>40087</v>
          </cell>
          <cell r="AJ662">
            <v>890</v>
          </cell>
          <cell r="AK662">
            <v>40532</v>
          </cell>
          <cell r="AL662">
            <v>8205</v>
          </cell>
          <cell r="AM662">
            <v>7286</v>
          </cell>
          <cell r="AN662">
            <v>194</v>
          </cell>
          <cell r="AO662">
            <v>180</v>
          </cell>
        </row>
        <row r="663">
          <cell r="B663" t="str">
            <v>08 แก่งหางแมว</v>
          </cell>
          <cell r="C663">
            <v>205487</v>
          </cell>
          <cell r="D663">
            <v>205714</v>
          </cell>
          <cell r="E663">
            <v>187047</v>
          </cell>
          <cell r="F663">
            <v>187274</v>
          </cell>
          <cell r="G663">
            <v>15218</v>
          </cell>
          <cell r="H663">
            <v>11293</v>
          </cell>
          <cell r="I663">
            <v>81.36</v>
          </cell>
          <cell r="J663">
            <v>60.301826468169637</v>
          </cell>
          <cell r="M663">
            <v>267441.08272551501</v>
          </cell>
          <cell r="N663">
            <v>196259</v>
          </cell>
          <cell r="P663">
            <v>146608.40276999999</v>
          </cell>
          <cell r="Q663">
            <v>149389.65276999999</v>
          </cell>
          <cell r="Y663">
            <v>110837.65277</v>
          </cell>
          <cell r="Z663">
            <v>110652.23609999999</v>
          </cell>
          <cell r="AA663">
            <v>16797</v>
          </cell>
          <cell r="AB663">
            <v>19529</v>
          </cell>
          <cell r="AC663">
            <v>151.54341730345902</v>
          </cell>
          <cell r="AD663">
            <v>176.4867582685028</v>
          </cell>
          <cell r="AE663">
            <v>268349</v>
          </cell>
          <cell r="AF663">
            <v>267441</v>
          </cell>
          <cell r="AG663">
            <v>2501</v>
          </cell>
          <cell r="AH663">
            <v>3409</v>
          </cell>
          <cell r="AI663">
            <v>241290</v>
          </cell>
          <cell r="AJ663">
            <v>4871</v>
          </cell>
          <cell r="AK663">
            <v>242752</v>
          </cell>
          <cell r="AL663">
            <v>47605</v>
          </cell>
          <cell r="AM663">
            <v>49879</v>
          </cell>
          <cell r="AN663">
            <v>222</v>
          </cell>
          <cell r="AO663">
            <v>205</v>
          </cell>
        </row>
        <row r="664">
          <cell r="B664" t="str">
            <v>09 นายายอาม</v>
          </cell>
          <cell r="C664">
            <v>54310</v>
          </cell>
          <cell r="D664">
            <v>54310</v>
          </cell>
          <cell r="E664">
            <v>43768</v>
          </cell>
          <cell r="F664">
            <v>43768</v>
          </cell>
          <cell r="G664">
            <v>16313</v>
          </cell>
          <cell r="H664">
            <v>58760</v>
          </cell>
          <cell r="I664">
            <v>372.71</v>
          </cell>
          <cell r="J664">
            <v>1342.54313653811</v>
          </cell>
          <cell r="M664">
            <v>41467.838542758676</v>
          </cell>
          <cell r="N664">
            <v>35216</v>
          </cell>
          <cell r="P664">
            <v>23105.5</v>
          </cell>
          <cell r="Q664">
            <v>23105.5</v>
          </cell>
          <cell r="Y664">
            <v>19687.166659999999</v>
          </cell>
          <cell r="Z664">
            <v>19687.166659999999</v>
          </cell>
          <cell r="AA664">
            <v>2122</v>
          </cell>
          <cell r="AB664">
            <v>2129</v>
          </cell>
          <cell r="AC664">
            <v>107.7935711445844</v>
          </cell>
          <cell r="AD664">
            <v>108.13993044847825</v>
          </cell>
          <cell r="AE664">
            <v>42932</v>
          </cell>
          <cell r="AF664">
            <v>41468</v>
          </cell>
          <cell r="AG664">
            <v>81</v>
          </cell>
          <cell r="AH664">
            <v>1545</v>
          </cell>
          <cell r="AI664">
            <v>42636</v>
          </cell>
          <cell r="AJ664">
            <v>783</v>
          </cell>
          <cell r="AK664">
            <v>41468</v>
          </cell>
          <cell r="AL664">
            <v>10664</v>
          </cell>
          <cell r="AM664">
            <v>9152</v>
          </cell>
          <cell r="AN664">
            <v>225</v>
          </cell>
          <cell r="AO664">
            <v>221</v>
          </cell>
        </row>
        <row r="665">
          <cell r="B665" t="str">
            <v>10 เขาคิชฌกูฏ</v>
          </cell>
          <cell r="C665">
            <v>44772</v>
          </cell>
          <cell r="D665">
            <v>31388</v>
          </cell>
          <cell r="E665">
            <v>44042</v>
          </cell>
          <cell r="F665">
            <v>30364</v>
          </cell>
          <cell r="G665">
            <v>16019</v>
          </cell>
          <cell r="H665">
            <v>26976</v>
          </cell>
          <cell r="I665">
            <v>363.71</v>
          </cell>
          <cell r="J665">
            <v>888.41506389145036</v>
          </cell>
          <cell r="M665">
            <v>43131.016382037007</v>
          </cell>
          <cell r="N665">
            <v>31837</v>
          </cell>
          <cell r="P665">
            <v>9362.5</v>
          </cell>
          <cell r="Q665">
            <v>8972.5</v>
          </cell>
          <cell r="Y665">
            <v>6287.5</v>
          </cell>
          <cell r="Z665">
            <v>5897.5</v>
          </cell>
          <cell r="AA665">
            <v>1128</v>
          </cell>
          <cell r="AB665">
            <v>968</v>
          </cell>
          <cell r="AC665">
            <v>179.47912524850895</v>
          </cell>
          <cell r="AD665">
            <v>164.19584569732939</v>
          </cell>
          <cell r="AE665">
            <v>44214</v>
          </cell>
          <cell r="AF665">
            <v>43131</v>
          </cell>
          <cell r="AG665">
            <v>711</v>
          </cell>
          <cell r="AH665">
            <v>1794</v>
          </cell>
          <cell r="AI665">
            <v>43323</v>
          </cell>
          <cell r="AJ665">
            <v>787</v>
          </cell>
          <cell r="AK665">
            <v>42316</v>
          </cell>
          <cell r="AL665">
            <v>7014</v>
          </cell>
          <cell r="AM665">
            <v>6948</v>
          </cell>
          <cell r="AN665">
            <v>182</v>
          </cell>
          <cell r="AO665">
            <v>164</v>
          </cell>
        </row>
        <row r="666">
          <cell r="B666" t="str">
            <v>ตราด</v>
          </cell>
          <cell r="C666">
            <v>340864</v>
          </cell>
          <cell r="D666">
            <v>329424</v>
          </cell>
          <cell r="E666">
            <v>295905</v>
          </cell>
          <cell r="F666">
            <v>282980</v>
          </cell>
          <cell r="G666">
            <v>47848</v>
          </cell>
          <cell r="H666">
            <v>95910</v>
          </cell>
          <cell r="I666">
            <v>162</v>
          </cell>
          <cell r="J666">
            <v>339</v>
          </cell>
          <cell r="M666">
            <v>362391</v>
          </cell>
          <cell r="N666">
            <v>292983</v>
          </cell>
          <cell r="P666">
            <v>219477.54881000001</v>
          </cell>
          <cell r="Q666">
            <v>219993.96964</v>
          </cell>
          <cell r="Y666">
            <v>148350.48738999999</v>
          </cell>
          <cell r="Z666">
            <v>145940.90734999999</v>
          </cell>
          <cell r="AA666">
            <v>19458</v>
          </cell>
          <cell r="AB666">
            <v>20756</v>
          </cell>
          <cell r="AC666">
            <v>131</v>
          </cell>
          <cell r="AD666">
            <v>142</v>
          </cell>
          <cell r="AE666">
            <v>351351</v>
          </cell>
          <cell r="AF666">
            <v>342998</v>
          </cell>
          <cell r="AG666">
            <v>2775</v>
          </cell>
          <cell r="AH666">
            <v>11128</v>
          </cell>
          <cell r="AI666">
            <v>293822</v>
          </cell>
          <cell r="AJ666">
            <v>4137</v>
          </cell>
          <cell r="AK666">
            <v>286782</v>
          </cell>
          <cell r="AL666">
            <v>66293</v>
          </cell>
          <cell r="AM666">
            <v>63461</v>
          </cell>
          <cell r="AN666">
            <v>226</v>
          </cell>
          <cell r="AO666">
            <v>221</v>
          </cell>
        </row>
        <row r="667">
          <cell r="B667" t="str">
            <v>01 เมืองตราด</v>
          </cell>
          <cell r="C667">
            <v>128923</v>
          </cell>
          <cell r="D667">
            <v>125294</v>
          </cell>
          <cell r="E667">
            <v>107350</v>
          </cell>
          <cell r="F667">
            <v>99791</v>
          </cell>
          <cell r="G667">
            <v>14340</v>
          </cell>
          <cell r="H667">
            <v>66566</v>
          </cell>
          <cell r="I667">
            <v>133.58000000000001</v>
          </cell>
          <cell r="J667">
            <v>667.05418324297784</v>
          </cell>
          <cell r="M667">
            <v>136299</v>
          </cell>
          <cell r="N667">
            <v>116086</v>
          </cell>
          <cell r="P667">
            <v>99131</v>
          </cell>
          <cell r="Q667">
            <v>96638.5625</v>
          </cell>
          <cell r="Y667">
            <v>42838.5</v>
          </cell>
          <cell r="Z667">
            <v>37479.0625</v>
          </cell>
          <cell r="AA667">
            <v>5888</v>
          </cell>
          <cell r="AB667">
            <v>6379</v>
          </cell>
          <cell r="AC667">
            <v>137.44581392905914</v>
          </cell>
          <cell r="AD667">
            <v>170.21016956680813</v>
          </cell>
          <cell r="AE667">
            <v>134667</v>
          </cell>
          <cell r="AF667">
            <v>127694</v>
          </cell>
          <cell r="AG667">
            <v>1410</v>
          </cell>
          <cell r="AH667">
            <v>8383</v>
          </cell>
          <cell r="AI667">
            <v>105087</v>
          </cell>
          <cell r="AJ667">
            <v>1495</v>
          </cell>
          <cell r="AK667">
            <v>98199</v>
          </cell>
          <cell r="AL667">
            <v>25674</v>
          </cell>
          <cell r="AM667">
            <v>24055</v>
          </cell>
          <cell r="AN667">
            <v>242</v>
          </cell>
          <cell r="AO667">
            <v>245</v>
          </cell>
        </row>
        <row r="668">
          <cell r="B668" t="str">
            <v>02 เขาสมิง</v>
          </cell>
          <cell r="C668">
            <v>99794</v>
          </cell>
          <cell r="D668">
            <v>91094</v>
          </cell>
          <cell r="E668">
            <v>87268</v>
          </cell>
          <cell r="F668">
            <v>81997</v>
          </cell>
          <cell r="G668">
            <v>15436</v>
          </cell>
          <cell r="H668">
            <v>15005</v>
          </cell>
          <cell r="I668">
            <v>176.88</v>
          </cell>
          <cell r="J668">
            <v>182.99022415454223</v>
          </cell>
          <cell r="M668">
            <v>98402</v>
          </cell>
          <cell r="N668">
            <v>79396</v>
          </cell>
          <cell r="P668">
            <v>67759.197920000006</v>
          </cell>
          <cell r="Q668">
            <v>67110.239589999997</v>
          </cell>
          <cell r="Y668">
            <v>62644.197919999999</v>
          </cell>
          <cell r="Z668">
            <v>61903.906260000003</v>
          </cell>
          <cell r="AA668">
            <v>7034</v>
          </cell>
          <cell r="AB668">
            <v>7436</v>
          </cell>
          <cell r="AC668">
            <v>112.28522859072788</v>
          </cell>
          <cell r="AD668">
            <v>120.11868258263287</v>
          </cell>
          <cell r="AE668">
            <v>98402</v>
          </cell>
          <cell r="AF668">
            <v>98402</v>
          </cell>
          <cell r="AG668">
            <v>798</v>
          </cell>
          <cell r="AH668">
            <v>798</v>
          </cell>
          <cell r="AI668">
            <v>86603</v>
          </cell>
          <cell r="AJ668">
            <v>1178</v>
          </cell>
          <cell r="AK668">
            <v>86983</v>
          </cell>
          <cell r="AL668">
            <v>20437</v>
          </cell>
          <cell r="AM668">
            <v>19978</v>
          </cell>
          <cell r="AN668">
            <v>225</v>
          </cell>
          <cell r="AO668">
            <v>230</v>
          </cell>
        </row>
        <row r="669">
          <cell r="B669" t="str">
            <v>03 คลองใหญ่</v>
          </cell>
          <cell r="C669">
            <v>3004</v>
          </cell>
          <cell r="D669">
            <v>3004</v>
          </cell>
          <cell r="E669">
            <v>990</v>
          </cell>
          <cell r="F669">
            <v>990</v>
          </cell>
          <cell r="G669">
            <v>727</v>
          </cell>
          <cell r="H669">
            <v>70</v>
          </cell>
          <cell r="I669">
            <v>734.34</v>
          </cell>
          <cell r="J669">
            <v>70.400000000000006</v>
          </cell>
          <cell r="M669">
            <v>1132</v>
          </cell>
          <cell r="N669">
            <v>1380</v>
          </cell>
          <cell r="P669">
            <v>431.32895000000002</v>
          </cell>
          <cell r="Q669">
            <v>430.97895</v>
          </cell>
          <cell r="Y669">
            <v>161</v>
          </cell>
          <cell r="Z669">
            <v>224</v>
          </cell>
          <cell r="AA669">
            <v>20</v>
          </cell>
          <cell r="AB669">
            <v>39</v>
          </cell>
          <cell r="AC669">
            <v>123.91304347826087</v>
          </cell>
          <cell r="AD669">
            <v>173.4375</v>
          </cell>
          <cell r="AE669">
            <v>2976</v>
          </cell>
          <cell r="AF669">
            <v>2942</v>
          </cell>
          <cell r="AG669">
            <v>0</v>
          </cell>
          <cell r="AH669">
            <v>34</v>
          </cell>
          <cell r="AI669">
            <v>1118</v>
          </cell>
          <cell r="AJ669">
            <v>37</v>
          </cell>
          <cell r="AK669">
            <v>1121</v>
          </cell>
          <cell r="AL669">
            <v>193</v>
          </cell>
          <cell r="AM669">
            <v>209</v>
          </cell>
          <cell r="AN669">
            <v>263</v>
          </cell>
          <cell r="AO669">
            <v>186</v>
          </cell>
        </row>
        <row r="670">
          <cell r="B670" t="str">
            <v>04 แหลมงอบ</v>
          </cell>
          <cell r="C670">
            <v>40386</v>
          </cell>
          <cell r="D670">
            <v>40386</v>
          </cell>
          <cell r="E670">
            <v>36830</v>
          </cell>
          <cell r="F670">
            <v>36830</v>
          </cell>
          <cell r="G670">
            <v>4002</v>
          </cell>
          <cell r="H670">
            <v>3693</v>
          </cell>
          <cell r="I670">
            <v>108.66</v>
          </cell>
          <cell r="J670">
            <v>100.27595710019006</v>
          </cell>
          <cell r="M670">
            <v>46405</v>
          </cell>
          <cell r="N670">
            <v>36875</v>
          </cell>
          <cell r="P670">
            <v>25903.631590000001</v>
          </cell>
          <cell r="Q670">
            <v>29561.79825</v>
          </cell>
          <cell r="Y670">
            <v>23475.982459999999</v>
          </cell>
          <cell r="Z670">
            <v>25903.131580000001</v>
          </cell>
          <cell r="AA670">
            <v>4393</v>
          </cell>
          <cell r="AB670">
            <v>4893</v>
          </cell>
          <cell r="AC670">
            <v>187.110380044133</v>
          </cell>
          <cell r="AD670">
            <v>188.91255103835593</v>
          </cell>
          <cell r="AE670">
            <v>40798</v>
          </cell>
          <cell r="AF670">
            <v>40563</v>
          </cell>
          <cell r="AG670">
            <v>279</v>
          </cell>
          <cell r="AH670">
            <v>514</v>
          </cell>
          <cell r="AI670">
            <v>36351</v>
          </cell>
          <cell r="AJ670">
            <v>501</v>
          </cell>
          <cell r="AK670">
            <v>36338</v>
          </cell>
          <cell r="AL670">
            <v>7859</v>
          </cell>
          <cell r="AM670">
            <v>7966</v>
          </cell>
          <cell r="AN670">
            <v>242</v>
          </cell>
          <cell r="AO670">
            <v>219</v>
          </cell>
        </row>
        <row r="671">
          <cell r="B671" t="str">
            <v>05 บ่อไร่</v>
          </cell>
          <cell r="C671">
            <v>48280</v>
          </cell>
          <cell r="D671">
            <v>47904</v>
          </cell>
          <cell r="E671">
            <v>43590</v>
          </cell>
          <cell r="F671">
            <v>42230</v>
          </cell>
          <cell r="G671">
            <v>13272</v>
          </cell>
          <cell r="H671">
            <v>10520</v>
          </cell>
          <cell r="I671">
            <v>304.47750000000002</v>
          </cell>
          <cell r="J671">
            <v>249.12197489936065</v>
          </cell>
          <cell r="M671">
            <v>72212</v>
          </cell>
          <cell r="N671">
            <v>44558</v>
          </cell>
          <cell r="P671">
            <v>13378.973679999999</v>
          </cell>
          <cell r="Q671">
            <v>13378.973679999999</v>
          </cell>
          <cell r="Y671">
            <v>8618.9736799999991</v>
          </cell>
          <cell r="Z671">
            <v>9818.9736799999991</v>
          </cell>
          <cell r="AA671">
            <v>1583</v>
          </cell>
          <cell r="AB671">
            <v>1477</v>
          </cell>
          <cell r="AC671">
            <v>183.64908925792196</v>
          </cell>
          <cell r="AD671">
            <v>150.44002711595007</v>
          </cell>
          <cell r="AE671">
            <v>53231</v>
          </cell>
          <cell r="AF671">
            <v>52542</v>
          </cell>
          <cell r="AG671">
            <v>215</v>
          </cell>
          <cell r="AH671">
            <v>904</v>
          </cell>
          <cell r="AI671">
            <v>44533</v>
          </cell>
          <cell r="AJ671">
            <v>654</v>
          </cell>
          <cell r="AK671">
            <v>44283</v>
          </cell>
          <cell r="AL671">
            <v>8719</v>
          </cell>
          <cell r="AM671">
            <v>7952</v>
          </cell>
          <cell r="AN671">
            <v>199</v>
          </cell>
          <cell r="AO671">
            <v>180</v>
          </cell>
        </row>
        <row r="672">
          <cell r="B672" t="str">
            <v>06 เกาะกูด</v>
          </cell>
          <cell r="C672">
            <v>13527</v>
          </cell>
          <cell r="D672">
            <v>13527</v>
          </cell>
          <cell r="E672">
            <v>12927</v>
          </cell>
          <cell r="F672">
            <v>12927</v>
          </cell>
          <cell r="G672">
            <v>71</v>
          </cell>
          <cell r="H672">
            <v>56</v>
          </cell>
          <cell r="I672">
            <v>5.52</v>
          </cell>
          <cell r="J672">
            <v>4.3141486810551557</v>
          </cell>
          <cell r="M672">
            <v>1991</v>
          </cell>
          <cell r="N672">
            <v>5920</v>
          </cell>
          <cell r="P672">
            <v>3228</v>
          </cell>
          <cell r="Q672">
            <v>3228</v>
          </cell>
          <cell r="Y672">
            <v>2506</v>
          </cell>
          <cell r="Z672">
            <v>2506</v>
          </cell>
          <cell r="AA672">
            <v>0</v>
          </cell>
          <cell r="AB672">
            <v>0</v>
          </cell>
          <cell r="AC672">
            <v>0</v>
          </cell>
          <cell r="AD672">
            <v>0.1005586592178771</v>
          </cell>
          <cell r="AE672">
            <v>12236</v>
          </cell>
          <cell r="AF672">
            <v>12087</v>
          </cell>
          <cell r="AG672">
            <v>0</v>
          </cell>
          <cell r="AH672">
            <v>149</v>
          </cell>
          <cell r="AI672">
            <v>11089</v>
          </cell>
          <cell r="AJ672">
            <v>150</v>
          </cell>
          <cell r="AK672">
            <v>11090</v>
          </cell>
          <cell r="AL672">
            <v>1692</v>
          </cell>
          <cell r="AM672">
            <v>1702</v>
          </cell>
          <cell r="AN672">
            <v>165</v>
          </cell>
          <cell r="AO672">
            <v>153</v>
          </cell>
        </row>
        <row r="673">
          <cell r="B673" t="str">
            <v>07 เกาะช้าง</v>
          </cell>
          <cell r="C673">
            <v>6950</v>
          </cell>
          <cell r="D673">
            <v>8215</v>
          </cell>
          <cell r="E673">
            <v>6950</v>
          </cell>
          <cell r="F673">
            <v>8215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M673">
            <v>5950</v>
          </cell>
          <cell r="N673">
            <v>8768</v>
          </cell>
          <cell r="P673">
            <v>9645.4166700000005</v>
          </cell>
          <cell r="Q673">
            <v>9645.4166700000005</v>
          </cell>
          <cell r="Y673">
            <v>8105.8333300000004</v>
          </cell>
          <cell r="Z673">
            <v>8105.8333300000004</v>
          </cell>
          <cell r="AA673">
            <v>540</v>
          </cell>
          <cell r="AB673">
            <v>532</v>
          </cell>
          <cell r="AC673">
            <v>66.60326927792876</v>
          </cell>
          <cell r="AD673">
            <v>65.621466049808348</v>
          </cell>
          <cell r="AE673">
            <v>9041</v>
          </cell>
          <cell r="AF673">
            <v>8768</v>
          </cell>
          <cell r="AG673">
            <v>73</v>
          </cell>
          <cell r="AH673">
            <v>346</v>
          </cell>
          <cell r="AI673">
            <v>9041</v>
          </cell>
          <cell r="AJ673">
            <v>122</v>
          </cell>
          <cell r="AK673">
            <v>8768</v>
          </cell>
          <cell r="AL673">
            <v>1719</v>
          </cell>
          <cell r="AM673">
            <v>1599</v>
          </cell>
          <cell r="AN673">
            <v>184</v>
          </cell>
          <cell r="AO673">
            <v>182</v>
          </cell>
        </row>
        <row r="674">
          <cell r="B674" t="str">
            <v>ระยอง</v>
          </cell>
          <cell r="C674">
            <v>739040.5</v>
          </cell>
          <cell r="D674">
            <v>631187.59</v>
          </cell>
          <cell r="E674">
            <v>580874</v>
          </cell>
          <cell r="F674">
            <v>497352</v>
          </cell>
          <cell r="G674">
            <v>106876</v>
          </cell>
          <cell r="H674">
            <v>73816</v>
          </cell>
          <cell r="I674">
            <v>184</v>
          </cell>
          <cell r="J674">
            <v>148</v>
          </cell>
          <cell r="M674">
            <v>771989.49995500012</v>
          </cell>
          <cell r="N674">
            <v>564590</v>
          </cell>
          <cell r="P674">
            <v>496822.38195000001</v>
          </cell>
          <cell r="Q674">
            <v>493475.77445000003</v>
          </cell>
          <cell r="Y674">
            <v>397559.27082999999</v>
          </cell>
          <cell r="Z674">
            <v>398389.05223000003</v>
          </cell>
          <cell r="AA674">
            <v>73913</v>
          </cell>
          <cell r="AB674">
            <v>56853</v>
          </cell>
          <cell r="AC674">
            <v>186</v>
          </cell>
          <cell r="AD674">
            <v>143</v>
          </cell>
          <cell r="AE674">
            <v>658404</v>
          </cell>
          <cell r="AF674">
            <v>640885</v>
          </cell>
          <cell r="AG674">
            <v>8223</v>
          </cell>
          <cell r="AH674">
            <v>25742</v>
          </cell>
          <cell r="AI674">
            <v>542648</v>
          </cell>
          <cell r="AJ674">
            <v>21618</v>
          </cell>
          <cell r="AK674">
            <v>538524</v>
          </cell>
          <cell r="AL674">
            <v>110777</v>
          </cell>
          <cell r="AM674">
            <v>99329</v>
          </cell>
          <cell r="AN674">
            <v>204</v>
          </cell>
          <cell r="AO674">
            <v>184</v>
          </cell>
        </row>
        <row r="675">
          <cell r="B675" t="str">
            <v>01 เมืองระยอง</v>
          </cell>
          <cell r="C675">
            <v>96584.5</v>
          </cell>
          <cell r="D675">
            <v>80956.59</v>
          </cell>
          <cell r="E675">
            <v>69448</v>
          </cell>
          <cell r="F675">
            <v>59568</v>
          </cell>
          <cell r="G675">
            <v>13638</v>
          </cell>
          <cell r="H675">
            <v>3876</v>
          </cell>
          <cell r="I675">
            <v>196.38</v>
          </cell>
          <cell r="J675">
            <v>65.062246843943058</v>
          </cell>
          <cell r="M675">
            <v>129151.26880400001</v>
          </cell>
          <cell r="N675">
            <v>76491</v>
          </cell>
          <cell r="P675">
            <v>87488.263890000002</v>
          </cell>
          <cell r="Q675">
            <v>87488.263890000002</v>
          </cell>
          <cell r="Y675">
            <v>79007.430550000005</v>
          </cell>
          <cell r="Z675">
            <v>79007.430559999993</v>
          </cell>
          <cell r="AA675">
            <v>9912</v>
          </cell>
          <cell r="AB675">
            <v>7375</v>
          </cell>
          <cell r="AC675">
            <v>125.4516344512358</v>
          </cell>
          <cell r="AD675">
            <v>93.34030688682607</v>
          </cell>
          <cell r="AE675">
            <v>85459</v>
          </cell>
          <cell r="AF675">
            <v>84140</v>
          </cell>
          <cell r="AG675">
            <v>716</v>
          </cell>
          <cell r="AH675">
            <v>2035</v>
          </cell>
          <cell r="AI675">
            <v>81667</v>
          </cell>
          <cell r="AJ675">
            <v>2940</v>
          </cell>
          <cell r="AK675">
            <v>82572</v>
          </cell>
          <cell r="AL675">
            <v>14656</v>
          </cell>
          <cell r="AM675">
            <v>12623</v>
          </cell>
          <cell r="AN675">
            <v>194</v>
          </cell>
          <cell r="AO675">
            <v>153</v>
          </cell>
        </row>
        <row r="676">
          <cell r="B676" t="str">
            <v>02 แกลง</v>
          </cell>
          <cell r="C676">
            <v>208534</v>
          </cell>
          <cell r="D676">
            <v>157162</v>
          </cell>
          <cell r="E676">
            <v>154462</v>
          </cell>
          <cell r="F676">
            <v>118801</v>
          </cell>
          <cell r="G676">
            <v>28894</v>
          </cell>
          <cell r="H676">
            <v>26788</v>
          </cell>
          <cell r="I676">
            <v>187.06</v>
          </cell>
          <cell r="J676">
            <v>225.48371225831431</v>
          </cell>
          <cell r="M676">
            <v>137919.17826799999</v>
          </cell>
          <cell r="N676">
            <v>123699</v>
          </cell>
          <cell r="P676">
            <v>110832.77778</v>
          </cell>
          <cell r="Q676">
            <v>107188.11111</v>
          </cell>
          <cell r="Y676">
            <v>82654.138890000002</v>
          </cell>
          <cell r="Z676">
            <v>79861.638900000005</v>
          </cell>
          <cell r="AA676">
            <v>14007</v>
          </cell>
          <cell r="AB676">
            <v>9355</v>
          </cell>
          <cell r="AC676">
            <v>169.46132831050053</v>
          </cell>
          <cell r="AD676">
            <v>117.13823454830199</v>
          </cell>
          <cell r="AE676">
            <v>167139</v>
          </cell>
          <cell r="AF676">
            <v>158979</v>
          </cell>
          <cell r="AG676">
            <v>2591</v>
          </cell>
          <cell r="AH676">
            <v>10751</v>
          </cell>
          <cell r="AI676">
            <v>126822</v>
          </cell>
          <cell r="AJ676">
            <v>5268</v>
          </cell>
          <cell r="AK676">
            <v>121339</v>
          </cell>
          <cell r="AL676">
            <v>24863</v>
          </cell>
          <cell r="AM676">
            <v>20961</v>
          </cell>
          <cell r="AN676">
            <v>205</v>
          </cell>
          <cell r="AO676">
            <v>173</v>
          </cell>
        </row>
        <row r="677">
          <cell r="B677" t="str">
            <v>03 บ้านค่าย</v>
          </cell>
          <cell r="C677">
            <v>112366</v>
          </cell>
          <cell r="D677">
            <v>112357</v>
          </cell>
          <cell r="E677">
            <v>74886</v>
          </cell>
          <cell r="F677">
            <v>74877</v>
          </cell>
          <cell r="G677">
            <v>15627</v>
          </cell>
          <cell r="H677">
            <v>5315</v>
          </cell>
          <cell r="I677">
            <v>208.68</v>
          </cell>
          <cell r="J677">
            <v>70.97924396009455</v>
          </cell>
          <cell r="M677">
            <v>140739.57681500001</v>
          </cell>
          <cell r="N677">
            <v>108420</v>
          </cell>
          <cell r="P677">
            <v>130237.46528</v>
          </cell>
          <cell r="Q677">
            <v>132199.46528</v>
          </cell>
          <cell r="Y677">
            <v>97582.243050000005</v>
          </cell>
          <cell r="Z677">
            <v>101012.63194000001</v>
          </cell>
          <cell r="AA677">
            <v>20785</v>
          </cell>
          <cell r="AB677">
            <v>17173</v>
          </cell>
          <cell r="AC677">
            <v>213.0022884664568</v>
          </cell>
          <cell r="AD677">
            <v>170.0111140373084</v>
          </cell>
          <cell r="AE677">
            <v>112348</v>
          </cell>
          <cell r="AF677">
            <v>111673</v>
          </cell>
          <cell r="AG677">
            <v>1393</v>
          </cell>
          <cell r="AH677">
            <v>2068</v>
          </cell>
          <cell r="AI677">
            <v>90513</v>
          </cell>
          <cell r="AJ677">
            <v>3865</v>
          </cell>
          <cell r="AK677">
            <v>92310</v>
          </cell>
          <cell r="AL677">
            <v>19182</v>
          </cell>
          <cell r="AM677">
            <v>17639</v>
          </cell>
          <cell r="AN677">
            <v>215</v>
          </cell>
          <cell r="AO677">
            <v>191</v>
          </cell>
        </row>
        <row r="678">
          <cell r="B678" t="str">
            <v>04 ปลวกแดง</v>
          </cell>
          <cell r="C678">
            <v>74956</v>
          </cell>
          <cell r="D678">
            <v>69034</v>
          </cell>
          <cell r="E678">
            <v>64585</v>
          </cell>
          <cell r="F678">
            <v>61535</v>
          </cell>
          <cell r="G678">
            <v>12010</v>
          </cell>
          <cell r="H678">
            <v>8498</v>
          </cell>
          <cell r="I678">
            <v>185.95</v>
          </cell>
          <cell r="J678">
            <v>138.10085821077436</v>
          </cell>
          <cell r="M678">
            <v>101877.547405</v>
          </cell>
          <cell r="N678">
            <v>66166</v>
          </cell>
          <cell r="P678">
            <v>45890.833330000001</v>
          </cell>
          <cell r="Q678">
            <v>45736.333330000001</v>
          </cell>
          <cell r="Y678">
            <v>41299.833330000001</v>
          </cell>
          <cell r="Z678">
            <v>41299.833330000001</v>
          </cell>
          <cell r="AA678">
            <v>9391</v>
          </cell>
          <cell r="AB678">
            <v>6037</v>
          </cell>
          <cell r="AC678">
            <v>227.39607001871647</v>
          </cell>
          <cell r="AD678">
            <v>146.16611044807817</v>
          </cell>
          <cell r="AE678">
            <v>71115</v>
          </cell>
          <cell r="AF678">
            <v>69474</v>
          </cell>
          <cell r="AG678">
            <v>569</v>
          </cell>
          <cell r="AH678">
            <v>2210</v>
          </cell>
          <cell r="AI678">
            <v>62950</v>
          </cell>
          <cell r="AJ678">
            <v>2446</v>
          </cell>
          <cell r="AK678">
            <v>63186</v>
          </cell>
          <cell r="AL678">
            <v>13692</v>
          </cell>
          <cell r="AM678">
            <v>12345</v>
          </cell>
          <cell r="AN678">
            <v>220</v>
          </cell>
          <cell r="AO678">
            <v>195</v>
          </cell>
        </row>
        <row r="679">
          <cell r="B679" t="str">
            <v>05 บ้านฉาง</v>
          </cell>
          <cell r="C679">
            <v>4125</v>
          </cell>
          <cell r="D679">
            <v>4125</v>
          </cell>
          <cell r="E679">
            <v>3590</v>
          </cell>
          <cell r="F679">
            <v>3590</v>
          </cell>
          <cell r="G679">
            <v>750</v>
          </cell>
          <cell r="H679">
            <v>572</v>
          </cell>
          <cell r="I679">
            <v>208.91</v>
          </cell>
          <cell r="J679">
            <v>159.21448467966573</v>
          </cell>
          <cell r="M679">
            <v>5043.9604529999997</v>
          </cell>
          <cell r="N679">
            <v>664</v>
          </cell>
          <cell r="P679">
            <v>2850</v>
          </cell>
          <cell r="Q679">
            <v>2776.6666700000001</v>
          </cell>
          <cell r="Y679">
            <v>1638.6666700000001</v>
          </cell>
          <cell r="Z679">
            <v>1565.3333299999999</v>
          </cell>
          <cell r="AA679">
            <v>326</v>
          </cell>
          <cell r="AB679">
            <v>209</v>
          </cell>
          <cell r="AC679">
            <v>198.74694833452614</v>
          </cell>
          <cell r="AD679">
            <v>133.28733702361018</v>
          </cell>
          <cell r="AE679">
            <v>5257</v>
          </cell>
          <cell r="AF679">
            <v>5044</v>
          </cell>
          <cell r="AG679">
            <v>50</v>
          </cell>
          <cell r="AH679">
            <v>263</v>
          </cell>
          <cell r="AI679">
            <v>1437</v>
          </cell>
          <cell r="AJ679">
            <v>65</v>
          </cell>
          <cell r="AK679">
            <v>1239</v>
          </cell>
          <cell r="AL679">
            <v>254</v>
          </cell>
          <cell r="AM679">
            <v>202</v>
          </cell>
          <cell r="AN679">
            <v>201</v>
          </cell>
          <cell r="AO679">
            <v>163</v>
          </cell>
        </row>
        <row r="680">
          <cell r="B680" t="str">
            <v>06 วังจันทร์</v>
          </cell>
          <cell r="C680">
            <v>106351</v>
          </cell>
          <cell r="D680">
            <v>92957</v>
          </cell>
          <cell r="E680">
            <v>92898</v>
          </cell>
          <cell r="F680">
            <v>79504</v>
          </cell>
          <cell r="G680">
            <v>13876</v>
          </cell>
          <cell r="H680">
            <v>13168</v>
          </cell>
          <cell r="I680">
            <v>149.37</v>
          </cell>
          <cell r="J680">
            <v>165.62425714429463</v>
          </cell>
          <cell r="M680">
            <v>106489.806665</v>
          </cell>
          <cell r="N680">
            <v>96301</v>
          </cell>
          <cell r="P680">
            <v>55523.833330000001</v>
          </cell>
          <cell r="Q680">
            <v>55707.725830000003</v>
          </cell>
          <cell r="Y680">
            <v>42462.5</v>
          </cell>
          <cell r="Z680">
            <v>43960.392500000002</v>
          </cell>
          <cell r="AA680">
            <v>8740</v>
          </cell>
          <cell r="AB680">
            <v>8180</v>
          </cell>
          <cell r="AC680">
            <v>205.83340398398587</v>
          </cell>
          <cell r="AD680">
            <v>186.06740020439989</v>
          </cell>
          <cell r="AE680">
            <v>100144</v>
          </cell>
          <cell r="AF680">
            <v>96301</v>
          </cell>
          <cell r="AG680">
            <v>2096</v>
          </cell>
          <cell r="AH680">
            <v>5939</v>
          </cell>
          <cell r="AI680">
            <v>79671.333329999994</v>
          </cell>
          <cell r="AJ680">
            <v>3138</v>
          </cell>
          <cell r="AK680">
            <v>76870.333329999994</v>
          </cell>
          <cell r="AL680">
            <v>17943</v>
          </cell>
          <cell r="AM680">
            <v>16340</v>
          </cell>
          <cell r="AN680">
            <v>222</v>
          </cell>
          <cell r="AO680">
            <v>213</v>
          </cell>
        </row>
        <row r="681">
          <cell r="B681" t="str">
            <v>07 เขาชะเมา</v>
          </cell>
          <cell r="C681">
            <v>111328</v>
          </cell>
          <cell r="D681">
            <v>95358</v>
          </cell>
          <cell r="E681">
            <v>99459</v>
          </cell>
          <cell r="F681">
            <v>83489</v>
          </cell>
          <cell r="G681">
            <v>18416</v>
          </cell>
          <cell r="H681">
            <v>11967</v>
          </cell>
          <cell r="I681">
            <v>185.16</v>
          </cell>
          <cell r="J681">
            <v>143.33552923139575</v>
          </cell>
          <cell r="M681">
            <v>119409.705298</v>
          </cell>
          <cell r="N681">
            <v>72419</v>
          </cell>
          <cell r="P681">
            <v>48778.416669999999</v>
          </cell>
          <cell r="Q681">
            <v>47158.416669999999</v>
          </cell>
          <cell r="Y681">
            <v>39934.916669999999</v>
          </cell>
          <cell r="Z681">
            <v>38328.25</v>
          </cell>
          <cell r="AA681">
            <v>8413</v>
          </cell>
          <cell r="AB681">
            <v>6675</v>
          </cell>
          <cell r="AC681">
            <v>210.66903230375516</v>
          </cell>
          <cell r="AD681">
            <v>174.15460129878093</v>
          </cell>
          <cell r="AE681">
            <v>95361</v>
          </cell>
          <cell r="AF681">
            <v>94844</v>
          </cell>
          <cell r="AG681">
            <v>600</v>
          </cell>
          <cell r="AH681">
            <v>1117</v>
          </cell>
          <cell r="AI681">
            <v>84182</v>
          </cell>
          <cell r="AJ681">
            <v>3281</v>
          </cell>
          <cell r="AK681">
            <v>86346</v>
          </cell>
          <cell r="AL681">
            <v>17500</v>
          </cell>
          <cell r="AM681">
            <v>16852</v>
          </cell>
          <cell r="AN681">
            <v>213</v>
          </cell>
          <cell r="AO681">
            <v>195</v>
          </cell>
        </row>
        <row r="682">
          <cell r="B682" t="str">
            <v>08 นิคมพัฒนา</v>
          </cell>
          <cell r="C682">
            <v>24796</v>
          </cell>
          <cell r="D682">
            <v>19238</v>
          </cell>
          <cell r="E682">
            <v>21546</v>
          </cell>
          <cell r="F682">
            <v>15988</v>
          </cell>
          <cell r="G682">
            <v>3665</v>
          </cell>
          <cell r="H682">
            <v>3632</v>
          </cell>
          <cell r="I682">
            <v>170.08</v>
          </cell>
          <cell r="J682">
            <v>227.14185639229422</v>
          </cell>
          <cell r="M682">
            <v>31358.456246999998</v>
          </cell>
          <cell r="N682">
            <v>20430</v>
          </cell>
          <cell r="P682">
            <v>15220.791670000001</v>
          </cell>
          <cell r="Q682">
            <v>15220.791670000001</v>
          </cell>
          <cell r="Y682">
            <v>12979.541670000001</v>
          </cell>
          <cell r="Z682">
            <v>13353.541670000001</v>
          </cell>
          <cell r="AA682">
            <v>2339</v>
          </cell>
          <cell r="AB682">
            <v>1849</v>
          </cell>
          <cell r="AC682">
            <v>180.20154897272269</v>
          </cell>
          <cell r="AD682">
            <v>138.49871285345679</v>
          </cell>
          <cell r="AE682">
            <v>21581</v>
          </cell>
          <cell r="AF682">
            <v>20430</v>
          </cell>
          <cell r="AG682">
            <v>208</v>
          </cell>
          <cell r="AH682">
            <v>1359</v>
          </cell>
          <cell r="AI682">
            <v>15405.666670000001</v>
          </cell>
          <cell r="AJ682">
            <v>615</v>
          </cell>
          <cell r="AK682">
            <v>14661.666670000001</v>
          </cell>
          <cell r="AL682">
            <v>2687</v>
          </cell>
          <cell r="AM682">
            <v>2367</v>
          </cell>
          <cell r="AN682">
            <v>196</v>
          </cell>
          <cell r="AO682">
            <v>161</v>
          </cell>
        </row>
        <row r="683">
          <cell r="B683" t="str">
            <v>ชลบุรี</v>
          </cell>
          <cell r="C683">
            <v>211855.25</v>
          </cell>
          <cell r="D683">
            <v>217309.88</v>
          </cell>
          <cell r="E683">
            <v>150658</v>
          </cell>
          <cell r="F683">
            <v>150523</v>
          </cell>
          <cell r="G683">
            <v>47773</v>
          </cell>
          <cell r="H683">
            <v>17233</v>
          </cell>
          <cell r="I683">
            <v>317</v>
          </cell>
          <cell r="J683">
            <v>114</v>
          </cell>
          <cell r="M683">
            <v>318312.06959900004</v>
          </cell>
          <cell r="N683">
            <v>214989</v>
          </cell>
          <cell r="P683">
            <v>173498.45477000001</v>
          </cell>
          <cell r="Q683">
            <v>172887.28156999999</v>
          </cell>
          <cell r="Y683">
            <v>156666.51944</v>
          </cell>
          <cell r="Z683">
            <v>158188.51845999999</v>
          </cell>
          <cell r="AA683">
            <v>21282</v>
          </cell>
          <cell r="AB683">
            <v>21349</v>
          </cell>
          <cell r="AC683">
            <v>136</v>
          </cell>
          <cell r="AD683">
            <v>135</v>
          </cell>
          <cell r="AE683">
            <v>237036</v>
          </cell>
          <cell r="AF683">
            <v>235755</v>
          </cell>
          <cell r="AG683">
            <v>3088</v>
          </cell>
          <cell r="AH683">
            <v>4369</v>
          </cell>
          <cell r="AI683">
            <v>203892</v>
          </cell>
          <cell r="AJ683">
            <v>4448</v>
          </cell>
          <cell r="AK683">
            <v>203954</v>
          </cell>
          <cell r="AL683">
            <v>44240</v>
          </cell>
          <cell r="AM683">
            <v>42540</v>
          </cell>
          <cell r="AN683">
            <v>217</v>
          </cell>
          <cell r="AO683">
            <v>209</v>
          </cell>
        </row>
        <row r="684">
          <cell r="B684" t="str">
            <v>01 เมืองชลบุรี</v>
          </cell>
          <cell r="C684">
            <v>21.25</v>
          </cell>
          <cell r="D684">
            <v>25.88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M684">
            <v>18.176683000000001</v>
          </cell>
          <cell r="N684">
            <v>111</v>
          </cell>
          <cell r="P684">
            <v>0</v>
          </cell>
          <cell r="Q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107</v>
          </cell>
          <cell r="AF684">
            <v>111</v>
          </cell>
          <cell r="AG684">
            <v>4</v>
          </cell>
          <cell r="AH684">
            <v>0</v>
          </cell>
          <cell r="AI684">
            <v>19</v>
          </cell>
          <cell r="AJ684">
            <v>0</v>
          </cell>
          <cell r="AK684">
            <v>19</v>
          </cell>
          <cell r="AL684">
            <v>2</v>
          </cell>
          <cell r="AM684">
            <v>2</v>
          </cell>
          <cell r="AN684">
            <v>53</v>
          </cell>
          <cell r="AO684">
            <v>105</v>
          </cell>
        </row>
        <row r="685">
          <cell r="B685" t="str">
            <v>02 บางละมุง</v>
          </cell>
          <cell r="C685">
            <v>7417</v>
          </cell>
          <cell r="D685">
            <v>7805</v>
          </cell>
          <cell r="E685">
            <v>6419</v>
          </cell>
          <cell r="F685">
            <v>6782</v>
          </cell>
          <cell r="G685">
            <v>106</v>
          </cell>
          <cell r="H685">
            <v>0</v>
          </cell>
          <cell r="I685">
            <v>16.54</v>
          </cell>
          <cell r="J685">
            <v>0</v>
          </cell>
          <cell r="M685">
            <v>18707.816578000002</v>
          </cell>
          <cell r="N685">
            <v>7559</v>
          </cell>
          <cell r="P685">
            <v>4482</v>
          </cell>
          <cell r="Q685">
            <v>4482</v>
          </cell>
          <cell r="Y685">
            <v>4482</v>
          </cell>
          <cell r="Z685">
            <v>4482</v>
          </cell>
          <cell r="AA685">
            <v>332</v>
          </cell>
          <cell r="AB685">
            <v>345</v>
          </cell>
          <cell r="AC685">
            <v>73.964004165551088</v>
          </cell>
          <cell r="AD685">
            <v>76.870444741186972</v>
          </cell>
          <cell r="AE685">
            <v>7845</v>
          </cell>
          <cell r="AF685">
            <v>7559</v>
          </cell>
          <cell r="AG685">
            <v>0</v>
          </cell>
          <cell r="AH685">
            <v>286</v>
          </cell>
          <cell r="AI685">
            <v>7009</v>
          </cell>
          <cell r="AJ685">
            <v>172</v>
          </cell>
          <cell r="AK685">
            <v>6895</v>
          </cell>
          <cell r="AL685">
            <v>1134</v>
          </cell>
          <cell r="AM685">
            <v>1161</v>
          </cell>
          <cell r="AN685">
            <v>174</v>
          </cell>
          <cell r="AO685">
            <v>168</v>
          </cell>
        </row>
        <row r="686">
          <cell r="B686" t="str">
            <v>03 บ้านบึง</v>
          </cell>
          <cell r="C686">
            <v>16113</v>
          </cell>
          <cell r="D686">
            <v>14783</v>
          </cell>
          <cell r="E686">
            <v>11303</v>
          </cell>
          <cell r="F686">
            <v>10573</v>
          </cell>
          <cell r="G686">
            <v>0</v>
          </cell>
          <cell r="H686">
            <v>3676</v>
          </cell>
          <cell r="I686">
            <v>0</v>
          </cell>
          <cell r="J686">
            <v>347.71719095810079</v>
          </cell>
          <cell r="M686">
            <v>14263.49921</v>
          </cell>
          <cell r="N686">
            <v>10112</v>
          </cell>
          <cell r="P686">
            <v>31455.333340000001</v>
          </cell>
          <cell r="Q686">
            <v>31455.333340000001</v>
          </cell>
          <cell r="Y686">
            <v>28314</v>
          </cell>
          <cell r="Z686">
            <v>28529.333330000001</v>
          </cell>
          <cell r="AA686">
            <v>3086</v>
          </cell>
          <cell r="AB686">
            <v>4108</v>
          </cell>
          <cell r="AC686">
            <v>108.97826752348662</v>
          </cell>
          <cell r="AD686">
            <v>143.99843437701529</v>
          </cell>
          <cell r="AE686">
            <v>15133</v>
          </cell>
          <cell r="AF686">
            <v>14263</v>
          </cell>
          <cell r="AG686">
            <v>53</v>
          </cell>
          <cell r="AH686">
            <v>923</v>
          </cell>
          <cell r="AI686">
            <v>13240</v>
          </cell>
          <cell r="AJ686">
            <v>269</v>
          </cell>
          <cell r="AK686">
            <v>12586</v>
          </cell>
          <cell r="AL686">
            <v>2345</v>
          </cell>
          <cell r="AM686">
            <v>2350</v>
          </cell>
          <cell r="AN686">
            <v>168</v>
          </cell>
          <cell r="AO686">
            <v>187</v>
          </cell>
        </row>
        <row r="687">
          <cell r="B687" t="str">
            <v>04 พนัสนิคม</v>
          </cell>
          <cell r="C687">
            <v>2849</v>
          </cell>
          <cell r="D687">
            <v>2849</v>
          </cell>
          <cell r="E687">
            <v>541</v>
          </cell>
          <cell r="F687">
            <v>541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M687">
            <v>3009.9239689999999</v>
          </cell>
          <cell r="N687">
            <v>1499</v>
          </cell>
          <cell r="P687">
            <v>7575.3333300000004</v>
          </cell>
          <cell r="Q687">
            <v>7575.3333300000004</v>
          </cell>
          <cell r="Y687">
            <v>2937</v>
          </cell>
          <cell r="Z687">
            <v>2937</v>
          </cell>
          <cell r="AA687">
            <v>312</v>
          </cell>
          <cell r="AB687">
            <v>309</v>
          </cell>
          <cell r="AC687">
            <v>106.10174781409602</v>
          </cell>
          <cell r="AD687">
            <v>105.04057428328227</v>
          </cell>
          <cell r="AE687">
            <v>3256</v>
          </cell>
          <cell r="AF687">
            <v>3010</v>
          </cell>
          <cell r="AG687">
            <v>0</v>
          </cell>
          <cell r="AH687">
            <v>246</v>
          </cell>
          <cell r="AI687">
            <v>1694</v>
          </cell>
          <cell r="AJ687">
            <v>74</v>
          </cell>
          <cell r="AK687">
            <v>1522</v>
          </cell>
          <cell r="AL687">
            <v>234</v>
          </cell>
          <cell r="AM687">
            <v>203</v>
          </cell>
          <cell r="AN687">
            <v>210</v>
          </cell>
          <cell r="AO687">
            <v>133</v>
          </cell>
        </row>
        <row r="688">
          <cell r="B688" t="str">
            <v>05 พานทอง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M688">
            <v>0</v>
          </cell>
          <cell r="N688">
            <v>0</v>
          </cell>
          <cell r="P688">
            <v>0</v>
          </cell>
          <cell r="Q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</row>
        <row r="689">
          <cell r="B689" t="str">
            <v>06 ศรีราชา</v>
          </cell>
          <cell r="C689">
            <v>3631</v>
          </cell>
          <cell r="D689">
            <v>3631</v>
          </cell>
          <cell r="E689">
            <v>1465</v>
          </cell>
          <cell r="F689">
            <v>1465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M689">
            <v>9412.8322150000004</v>
          </cell>
          <cell r="N689">
            <v>6091</v>
          </cell>
          <cell r="P689">
            <v>7396</v>
          </cell>
          <cell r="Q689">
            <v>7396</v>
          </cell>
          <cell r="Y689">
            <v>7296</v>
          </cell>
          <cell r="Z689">
            <v>7396</v>
          </cell>
          <cell r="AA689">
            <v>306</v>
          </cell>
          <cell r="AB689">
            <v>692</v>
          </cell>
          <cell r="AC689">
            <v>41.913377192982459</v>
          </cell>
          <cell r="AD689">
            <v>93.550567874526777</v>
          </cell>
          <cell r="AE689">
            <v>6372</v>
          </cell>
          <cell r="AF689">
            <v>6091</v>
          </cell>
          <cell r="AG689">
            <v>36</v>
          </cell>
          <cell r="AH689">
            <v>317</v>
          </cell>
          <cell r="AI689">
            <v>4539</v>
          </cell>
          <cell r="AJ689">
            <v>101</v>
          </cell>
          <cell r="AK689">
            <v>4323</v>
          </cell>
          <cell r="AL689">
            <v>693</v>
          </cell>
          <cell r="AM689">
            <v>763</v>
          </cell>
          <cell r="AN689">
            <v>179</v>
          </cell>
          <cell r="AO689">
            <v>176</v>
          </cell>
        </row>
        <row r="690">
          <cell r="B690" t="str">
            <v>07 สัตหีบ</v>
          </cell>
          <cell r="C690">
            <v>710</v>
          </cell>
          <cell r="D690">
            <v>1143</v>
          </cell>
          <cell r="E690">
            <v>255</v>
          </cell>
          <cell r="F690">
            <v>255</v>
          </cell>
          <cell r="G690">
            <v>91</v>
          </cell>
          <cell r="H690">
            <v>0</v>
          </cell>
          <cell r="I690">
            <v>358.19</v>
          </cell>
          <cell r="J690">
            <v>0</v>
          </cell>
          <cell r="M690">
            <v>1592.214637</v>
          </cell>
          <cell r="N690">
            <v>446</v>
          </cell>
          <cell r="P690">
            <v>0</v>
          </cell>
          <cell r="Q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475</v>
          </cell>
          <cell r="AF690">
            <v>446</v>
          </cell>
          <cell r="AG690">
            <v>0</v>
          </cell>
          <cell r="AH690">
            <v>29</v>
          </cell>
          <cell r="AI690">
            <v>475</v>
          </cell>
          <cell r="AJ690">
            <v>16</v>
          </cell>
          <cell r="AK690">
            <v>446</v>
          </cell>
          <cell r="AL690">
            <v>96</v>
          </cell>
          <cell r="AM690">
            <v>73</v>
          </cell>
          <cell r="AN690">
            <v>189</v>
          </cell>
          <cell r="AO690">
            <v>164</v>
          </cell>
        </row>
        <row r="691">
          <cell r="B691" t="str">
            <v>08 หนองใหญ่</v>
          </cell>
          <cell r="C691">
            <v>57174</v>
          </cell>
          <cell r="D691">
            <v>62724</v>
          </cell>
          <cell r="E691">
            <v>38793</v>
          </cell>
          <cell r="F691">
            <v>39193</v>
          </cell>
          <cell r="G691">
            <v>9536</v>
          </cell>
          <cell r="H691">
            <v>5102</v>
          </cell>
          <cell r="I691">
            <v>245.81</v>
          </cell>
          <cell r="J691">
            <v>130.18201974842447</v>
          </cell>
          <cell r="M691">
            <v>82625.075314000002</v>
          </cell>
          <cell r="N691">
            <v>50348</v>
          </cell>
          <cell r="P691">
            <v>33338</v>
          </cell>
          <cell r="Q691">
            <v>32766.655549999999</v>
          </cell>
          <cell r="Y691">
            <v>31864.444439999999</v>
          </cell>
          <cell r="Z691">
            <v>31302.655549999999</v>
          </cell>
          <cell r="AA691">
            <v>6780</v>
          </cell>
          <cell r="AB691">
            <v>6308</v>
          </cell>
          <cell r="AC691">
            <v>212.78976454108232</v>
          </cell>
          <cell r="AD691">
            <v>201.5193126204272</v>
          </cell>
          <cell r="AE691">
            <v>65510</v>
          </cell>
          <cell r="AF691">
            <v>65452</v>
          </cell>
          <cell r="AG691">
            <v>970</v>
          </cell>
          <cell r="AH691">
            <v>1028</v>
          </cell>
          <cell r="AI691">
            <v>60565</v>
          </cell>
          <cell r="AJ691">
            <v>1389</v>
          </cell>
          <cell r="AK691">
            <v>60926</v>
          </cell>
          <cell r="AL691">
            <v>12206</v>
          </cell>
          <cell r="AM691">
            <v>12278</v>
          </cell>
          <cell r="AN691">
            <v>215</v>
          </cell>
          <cell r="AO691">
            <v>202</v>
          </cell>
        </row>
        <row r="692">
          <cell r="B692" t="str">
            <v>09 บ่อทอง</v>
          </cell>
          <cell r="C692">
            <v>104282</v>
          </cell>
          <cell r="D692">
            <v>104042</v>
          </cell>
          <cell r="E692">
            <v>77695</v>
          </cell>
          <cell r="F692">
            <v>77455</v>
          </cell>
          <cell r="G692">
            <v>24341</v>
          </cell>
          <cell r="H692">
            <v>6987</v>
          </cell>
          <cell r="I692">
            <v>313.29000000000002</v>
          </cell>
          <cell r="J692">
            <v>90.208036924665933</v>
          </cell>
          <cell r="M692">
            <v>160573.17045500001</v>
          </cell>
          <cell r="N692">
            <v>120853</v>
          </cell>
          <cell r="P692">
            <v>77503.683929999999</v>
          </cell>
          <cell r="Q692">
            <v>77463.855179999999</v>
          </cell>
          <cell r="Y692">
            <v>71576.616670000003</v>
          </cell>
          <cell r="Z692">
            <v>72046.55042</v>
          </cell>
          <cell r="AA692">
            <v>8187</v>
          </cell>
          <cell r="AB692">
            <v>7553</v>
          </cell>
          <cell r="AC692">
            <v>114.38386824312578</v>
          </cell>
          <cell r="AD692">
            <v>104.83456856351179</v>
          </cell>
          <cell r="AE692">
            <v>119958</v>
          </cell>
          <cell r="AF692">
            <v>120853</v>
          </cell>
          <cell r="AG692">
            <v>1832</v>
          </cell>
          <cell r="AH692">
            <v>937</v>
          </cell>
          <cell r="AI692">
            <v>100092</v>
          </cell>
          <cell r="AJ692">
            <v>2081</v>
          </cell>
          <cell r="AK692">
            <v>101236</v>
          </cell>
          <cell r="AL692">
            <v>24511</v>
          </cell>
          <cell r="AM692">
            <v>23056</v>
          </cell>
          <cell r="AN692">
            <v>243</v>
          </cell>
          <cell r="AO692">
            <v>228</v>
          </cell>
        </row>
        <row r="693">
          <cell r="B693" t="str">
            <v>10 เกาะสีชัง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M693">
            <v>0</v>
          </cell>
          <cell r="N693">
            <v>0</v>
          </cell>
          <cell r="P693">
            <v>0</v>
          </cell>
          <cell r="Q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</row>
        <row r="694">
          <cell r="B694" t="str">
            <v>11 เกาะจันทร์</v>
          </cell>
          <cell r="C694">
            <v>19658</v>
          </cell>
          <cell r="D694">
            <v>20307</v>
          </cell>
          <cell r="E694">
            <v>14187</v>
          </cell>
          <cell r="F694">
            <v>14259</v>
          </cell>
          <cell r="G694">
            <v>13699</v>
          </cell>
          <cell r="H694">
            <v>1468</v>
          </cell>
          <cell r="I694">
            <v>965.57</v>
          </cell>
          <cell r="J694">
            <v>102.97776842695841</v>
          </cell>
          <cell r="M694">
            <v>28109.360538000001</v>
          </cell>
          <cell r="N694">
            <v>17970</v>
          </cell>
          <cell r="P694">
            <v>11748.104170000001</v>
          </cell>
          <cell r="Q694">
            <v>11748.104170000001</v>
          </cell>
          <cell r="Y694">
            <v>10196.458329999999</v>
          </cell>
          <cell r="Z694">
            <v>11494.979160000001</v>
          </cell>
          <cell r="AA694">
            <v>2279</v>
          </cell>
          <cell r="AB694">
            <v>2034</v>
          </cell>
          <cell r="AC694">
            <v>223.46970564925559</v>
          </cell>
          <cell r="AD694">
            <v>176.95984307726226</v>
          </cell>
          <cell r="AE694">
            <v>18380</v>
          </cell>
          <cell r="AF694">
            <v>17970</v>
          </cell>
          <cell r="AG694">
            <v>193</v>
          </cell>
          <cell r="AH694">
            <v>603</v>
          </cell>
          <cell r="AI694">
            <v>16259</v>
          </cell>
          <cell r="AJ694">
            <v>345</v>
          </cell>
          <cell r="AK694">
            <v>16001</v>
          </cell>
          <cell r="AL694">
            <v>3019</v>
          </cell>
          <cell r="AM694">
            <v>2654</v>
          </cell>
          <cell r="AN694">
            <v>178</v>
          </cell>
          <cell r="AO694">
            <v>166</v>
          </cell>
        </row>
        <row r="695">
          <cell r="B695" t="str">
            <v>นครปฐม</v>
          </cell>
          <cell r="C695">
            <v>38.5</v>
          </cell>
          <cell r="D695">
            <v>33</v>
          </cell>
          <cell r="E695">
            <v>16.5</v>
          </cell>
          <cell r="F695">
            <v>14</v>
          </cell>
          <cell r="G695">
            <v>1</v>
          </cell>
          <cell r="H695">
            <v>8</v>
          </cell>
          <cell r="I695">
            <v>61</v>
          </cell>
          <cell r="J695">
            <v>571</v>
          </cell>
          <cell r="M695">
            <v>33.712769323350003</v>
          </cell>
          <cell r="N695">
            <v>0</v>
          </cell>
          <cell r="P695">
            <v>0</v>
          </cell>
          <cell r="Q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34</v>
          </cell>
          <cell r="AF695">
            <v>34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</row>
        <row r="696">
          <cell r="B696" t="str">
            <v>01 เมืองนครปฐม</v>
          </cell>
          <cell r="C696">
            <v>15</v>
          </cell>
          <cell r="D696">
            <v>15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M696">
            <v>0</v>
          </cell>
          <cell r="N696">
            <v>0</v>
          </cell>
          <cell r="P696">
            <v>0</v>
          </cell>
          <cell r="Q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</row>
        <row r="697">
          <cell r="B697" t="str">
            <v>02 กำแพงแสน</v>
          </cell>
          <cell r="C697">
            <v>21</v>
          </cell>
          <cell r="D697">
            <v>18</v>
          </cell>
          <cell r="E697">
            <v>14</v>
          </cell>
          <cell r="F697">
            <v>14</v>
          </cell>
          <cell r="G697">
            <v>1</v>
          </cell>
          <cell r="H697">
            <v>8</v>
          </cell>
          <cell r="I697">
            <v>105</v>
          </cell>
          <cell r="J697">
            <v>550</v>
          </cell>
          <cell r="M697">
            <v>33.712769323350003</v>
          </cell>
          <cell r="N697">
            <v>0</v>
          </cell>
          <cell r="P697">
            <v>0</v>
          </cell>
          <cell r="Q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34</v>
          </cell>
          <cell r="AF697">
            <v>34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</row>
        <row r="698">
          <cell r="B698" t="str">
            <v>03 ดอนตูม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M698">
            <v>0</v>
          </cell>
          <cell r="N698">
            <v>0</v>
          </cell>
          <cell r="P698">
            <v>0</v>
          </cell>
          <cell r="Q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</row>
        <row r="699">
          <cell r="B699" t="str">
            <v>04 นครชัยศรี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M699">
            <v>0</v>
          </cell>
          <cell r="N699">
            <v>0</v>
          </cell>
          <cell r="P699">
            <v>0</v>
          </cell>
          <cell r="Q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I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</row>
        <row r="700">
          <cell r="B700" t="str">
            <v>05 บางเลน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M700">
            <v>0</v>
          </cell>
          <cell r="N700">
            <v>0</v>
          </cell>
          <cell r="P700">
            <v>0</v>
          </cell>
          <cell r="Q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I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</row>
        <row r="701">
          <cell r="B701" t="str">
            <v>06 สามพราน</v>
          </cell>
          <cell r="C701">
            <v>2.5</v>
          </cell>
          <cell r="D701">
            <v>0</v>
          </cell>
          <cell r="E701">
            <v>2.5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M701">
            <v>0</v>
          </cell>
          <cell r="N701">
            <v>0</v>
          </cell>
          <cell r="P701">
            <v>0</v>
          </cell>
          <cell r="Q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I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</row>
        <row r="702">
          <cell r="B702" t="str">
            <v>07 พุทธมณฑล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M702">
            <v>0</v>
          </cell>
          <cell r="N702">
            <v>0</v>
          </cell>
          <cell r="P702">
            <v>0</v>
          </cell>
          <cell r="Q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I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</row>
        <row r="703">
          <cell r="B703" t="str">
            <v>กาญจนบุรี</v>
          </cell>
          <cell r="C703">
            <v>149698.75</v>
          </cell>
          <cell r="D703">
            <v>159023</v>
          </cell>
          <cell r="E703">
            <v>102003.5</v>
          </cell>
          <cell r="F703">
            <v>116461.5</v>
          </cell>
          <cell r="G703">
            <v>23162</v>
          </cell>
          <cell r="H703">
            <v>29772</v>
          </cell>
          <cell r="I703">
            <v>227</v>
          </cell>
          <cell r="J703">
            <v>256</v>
          </cell>
          <cell r="M703">
            <v>199829.77286100006</v>
          </cell>
          <cell r="N703">
            <v>103691</v>
          </cell>
          <cell r="P703">
            <v>109214.28575</v>
          </cell>
          <cell r="Q703">
            <v>108592.74407999999</v>
          </cell>
          <cell r="Y703">
            <v>98028.986340000003</v>
          </cell>
          <cell r="Z703">
            <v>98758.061329999997</v>
          </cell>
          <cell r="AA703">
            <v>18536</v>
          </cell>
          <cell r="AB703">
            <v>17436</v>
          </cell>
          <cell r="AC703">
            <v>189</v>
          </cell>
          <cell r="AD703">
            <v>177</v>
          </cell>
          <cell r="AE703">
            <v>138840</v>
          </cell>
          <cell r="AF703">
            <v>136989</v>
          </cell>
          <cell r="AG703">
            <v>488</v>
          </cell>
          <cell r="AH703">
            <v>2339</v>
          </cell>
          <cell r="AI703">
            <v>127386</v>
          </cell>
          <cell r="AJ703">
            <v>753</v>
          </cell>
          <cell r="AK703">
            <v>125658</v>
          </cell>
          <cell r="AL703">
            <v>25046</v>
          </cell>
          <cell r="AM703">
            <v>23293</v>
          </cell>
          <cell r="AN703">
            <v>197</v>
          </cell>
          <cell r="AO703">
            <v>185</v>
          </cell>
        </row>
        <row r="704">
          <cell r="B704" t="str">
            <v>01 เมืองกาญจนบุรี</v>
          </cell>
          <cell r="C704">
            <v>4768</v>
          </cell>
          <cell r="D704">
            <v>2395</v>
          </cell>
          <cell r="E704">
            <v>2556</v>
          </cell>
          <cell r="F704">
            <v>1861</v>
          </cell>
          <cell r="G704">
            <v>1708</v>
          </cell>
          <cell r="H704">
            <v>995</v>
          </cell>
          <cell r="I704">
            <v>668.37</v>
          </cell>
          <cell r="J704">
            <v>534.85056958624398</v>
          </cell>
          <cell r="M704">
            <v>1581.356176</v>
          </cell>
          <cell r="N704">
            <v>2040</v>
          </cell>
          <cell r="P704">
            <v>1034.5263199999999</v>
          </cell>
          <cell r="Q704">
            <v>1034.5263199999999</v>
          </cell>
          <cell r="Y704">
            <v>967.5</v>
          </cell>
          <cell r="Z704">
            <v>933.75</v>
          </cell>
          <cell r="AA704">
            <v>29</v>
          </cell>
          <cell r="AB704">
            <v>16</v>
          </cell>
          <cell r="AC704">
            <v>30.465116279069768</v>
          </cell>
          <cell r="AD704">
            <v>16.843373493975903</v>
          </cell>
          <cell r="AE704">
            <v>2119</v>
          </cell>
          <cell r="AF704">
            <v>2040</v>
          </cell>
          <cell r="AG704">
            <v>0</v>
          </cell>
          <cell r="AH704">
            <v>79</v>
          </cell>
          <cell r="AI704">
            <v>354</v>
          </cell>
          <cell r="AJ704">
            <v>8</v>
          </cell>
          <cell r="AK704">
            <v>283</v>
          </cell>
          <cell r="AL704">
            <v>46</v>
          </cell>
          <cell r="AM704">
            <v>33</v>
          </cell>
          <cell r="AN704">
            <v>96</v>
          </cell>
          <cell r="AO704">
            <v>117</v>
          </cell>
        </row>
        <row r="705">
          <cell r="B705" t="str">
            <v>02 ทองผาภูมิ</v>
          </cell>
          <cell r="C705">
            <v>69917.25</v>
          </cell>
          <cell r="D705">
            <v>75789.25</v>
          </cell>
          <cell r="E705">
            <v>50274.5</v>
          </cell>
          <cell r="F705">
            <v>57161.5</v>
          </cell>
          <cell r="G705">
            <v>5275</v>
          </cell>
          <cell r="H705">
            <v>6913</v>
          </cell>
          <cell r="I705">
            <v>104.92</v>
          </cell>
          <cell r="J705">
            <v>120.93174601786167</v>
          </cell>
          <cell r="M705">
            <v>99078.471225000001</v>
          </cell>
          <cell r="N705">
            <v>59070</v>
          </cell>
          <cell r="P705">
            <v>56929.393929999998</v>
          </cell>
          <cell r="Q705">
            <v>56656.393929999998</v>
          </cell>
          <cell r="Y705">
            <v>53462.343059999999</v>
          </cell>
          <cell r="Z705">
            <v>52844.04305</v>
          </cell>
          <cell r="AA705">
            <v>10486</v>
          </cell>
          <cell r="AB705">
            <v>9437</v>
          </cell>
          <cell r="AC705">
            <v>196.14490592436823</v>
          </cell>
          <cell r="AD705">
            <v>178.57846167714831</v>
          </cell>
          <cell r="AE705">
            <v>59230</v>
          </cell>
          <cell r="AF705">
            <v>59070</v>
          </cell>
          <cell r="AG705">
            <v>318</v>
          </cell>
          <cell r="AH705">
            <v>478</v>
          </cell>
          <cell r="AI705">
            <v>59230</v>
          </cell>
          <cell r="AJ705">
            <v>332</v>
          </cell>
          <cell r="AK705">
            <v>59070</v>
          </cell>
          <cell r="AL705">
            <v>11276</v>
          </cell>
          <cell r="AM705">
            <v>10549</v>
          </cell>
          <cell r="AN705">
            <v>191</v>
          </cell>
          <cell r="AO705">
            <v>179</v>
          </cell>
        </row>
        <row r="706">
          <cell r="B706" t="str">
            <v>03 ท่าม่วง</v>
          </cell>
          <cell r="C706">
            <v>653.5</v>
          </cell>
          <cell r="D706">
            <v>766.5</v>
          </cell>
          <cell r="E706">
            <v>260</v>
          </cell>
          <cell r="F706">
            <v>403</v>
          </cell>
          <cell r="G706">
            <v>88</v>
          </cell>
          <cell r="H706">
            <v>81</v>
          </cell>
          <cell r="I706">
            <v>337.69</v>
          </cell>
          <cell r="J706">
            <v>201.82629280397023</v>
          </cell>
          <cell r="M706">
            <v>919.44660299999998</v>
          </cell>
          <cell r="N706">
            <v>663</v>
          </cell>
          <cell r="P706">
            <v>0</v>
          </cell>
          <cell r="Q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663</v>
          </cell>
          <cell r="AF706">
            <v>663</v>
          </cell>
          <cell r="AG706">
            <v>0</v>
          </cell>
          <cell r="AH706">
            <v>0</v>
          </cell>
          <cell r="AI706">
            <v>356</v>
          </cell>
          <cell r="AJ706">
            <v>0</v>
          </cell>
          <cell r="AK706">
            <v>356</v>
          </cell>
          <cell r="AL706">
            <v>50</v>
          </cell>
          <cell r="AM706">
            <v>50</v>
          </cell>
          <cell r="AN706">
            <v>121</v>
          </cell>
          <cell r="AO706">
            <v>140</v>
          </cell>
        </row>
        <row r="707">
          <cell r="B707" t="str">
            <v>04 ท่ามะกา</v>
          </cell>
          <cell r="C707">
            <v>58</v>
          </cell>
          <cell r="D707">
            <v>77.5</v>
          </cell>
          <cell r="E707">
            <v>44</v>
          </cell>
          <cell r="F707">
            <v>44.5</v>
          </cell>
          <cell r="G707">
            <v>4</v>
          </cell>
          <cell r="H707">
            <v>13</v>
          </cell>
          <cell r="I707">
            <v>90</v>
          </cell>
          <cell r="J707">
            <v>286.5168539325843</v>
          </cell>
          <cell r="M707">
            <v>98.146704999999997</v>
          </cell>
          <cell r="N707">
            <v>62</v>
          </cell>
          <cell r="P707">
            <v>0</v>
          </cell>
          <cell r="Q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62</v>
          </cell>
          <cell r="AF707">
            <v>62</v>
          </cell>
          <cell r="AG707">
            <v>0</v>
          </cell>
          <cell r="AH707">
            <v>0</v>
          </cell>
          <cell r="AI707">
            <v>62</v>
          </cell>
          <cell r="AJ707">
            <v>0</v>
          </cell>
          <cell r="AK707">
            <v>62</v>
          </cell>
          <cell r="AL707">
            <v>13</v>
          </cell>
          <cell r="AM707">
            <v>12</v>
          </cell>
          <cell r="AN707">
            <v>194</v>
          </cell>
          <cell r="AO707">
            <v>194</v>
          </cell>
        </row>
        <row r="708">
          <cell r="B708" t="str">
            <v>05 ไทรโยค</v>
          </cell>
          <cell r="C708">
            <v>25268</v>
          </cell>
          <cell r="D708">
            <v>33315</v>
          </cell>
          <cell r="E708">
            <v>17057</v>
          </cell>
          <cell r="F708">
            <v>25104</v>
          </cell>
          <cell r="G708">
            <v>10037</v>
          </cell>
          <cell r="H708">
            <v>16801</v>
          </cell>
          <cell r="I708">
            <v>588.45000000000005</v>
          </cell>
          <cell r="J708">
            <v>669.25151370299557</v>
          </cell>
          <cell r="M708">
            <v>31288.092734999998</v>
          </cell>
          <cell r="N708">
            <v>16390</v>
          </cell>
          <cell r="P708">
            <v>23300</v>
          </cell>
          <cell r="Q708">
            <v>23120</v>
          </cell>
          <cell r="Y708">
            <v>20466.666659999999</v>
          </cell>
          <cell r="Z708">
            <v>19944.666669999999</v>
          </cell>
          <cell r="AA708">
            <v>3790</v>
          </cell>
          <cell r="AB708">
            <v>3446</v>
          </cell>
          <cell r="AC708">
            <v>185.19641699827244</v>
          </cell>
          <cell r="AD708">
            <v>172.75747899626342</v>
          </cell>
          <cell r="AE708">
            <v>32377</v>
          </cell>
          <cell r="AF708">
            <v>31288</v>
          </cell>
          <cell r="AG708">
            <v>67</v>
          </cell>
          <cell r="AH708">
            <v>1156</v>
          </cell>
          <cell r="AI708">
            <v>32377</v>
          </cell>
          <cell r="AJ708">
            <v>187</v>
          </cell>
          <cell r="AK708">
            <v>31288</v>
          </cell>
          <cell r="AL708">
            <v>6494</v>
          </cell>
          <cell r="AM708">
            <v>6146</v>
          </cell>
          <cell r="AN708">
            <v>189</v>
          </cell>
          <cell r="AO708">
            <v>196</v>
          </cell>
        </row>
        <row r="709">
          <cell r="B709" t="str">
            <v>06 บ่อพลอย</v>
          </cell>
          <cell r="C709">
            <v>4462</v>
          </cell>
          <cell r="D709">
            <v>4572</v>
          </cell>
          <cell r="E709">
            <v>1222</v>
          </cell>
          <cell r="F709">
            <v>1332</v>
          </cell>
          <cell r="G709">
            <v>173</v>
          </cell>
          <cell r="H709">
            <v>0</v>
          </cell>
          <cell r="I709">
            <v>141.61000000000001</v>
          </cell>
          <cell r="J709">
            <v>0</v>
          </cell>
          <cell r="M709">
            <v>4107.4595630000003</v>
          </cell>
          <cell r="N709">
            <v>1476</v>
          </cell>
          <cell r="P709">
            <v>966</v>
          </cell>
          <cell r="Q709">
            <v>966</v>
          </cell>
          <cell r="Y709">
            <v>826</v>
          </cell>
          <cell r="Z709">
            <v>826</v>
          </cell>
          <cell r="AA709">
            <v>111</v>
          </cell>
          <cell r="AB709">
            <v>82</v>
          </cell>
          <cell r="AC709">
            <v>133.89830508474577</v>
          </cell>
          <cell r="AD709">
            <v>99.152542372881356</v>
          </cell>
          <cell r="AE709">
            <v>4289</v>
          </cell>
          <cell r="AF709">
            <v>4107</v>
          </cell>
          <cell r="AG709">
            <v>0</v>
          </cell>
          <cell r="AH709">
            <v>182</v>
          </cell>
          <cell r="AI709">
            <v>1524</v>
          </cell>
          <cell r="AJ709">
            <v>15</v>
          </cell>
          <cell r="AK709">
            <v>1357</v>
          </cell>
          <cell r="AL709">
            <v>224</v>
          </cell>
          <cell r="AM709">
            <v>179</v>
          </cell>
          <cell r="AN709">
            <v>143</v>
          </cell>
          <cell r="AO709">
            <v>132</v>
          </cell>
        </row>
        <row r="710">
          <cell r="B710" t="str">
            <v>07 พนมทวน</v>
          </cell>
          <cell r="C710">
            <v>108</v>
          </cell>
          <cell r="D710">
            <v>138</v>
          </cell>
          <cell r="E710">
            <v>0</v>
          </cell>
          <cell r="F710">
            <v>30</v>
          </cell>
          <cell r="G710">
            <v>0</v>
          </cell>
          <cell r="H710">
            <v>5</v>
          </cell>
          <cell r="I710">
            <v>0</v>
          </cell>
          <cell r="J710">
            <v>150</v>
          </cell>
          <cell r="M710">
            <v>0</v>
          </cell>
          <cell r="N710">
            <v>0</v>
          </cell>
          <cell r="P710">
            <v>0</v>
          </cell>
          <cell r="Q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108</v>
          </cell>
          <cell r="AF710">
            <v>108</v>
          </cell>
          <cell r="AG710">
            <v>0</v>
          </cell>
          <cell r="AH710">
            <v>0</v>
          </cell>
          <cell r="AI710">
            <v>9</v>
          </cell>
          <cell r="AJ710">
            <v>0</v>
          </cell>
          <cell r="AK710">
            <v>9</v>
          </cell>
          <cell r="AL710">
            <v>1</v>
          </cell>
          <cell r="AM710">
            <v>1</v>
          </cell>
          <cell r="AN710">
            <v>0</v>
          </cell>
          <cell r="AO710">
            <v>111</v>
          </cell>
        </row>
        <row r="711">
          <cell r="B711" t="str">
            <v>08 ศรีสวัสดิ์</v>
          </cell>
          <cell r="C711">
            <v>2716</v>
          </cell>
          <cell r="D711">
            <v>2886</v>
          </cell>
          <cell r="E711">
            <v>950</v>
          </cell>
          <cell r="F711">
            <v>1120</v>
          </cell>
          <cell r="G711">
            <v>0</v>
          </cell>
          <cell r="H711">
            <v>301</v>
          </cell>
          <cell r="I711">
            <v>0</v>
          </cell>
          <cell r="J711">
            <v>268.57142857142856</v>
          </cell>
          <cell r="M711">
            <v>1740.728599</v>
          </cell>
          <cell r="N711">
            <v>1062</v>
          </cell>
          <cell r="P711">
            <v>0</v>
          </cell>
          <cell r="Q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1791</v>
          </cell>
          <cell r="AF711">
            <v>1741</v>
          </cell>
          <cell r="AG711">
            <v>0</v>
          </cell>
          <cell r="AH711">
            <v>50</v>
          </cell>
          <cell r="AI711">
            <v>1549</v>
          </cell>
          <cell r="AJ711">
            <v>10</v>
          </cell>
          <cell r="AK711">
            <v>1509</v>
          </cell>
          <cell r="AL711">
            <v>271</v>
          </cell>
          <cell r="AM711">
            <v>276</v>
          </cell>
          <cell r="AN711">
            <v>165</v>
          </cell>
          <cell r="AO711">
            <v>183</v>
          </cell>
        </row>
        <row r="712">
          <cell r="B712" t="str">
            <v>09 สังขละบุรี</v>
          </cell>
          <cell r="C712">
            <v>30478</v>
          </cell>
          <cell r="D712">
            <v>30601</v>
          </cell>
          <cell r="E712">
            <v>26278</v>
          </cell>
          <cell r="F712">
            <v>26601</v>
          </cell>
          <cell r="G712">
            <v>5642</v>
          </cell>
          <cell r="H712">
            <v>3741</v>
          </cell>
          <cell r="I712">
            <v>214.69</v>
          </cell>
          <cell r="J712">
            <v>140.62163264538927</v>
          </cell>
          <cell r="M712">
            <v>49849.894174000001</v>
          </cell>
          <cell r="N712">
            <v>20161</v>
          </cell>
          <cell r="P712">
            <v>22829.3655</v>
          </cell>
          <cell r="Q712">
            <v>22795.823829999998</v>
          </cell>
          <cell r="Y712">
            <v>21218.476619999998</v>
          </cell>
          <cell r="Z712">
            <v>21661.601609999998</v>
          </cell>
          <cell r="AA712">
            <v>4026</v>
          </cell>
          <cell r="AB712">
            <v>4365</v>
          </cell>
          <cell r="AC712">
            <v>189.71768566955683</v>
          </cell>
          <cell r="AD712">
            <v>201.50907894432467</v>
          </cell>
          <cell r="AE712">
            <v>30151</v>
          </cell>
          <cell r="AF712">
            <v>30071</v>
          </cell>
          <cell r="AG712">
            <v>53</v>
          </cell>
          <cell r="AH712">
            <v>133</v>
          </cell>
          <cell r="AI712">
            <v>27767</v>
          </cell>
          <cell r="AJ712">
            <v>166</v>
          </cell>
          <cell r="AK712">
            <v>27800</v>
          </cell>
          <cell r="AL712">
            <v>6154</v>
          </cell>
          <cell r="AM712">
            <v>5602</v>
          </cell>
          <cell r="AN712">
            <v>180</v>
          </cell>
          <cell r="AO712">
            <v>202</v>
          </cell>
        </row>
        <row r="713">
          <cell r="B713" t="str">
            <v>10 เลาขวัญ</v>
          </cell>
          <cell r="C713">
            <v>1058</v>
          </cell>
          <cell r="D713">
            <v>995.75</v>
          </cell>
          <cell r="E713">
            <v>114</v>
          </cell>
          <cell r="F713">
            <v>189.5</v>
          </cell>
          <cell r="G713">
            <v>3</v>
          </cell>
          <cell r="H713">
            <v>0</v>
          </cell>
          <cell r="I713">
            <v>27.78</v>
          </cell>
          <cell r="J713">
            <v>0</v>
          </cell>
          <cell r="M713">
            <v>551.53453000000002</v>
          </cell>
          <cell r="N713">
            <v>166</v>
          </cell>
          <cell r="P713">
            <v>0</v>
          </cell>
          <cell r="Q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660</v>
          </cell>
          <cell r="AF713">
            <v>552</v>
          </cell>
          <cell r="AG713">
            <v>0</v>
          </cell>
          <cell r="AH713">
            <v>108</v>
          </cell>
          <cell r="AI713">
            <v>430</v>
          </cell>
          <cell r="AJ713">
            <v>0</v>
          </cell>
          <cell r="AK713">
            <v>322</v>
          </cell>
          <cell r="AL713">
            <v>65</v>
          </cell>
          <cell r="AM713">
            <v>43</v>
          </cell>
          <cell r="AN713">
            <v>135</v>
          </cell>
          <cell r="AO713">
            <v>134</v>
          </cell>
        </row>
        <row r="714">
          <cell r="B714" t="str">
            <v>11 หนองปรือ</v>
          </cell>
          <cell r="C714">
            <v>5683</v>
          </cell>
          <cell r="D714">
            <v>5683</v>
          </cell>
          <cell r="E714">
            <v>1195</v>
          </cell>
          <cell r="F714">
            <v>1195</v>
          </cell>
          <cell r="G714">
            <v>0</v>
          </cell>
          <cell r="H714">
            <v>63</v>
          </cell>
          <cell r="I714">
            <v>0</v>
          </cell>
          <cell r="J714">
            <v>52.606694560669453</v>
          </cell>
          <cell r="M714">
            <v>4239.1795510000002</v>
          </cell>
          <cell r="N714">
            <v>1303</v>
          </cell>
          <cell r="P714">
            <v>1350</v>
          </cell>
          <cell r="Q714">
            <v>1215</v>
          </cell>
          <cell r="Y714">
            <v>0</v>
          </cell>
          <cell r="Z714">
            <v>270</v>
          </cell>
          <cell r="AA714">
            <v>0</v>
          </cell>
          <cell r="AB714">
            <v>4</v>
          </cell>
          <cell r="AC714">
            <v>0</v>
          </cell>
          <cell r="AD714">
            <v>13.333333333333334</v>
          </cell>
          <cell r="AE714">
            <v>4314</v>
          </cell>
          <cell r="AF714">
            <v>4239</v>
          </cell>
          <cell r="AG714">
            <v>50</v>
          </cell>
          <cell r="AH714">
            <v>125</v>
          </cell>
          <cell r="AI714">
            <v>2002</v>
          </cell>
          <cell r="AJ714">
            <v>11</v>
          </cell>
          <cell r="AK714">
            <v>1888</v>
          </cell>
          <cell r="AL714">
            <v>230</v>
          </cell>
          <cell r="AM714">
            <v>208</v>
          </cell>
          <cell r="AN714">
            <v>124</v>
          </cell>
          <cell r="AO714">
            <v>110</v>
          </cell>
        </row>
        <row r="715">
          <cell r="B715" t="str">
            <v>12 ด่านมะขามเตี้ย</v>
          </cell>
          <cell r="C715">
            <v>4506</v>
          </cell>
          <cell r="D715">
            <v>1755</v>
          </cell>
          <cell r="E715">
            <v>2030</v>
          </cell>
          <cell r="F715">
            <v>1384</v>
          </cell>
          <cell r="G715">
            <v>223</v>
          </cell>
          <cell r="H715">
            <v>859</v>
          </cell>
          <cell r="I715">
            <v>109.67</v>
          </cell>
          <cell r="J715">
            <v>620.55426300578029</v>
          </cell>
          <cell r="M715">
            <v>6195.2448679999998</v>
          </cell>
          <cell r="N715">
            <v>1292</v>
          </cell>
          <cell r="P715">
            <v>2805</v>
          </cell>
          <cell r="Q715">
            <v>2805</v>
          </cell>
          <cell r="Y715">
            <v>1088</v>
          </cell>
          <cell r="Z715">
            <v>2278</v>
          </cell>
          <cell r="AA715">
            <v>94</v>
          </cell>
          <cell r="AB715">
            <v>86</v>
          </cell>
          <cell r="AC715">
            <v>86.328125</v>
          </cell>
          <cell r="AD715">
            <v>37.947761194029852</v>
          </cell>
          <cell r="AE715">
            <v>2896</v>
          </cell>
          <cell r="AF715">
            <v>2868</v>
          </cell>
          <cell r="AG715">
            <v>0</v>
          </cell>
          <cell r="AH715">
            <v>28</v>
          </cell>
          <cell r="AI715">
            <v>1717</v>
          </cell>
          <cell r="AJ715">
            <v>16</v>
          </cell>
          <cell r="AK715">
            <v>1705</v>
          </cell>
          <cell r="AL715">
            <v>221</v>
          </cell>
          <cell r="AM715">
            <v>193</v>
          </cell>
          <cell r="AN715">
            <v>119</v>
          </cell>
          <cell r="AO715">
            <v>113</v>
          </cell>
        </row>
        <row r="716">
          <cell r="B716" t="str">
            <v>13 ห้วยกระเจา</v>
          </cell>
          <cell r="C716">
            <v>23</v>
          </cell>
          <cell r="D716">
            <v>49</v>
          </cell>
          <cell r="E716">
            <v>23</v>
          </cell>
          <cell r="F716">
            <v>36</v>
          </cell>
          <cell r="G716">
            <v>9</v>
          </cell>
          <cell r="H716">
            <v>0</v>
          </cell>
          <cell r="I716">
            <v>403.67</v>
          </cell>
          <cell r="J716">
            <v>0</v>
          </cell>
          <cell r="M716">
            <v>180.218132</v>
          </cell>
          <cell r="N716">
            <v>6</v>
          </cell>
          <cell r="P716">
            <v>0</v>
          </cell>
          <cell r="Q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180</v>
          </cell>
          <cell r="AF716">
            <v>180</v>
          </cell>
          <cell r="AG716">
            <v>0</v>
          </cell>
          <cell r="AH716">
            <v>0</v>
          </cell>
          <cell r="AI716">
            <v>9</v>
          </cell>
          <cell r="AJ716">
            <v>0</v>
          </cell>
          <cell r="AK716">
            <v>9</v>
          </cell>
          <cell r="AL716">
            <v>1</v>
          </cell>
          <cell r="AM716">
            <v>1</v>
          </cell>
          <cell r="AN716">
            <v>0</v>
          </cell>
          <cell r="AO716">
            <v>111</v>
          </cell>
        </row>
        <row r="717">
          <cell r="B717" t="str">
            <v>ราชบุรี</v>
          </cell>
          <cell r="C717">
            <v>51718.39</v>
          </cell>
          <cell r="D717">
            <v>63306.89</v>
          </cell>
          <cell r="E717">
            <v>23146.25</v>
          </cell>
          <cell r="F717">
            <v>29574.25</v>
          </cell>
          <cell r="G717">
            <v>6280</v>
          </cell>
          <cell r="H717">
            <v>12038</v>
          </cell>
          <cell r="I717">
            <v>271</v>
          </cell>
          <cell r="J717">
            <v>407</v>
          </cell>
          <cell r="M717">
            <v>47759.826099758189</v>
          </cell>
          <cell r="N717">
            <v>16344</v>
          </cell>
          <cell r="P717">
            <v>37581</v>
          </cell>
          <cell r="Q717">
            <v>37517.24</v>
          </cell>
          <cell r="Y717">
            <v>33841.666669999999</v>
          </cell>
          <cell r="Z717">
            <v>35037.906669999997</v>
          </cell>
          <cell r="AA717">
            <v>5476</v>
          </cell>
          <cell r="AB717">
            <v>5131</v>
          </cell>
          <cell r="AC717">
            <v>162</v>
          </cell>
          <cell r="AD717">
            <v>146</v>
          </cell>
          <cell r="AE717">
            <v>47902</v>
          </cell>
          <cell r="AF717">
            <v>47759</v>
          </cell>
          <cell r="AG717">
            <v>531</v>
          </cell>
          <cell r="AH717">
            <v>674</v>
          </cell>
          <cell r="AI717">
            <v>28337</v>
          </cell>
          <cell r="AJ717">
            <v>1402</v>
          </cell>
          <cell r="AK717">
            <v>29063</v>
          </cell>
          <cell r="AL717">
            <v>4241</v>
          </cell>
          <cell r="AM717">
            <v>4547</v>
          </cell>
          <cell r="AN717">
            <v>150</v>
          </cell>
          <cell r="AO717">
            <v>156</v>
          </cell>
        </row>
        <row r="718">
          <cell r="B718" t="str">
            <v>01 เมืองราชบุรี</v>
          </cell>
          <cell r="C718">
            <v>34</v>
          </cell>
          <cell r="D718">
            <v>88</v>
          </cell>
          <cell r="E718">
            <v>0</v>
          </cell>
          <cell r="F718">
            <v>54</v>
          </cell>
          <cell r="G718">
            <v>0</v>
          </cell>
          <cell r="H718">
            <v>13</v>
          </cell>
          <cell r="I718">
            <v>0</v>
          </cell>
          <cell r="J718">
            <v>247.33222222222224</v>
          </cell>
          <cell r="M718">
            <v>157.91863444089998</v>
          </cell>
          <cell r="N718">
            <v>0</v>
          </cell>
          <cell r="P718">
            <v>0</v>
          </cell>
          <cell r="Q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158</v>
          </cell>
          <cell r="AF718">
            <v>158</v>
          </cell>
          <cell r="AG718">
            <v>0</v>
          </cell>
          <cell r="AH718">
            <v>0</v>
          </cell>
          <cell r="AI718">
            <v>34</v>
          </cell>
          <cell r="AJ718">
            <v>0</v>
          </cell>
          <cell r="AK718">
            <v>34</v>
          </cell>
          <cell r="AL718">
            <v>3</v>
          </cell>
          <cell r="AM718">
            <v>4</v>
          </cell>
          <cell r="AN718">
            <v>0</v>
          </cell>
          <cell r="AO718">
            <v>118</v>
          </cell>
        </row>
        <row r="719">
          <cell r="B719" t="str">
            <v>02 ปากท่อ</v>
          </cell>
          <cell r="C719">
            <v>13627</v>
          </cell>
          <cell r="D719">
            <v>14202</v>
          </cell>
          <cell r="E719">
            <v>8200</v>
          </cell>
          <cell r="F719">
            <v>9225</v>
          </cell>
          <cell r="G719">
            <v>4939</v>
          </cell>
          <cell r="H719">
            <v>3290</v>
          </cell>
          <cell r="I719">
            <v>602.27</v>
          </cell>
          <cell r="J719">
            <v>356.58536585365852</v>
          </cell>
          <cell r="M719">
            <v>9806.3810206973903</v>
          </cell>
          <cell r="N719">
            <v>3016</v>
          </cell>
          <cell r="P719">
            <v>1190</v>
          </cell>
          <cell r="Q719">
            <v>1145.25</v>
          </cell>
          <cell r="Y719">
            <v>790</v>
          </cell>
          <cell r="Z719">
            <v>865.25</v>
          </cell>
          <cell r="AA719">
            <v>98</v>
          </cell>
          <cell r="AB719">
            <v>187</v>
          </cell>
          <cell r="AC719">
            <v>124.0506329113924</v>
          </cell>
          <cell r="AD719">
            <v>216.23808147934122</v>
          </cell>
          <cell r="AE719">
            <v>9716</v>
          </cell>
          <cell r="AF719">
            <v>9806</v>
          </cell>
          <cell r="AG719">
            <v>146</v>
          </cell>
          <cell r="AH719">
            <v>56</v>
          </cell>
          <cell r="AI719">
            <v>6951</v>
          </cell>
          <cell r="AJ719">
            <v>409</v>
          </cell>
          <cell r="AK719">
            <v>7304</v>
          </cell>
          <cell r="AL719">
            <v>1058</v>
          </cell>
          <cell r="AM719">
            <v>1375</v>
          </cell>
          <cell r="AN719">
            <v>122</v>
          </cell>
          <cell r="AO719">
            <v>188</v>
          </cell>
        </row>
        <row r="720">
          <cell r="B720" t="str">
            <v>03 วัดเพลง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M720">
            <v>0</v>
          </cell>
          <cell r="N720">
            <v>0</v>
          </cell>
          <cell r="P720">
            <v>0</v>
          </cell>
          <cell r="Q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</row>
        <row r="721">
          <cell r="B721" t="str">
            <v>04 ดำเนินสะดวก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M721">
            <v>0</v>
          </cell>
          <cell r="N721">
            <v>0</v>
          </cell>
          <cell r="P721">
            <v>0</v>
          </cell>
          <cell r="Q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</row>
        <row r="722">
          <cell r="B722" t="str">
            <v>05 บางแพ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M722">
            <v>0</v>
          </cell>
          <cell r="N722">
            <v>0</v>
          </cell>
          <cell r="P722">
            <v>0</v>
          </cell>
          <cell r="Q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</row>
        <row r="723">
          <cell r="B723" t="str">
            <v>06 บ้านโป่ง</v>
          </cell>
          <cell r="C723">
            <v>11</v>
          </cell>
          <cell r="D723">
            <v>11</v>
          </cell>
          <cell r="E723">
            <v>11</v>
          </cell>
          <cell r="F723">
            <v>11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M723">
            <v>33.258177820699999</v>
          </cell>
          <cell r="N723">
            <v>0</v>
          </cell>
          <cell r="P723">
            <v>0</v>
          </cell>
          <cell r="Q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33</v>
          </cell>
          <cell r="AF723">
            <v>33</v>
          </cell>
          <cell r="AG723">
            <v>0</v>
          </cell>
          <cell r="AH723">
            <v>0</v>
          </cell>
          <cell r="AI723">
            <v>33</v>
          </cell>
          <cell r="AJ723">
            <v>0</v>
          </cell>
          <cell r="AK723">
            <v>33</v>
          </cell>
          <cell r="AL723">
            <v>2</v>
          </cell>
          <cell r="AM723">
            <v>3</v>
          </cell>
          <cell r="AN723">
            <v>0</v>
          </cell>
          <cell r="AO723">
            <v>91</v>
          </cell>
        </row>
        <row r="724">
          <cell r="B724" t="str">
            <v>07 โพธาราม</v>
          </cell>
          <cell r="C724">
            <v>666</v>
          </cell>
          <cell r="D724">
            <v>3786</v>
          </cell>
          <cell r="E724">
            <v>60</v>
          </cell>
          <cell r="F724">
            <v>164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M724">
            <v>896.42272143902005</v>
          </cell>
          <cell r="N724">
            <v>48</v>
          </cell>
          <cell r="P724">
            <v>0</v>
          </cell>
          <cell r="Q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975</v>
          </cell>
          <cell r="AF724">
            <v>896</v>
          </cell>
          <cell r="AG724">
            <v>0</v>
          </cell>
          <cell r="AH724">
            <v>79</v>
          </cell>
          <cell r="AI724">
            <v>168</v>
          </cell>
          <cell r="AJ724">
            <v>34</v>
          </cell>
          <cell r="AK724">
            <v>123</v>
          </cell>
          <cell r="AL724">
            <v>26</v>
          </cell>
          <cell r="AM724">
            <v>21</v>
          </cell>
          <cell r="AN724">
            <v>89</v>
          </cell>
          <cell r="AO724">
            <v>171</v>
          </cell>
        </row>
        <row r="725">
          <cell r="B725" t="str">
            <v>08 จอมบึง</v>
          </cell>
          <cell r="C725">
            <v>8565.39</v>
          </cell>
          <cell r="D725">
            <v>10099.89</v>
          </cell>
          <cell r="E725">
            <v>1959.25</v>
          </cell>
          <cell r="F725">
            <v>1959.25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M725">
            <v>9706.8605292677148</v>
          </cell>
          <cell r="N725">
            <v>3610</v>
          </cell>
          <cell r="P725">
            <v>15426</v>
          </cell>
          <cell r="Q725">
            <v>15419.25</v>
          </cell>
          <cell r="Y725">
            <v>14535</v>
          </cell>
          <cell r="Z725">
            <v>14528.25</v>
          </cell>
          <cell r="AA725">
            <v>2241</v>
          </cell>
          <cell r="AB725">
            <v>1998</v>
          </cell>
          <cell r="AC725">
            <v>154.21052631578948</v>
          </cell>
          <cell r="AD725">
            <v>137.54839708843116</v>
          </cell>
          <cell r="AE725">
            <v>9696</v>
          </cell>
          <cell r="AF725">
            <v>9707</v>
          </cell>
          <cell r="AG725">
            <v>60</v>
          </cell>
          <cell r="AH725">
            <v>49</v>
          </cell>
          <cell r="AI725">
            <v>5552</v>
          </cell>
          <cell r="AJ725">
            <v>233</v>
          </cell>
          <cell r="AK725">
            <v>5736</v>
          </cell>
          <cell r="AL725">
            <v>708</v>
          </cell>
          <cell r="AM725">
            <v>789</v>
          </cell>
          <cell r="AN725">
            <v>133</v>
          </cell>
          <cell r="AO725">
            <v>138</v>
          </cell>
        </row>
        <row r="726">
          <cell r="B726" t="str">
            <v>09 สวนผึ้ง</v>
          </cell>
          <cell r="C726">
            <v>13145</v>
          </cell>
          <cell r="D726">
            <v>17060</v>
          </cell>
          <cell r="E726">
            <v>5920</v>
          </cell>
          <cell r="F726">
            <v>10165</v>
          </cell>
          <cell r="G726">
            <v>474</v>
          </cell>
          <cell r="H726">
            <v>6986</v>
          </cell>
          <cell r="I726">
            <v>80.040000000000006</v>
          </cell>
          <cell r="J726">
            <v>687.24790949335954</v>
          </cell>
          <cell r="M726">
            <v>13541.093234347745</v>
          </cell>
          <cell r="N726">
            <v>3293</v>
          </cell>
          <cell r="P726">
            <v>7184</v>
          </cell>
          <cell r="Q726">
            <v>7183.74</v>
          </cell>
          <cell r="Y726">
            <v>6488</v>
          </cell>
          <cell r="Z726">
            <v>6951.74</v>
          </cell>
          <cell r="AA726">
            <v>1031</v>
          </cell>
          <cell r="AB726">
            <v>999</v>
          </cell>
          <cell r="AC726">
            <v>158.95602137330457</v>
          </cell>
          <cell r="AD726">
            <v>143.68508219956445</v>
          </cell>
          <cell r="AE726">
            <v>13825</v>
          </cell>
          <cell r="AF726">
            <v>13541</v>
          </cell>
          <cell r="AG726">
            <v>127</v>
          </cell>
          <cell r="AH726">
            <v>411</v>
          </cell>
          <cell r="AI726">
            <v>7580</v>
          </cell>
          <cell r="AJ726">
            <v>383</v>
          </cell>
          <cell r="AK726">
            <v>7552</v>
          </cell>
          <cell r="AL726">
            <v>1002</v>
          </cell>
          <cell r="AM726">
            <v>1085</v>
          </cell>
          <cell r="AN726">
            <v>141</v>
          </cell>
          <cell r="AO726">
            <v>144</v>
          </cell>
        </row>
        <row r="727">
          <cell r="B727" t="str">
            <v>10 บ้านคา</v>
          </cell>
          <cell r="C727">
            <v>15670</v>
          </cell>
          <cell r="D727">
            <v>18060</v>
          </cell>
          <cell r="E727">
            <v>6996</v>
          </cell>
          <cell r="F727">
            <v>7996</v>
          </cell>
          <cell r="G727">
            <v>867</v>
          </cell>
          <cell r="H727">
            <v>1749</v>
          </cell>
          <cell r="I727">
            <v>123.86</v>
          </cell>
          <cell r="J727">
            <v>218.73436718359179</v>
          </cell>
          <cell r="M727">
            <v>13617.891781744716</v>
          </cell>
          <cell r="N727">
            <v>6377</v>
          </cell>
          <cell r="P727">
            <v>13781</v>
          </cell>
          <cell r="Q727">
            <v>13769</v>
          </cell>
          <cell r="Y727">
            <v>12028.666670000001</v>
          </cell>
          <cell r="Z727">
            <v>12692.666670000001</v>
          </cell>
          <cell r="AA727">
            <v>2106</v>
          </cell>
          <cell r="AB727">
            <v>1947</v>
          </cell>
          <cell r="AC727">
            <v>175.12202326577565</v>
          </cell>
          <cell r="AD727">
            <v>153.39227371358993</v>
          </cell>
          <cell r="AE727">
            <v>13499</v>
          </cell>
          <cell r="AF727">
            <v>13618</v>
          </cell>
          <cell r="AG727">
            <v>198</v>
          </cell>
          <cell r="AH727">
            <v>79</v>
          </cell>
          <cell r="AI727">
            <v>8019</v>
          </cell>
          <cell r="AJ727">
            <v>341</v>
          </cell>
          <cell r="AK727">
            <v>8281</v>
          </cell>
          <cell r="AL727">
            <v>1442</v>
          </cell>
          <cell r="AM727">
            <v>1270</v>
          </cell>
          <cell r="AN727">
            <v>173</v>
          </cell>
          <cell r="AO727">
            <v>153</v>
          </cell>
        </row>
        <row r="728">
          <cell r="B728" t="str">
            <v>เพชรบุรี</v>
          </cell>
          <cell r="C728">
            <v>20182.5</v>
          </cell>
          <cell r="D728">
            <v>23181.5</v>
          </cell>
          <cell r="E728">
            <v>5564</v>
          </cell>
          <cell r="F728">
            <v>7459</v>
          </cell>
          <cell r="G728">
            <v>1885</v>
          </cell>
          <cell r="H728">
            <v>926</v>
          </cell>
          <cell r="I728">
            <v>339</v>
          </cell>
          <cell r="J728">
            <v>124</v>
          </cell>
          <cell r="M728">
            <v>19447.947998211748</v>
          </cell>
          <cell r="N728">
            <v>12145</v>
          </cell>
          <cell r="P728">
            <v>8860.7763200000009</v>
          </cell>
          <cell r="Q728">
            <v>8442.1790900000015</v>
          </cell>
          <cell r="Y728">
            <v>4975.0467800000006</v>
          </cell>
          <cell r="Z728">
            <v>5028.7412299999996</v>
          </cell>
          <cell r="AA728">
            <v>451</v>
          </cell>
          <cell r="AB728">
            <v>543</v>
          </cell>
          <cell r="AC728">
            <v>91</v>
          </cell>
          <cell r="AD728">
            <v>108</v>
          </cell>
          <cell r="AE728">
            <v>19580</v>
          </cell>
          <cell r="AF728">
            <v>19179</v>
          </cell>
          <cell r="AG728">
            <v>69</v>
          </cell>
          <cell r="AH728">
            <v>470</v>
          </cell>
          <cell r="AI728">
            <v>12705</v>
          </cell>
          <cell r="AJ728">
            <v>1405</v>
          </cell>
          <cell r="AK728">
            <v>13490</v>
          </cell>
          <cell r="AL728">
            <v>2057</v>
          </cell>
          <cell r="AM728">
            <v>2293</v>
          </cell>
          <cell r="AN728">
            <v>162</v>
          </cell>
          <cell r="AO728">
            <v>170</v>
          </cell>
        </row>
        <row r="729">
          <cell r="B729" t="str">
            <v>01 เมืองเพชรบุรี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M729">
            <v>0</v>
          </cell>
          <cell r="N729">
            <v>0</v>
          </cell>
          <cell r="P729">
            <v>0</v>
          </cell>
          <cell r="Q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</row>
        <row r="730">
          <cell r="B730" t="str">
            <v>02 เขาย้อย</v>
          </cell>
          <cell r="C730">
            <v>0</v>
          </cell>
          <cell r="D730">
            <v>1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M730">
            <v>35.498939431699995</v>
          </cell>
          <cell r="N730">
            <v>20</v>
          </cell>
          <cell r="P730">
            <v>0</v>
          </cell>
          <cell r="Q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38</v>
          </cell>
          <cell r="AF730">
            <v>20</v>
          </cell>
          <cell r="AG730">
            <v>0</v>
          </cell>
          <cell r="AH730">
            <v>18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</row>
        <row r="731">
          <cell r="B731" t="str">
            <v>03 ชะอำ</v>
          </cell>
          <cell r="C731">
            <v>2712</v>
          </cell>
          <cell r="D731">
            <v>2664</v>
          </cell>
          <cell r="E731">
            <v>1493</v>
          </cell>
          <cell r="F731">
            <v>1483</v>
          </cell>
          <cell r="G731">
            <v>395</v>
          </cell>
          <cell r="H731">
            <v>32</v>
          </cell>
          <cell r="I731">
            <v>264.39999999999998</v>
          </cell>
          <cell r="J731">
            <v>21.308159136884694</v>
          </cell>
          <cell r="M731">
            <v>264.6355226485</v>
          </cell>
          <cell r="N731">
            <v>637</v>
          </cell>
          <cell r="P731">
            <v>280</v>
          </cell>
          <cell r="Q731">
            <v>280</v>
          </cell>
          <cell r="Y731">
            <v>280</v>
          </cell>
          <cell r="Z731">
            <v>280</v>
          </cell>
          <cell r="AA731">
            <v>17</v>
          </cell>
          <cell r="AB731">
            <v>12</v>
          </cell>
          <cell r="AC731">
            <v>60.762500000000003</v>
          </cell>
          <cell r="AD731">
            <v>43.75</v>
          </cell>
          <cell r="AE731">
            <v>1656</v>
          </cell>
          <cell r="AF731">
            <v>1637</v>
          </cell>
          <cell r="AG731">
            <v>0</v>
          </cell>
          <cell r="AH731">
            <v>19</v>
          </cell>
          <cell r="AI731">
            <v>1656</v>
          </cell>
          <cell r="AJ731">
            <v>150</v>
          </cell>
          <cell r="AK731">
            <v>1637</v>
          </cell>
          <cell r="AL731">
            <v>265</v>
          </cell>
          <cell r="AM731">
            <v>222</v>
          </cell>
          <cell r="AN731">
            <v>101</v>
          </cell>
          <cell r="AO731">
            <v>136</v>
          </cell>
        </row>
        <row r="732">
          <cell r="B732" t="str">
            <v>04 ท่ายาง</v>
          </cell>
          <cell r="C732">
            <v>3062.5</v>
          </cell>
          <cell r="D732">
            <v>3063.5</v>
          </cell>
          <cell r="E732">
            <v>444</v>
          </cell>
          <cell r="F732">
            <v>444</v>
          </cell>
          <cell r="G732">
            <v>174</v>
          </cell>
          <cell r="H732">
            <v>291</v>
          </cell>
          <cell r="I732">
            <v>392.49</v>
          </cell>
          <cell r="J732">
            <v>655.85585585585591</v>
          </cell>
          <cell r="M732">
            <v>4589.387887115583</v>
          </cell>
          <cell r="N732">
            <v>1805</v>
          </cell>
          <cell r="P732">
            <v>3976</v>
          </cell>
          <cell r="Q732">
            <v>3892.4444400000002</v>
          </cell>
          <cell r="Y732">
            <v>1582.2222200000001</v>
          </cell>
          <cell r="Z732">
            <v>1682.6666700000001</v>
          </cell>
          <cell r="AA732">
            <v>144</v>
          </cell>
          <cell r="AB732">
            <v>151</v>
          </cell>
          <cell r="AC732">
            <v>91.306741704082498</v>
          </cell>
          <cell r="AD732">
            <v>89.725303574236719</v>
          </cell>
          <cell r="AE732">
            <v>4686</v>
          </cell>
          <cell r="AF732">
            <v>4589</v>
          </cell>
          <cell r="AG732">
            <v>0</v>
          </cell>
          <cell r="AH732">
            <v>97</v>
          </cell>
          <cell r="AI732">
            <v>1683</v>
          </cell>
          <cell r="AJ732">
            <v>247</v>
          </cell>
          <cell r="AK732">
            <v>1833</v>
          </cell>
          <cell r="AL732">
            <v>254</v>
          </cell>
          <cell r="AM732">
            <v>273</v>
          </cell>
          <cell r="AN732">
            <v>75</v>
          </cell>
          <cell r="AO732">
            <v>149</v>
          </cell>
        </row>
        <row r="733">
          <cell r="B733" t="str">
            <v>05 บ้านลาด</v>
          </cell>
          <cell r="C733">
            <v>243</v>
          </cell>
          <cell r="D733">
            <v>140</v>
          </cell>
          <cell r="E733">
            <v>243</v>
          </cell>
          <cell r="F733">
            <v>140</v>
          </cell>
          <cell r="G733">
            <v>4</v>
          </cell>
          <cell r="H733">
            <v>0</v>
          </cell>
          <cell r="I733">
            <v>16</v>
          </cell>
          <cell r="J733">
            <v>1.2738571428571428</v>
          </cell>
          <cell r="M733">
            <v>243.66260377549</v>
          </cell>
          <cell r="N733">
            <v>85</v>
          </cell>
          <cell r="P733">
            <v>0</v>
          </cell>
          <cell r="Q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255</v>
          </cell>
          <cell r="AF733">
            <v>244</v>
          </cell>
          <cell r="AG733">
            <v>0</v>
          </cell>
          <cell r="AH733">
            <v>11</v>
          </cell>
          <cell r="AI733">
            <v>255</v>
          </cell>
          <cell r="AJ733">
            <v>18</v>
          </cell>
          <cell r="AK733">
            <v>244</v>
          </cell>
          <cell r="AL733">
            <v>33</v>
          </cell>
          <cell r="AM733">
            <v>34</v>
          </cell>
          <cell r="AN733">
            <v>129</v>
          </cell>
          <cell r="AO733">
            <v>139</v>
          </cell>
        </row>
        <row r="734">
          <cell r="B734" t="str">
            <v>06 บ้านแหลม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M734">
            <v>0</v>
          </cell>
          <cell r="N734">
            <v>0</v>
          </cell>
          <cell r="P734">
            <v>0</v>
          </cell>
          <cell r="Q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I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</row>
        <row r="735">
          <cell r="B735" t="str">
            <v>07 หนองหญ้าปล้อง</v>
          </cell>
          <cell r="C735">
            <v>2199</v>
          </cell>
          <cell r="D735">
            <v>2925</v>
          </cell>
          <cell r="E735">
            <v>936</v>
          </cell>
          <cell r="F735">
            <v>2402</v>
          </cell>
          <cell r="G735">
            <v>197</v>
          </cell>
          <cell r="H735">
            <v>603</v>
          </cell>
          <cell r="I735">
            <v>210.63</v>
          </cell>
          <cell r="J735">
            <v>250.83263946711074</v>
          </cell>
          <cell r="M735">
            <v>4996.0109991080162</v>
          </cell>
          <cell r="N735">
            <v>3370</v>
          </cell>
          <cell r="P735">
            <v>1127.8596500000001</v>
          </cell>
          <cell r="Q735">
            <v>1127.8596500000001</v>
          </cell>
          <cell r="Y735">
            <v>447.15789000000001</v>
          </cell>
          <cell r="Z735">
            <v>447.15789000000001</v>
          </cell>
          <cell r="AA735">
            <v>38</v>
          </cell>
          <cell r="AB735">
            <v>32</v>
          </cell>
          <cell r="AC735">
            <v>84.790333611244108</v>
          </cell>
          <cell r="AD735">
            <v>72.397991948660462</v>
          </cell>
          <cell r="AE735">
            <v>3526</v>
          </cell>
          <cell r="AF735">
            <v>3370</v>
          </cell>
          <cell r="AG735">
            <v>0</v>
          </cell>
          <cell r="AH735">
            <v>156</v>
          </cell>
          <cell r="AI735">
            <v>2224</v>
          </cell>
          <cell r="AJ735">
            <v>155</v>
          </cell>
          <cell r="AK735">
            <v>2223</v>
          </cell>
          <cell r="AL735">
            <v>307</v>
          </cell>
          <cell r="AM735">
            <v>296</v>
          </cell>
          <cell r="AN735">
            <v>121</v>
          </cell>
          <cell r="AO735">
            <v>133</v>
          </cell>
        </row>
        <row r="736">
          <cell r="B736" t="str">
            <v>08 แก่งกระจาน</v>
          </cell>
          <cell r="C736">
            <v>11966</v>
          </cell>
          <cell r="D736">
            <v>14388</v>
          </cell>
          <cell r="E736">
            <v>2448</v>
          </cell>
          <cell r="F736">
            <v>2990</v>
          </cell>
          <cell r="G736">
            <v>1115</v>
          </cell>
          <cell r="H736">
            <v>0</v>
          </cell>
          <cell r="I736">
            <v>455.55</v>
          </cell>
          <cell r="J736">
            <v>0</v>
          </cell>
          <cell r="M736">
            <v>9318.7520461324584</v>
          </cell>
          <cell r="N736">
            <v>6228</v>
          </cell>
          <cell r="P736">
            <v>3476.9166700000001</v>
          </cell>
          <cell r="Q736">
            <v>3141.875</v>
          </cell>
          <cell r="Y736">
            <v>2665.6666700000001</v>
          </cell>
          <cell r="Z736">
            <v>2618.9166700000001</v>
          </cell>
          <cell r="AA736">
            <v>252</v>
          </cell>
          <cell r="AB736">
            <v>348</v>
          </cell>
          <cell r="AC736">
            <v>94.690508821194811</v>
          </cell>
          <cell r="AD736">
            <v>132.97864876319261</v>
          </cell>
          <cell r="AE736">
            <v>9419</v>
          </cell>
          <cell r="AF736">
            <v>9319</v>
          </cell>
          <cell r="AG736">
            <v>69</v>
          </cell>
          <cell r="AH736">
            <v>169</v>
          </cell>
          <cell r="AI736">
            <v>6887</v>
          </cell>
          <cell r="AJ736">
            <v>835</v>
          </cell>
          <cell r="AK736">
            <v>7553</v>
          </cell>
          <cell r="AL736">
            <v>1198</v>
          </cell>
          <cell r="AM736">
            <v>1468</v>
          </cell>
          <cell r="AN736">
            <v>94</v>
          </cell>
          <cell r="AO736">
            <v>194</v>
          </cell>
        </row>
        <row r="737">
          <cell r="B737" t="str">
            <v>ประจวบคีรีขันธ์</v>
          </cell>
          <cell r="C737">
            <v>242364</v>
          </cell>
          <cell r="D737">
            <v>264579.25</v>
          </cell>
          <cell r="E737">
            <v>441830</v>
          </cell>
          <cell r="F737">
            <v>219068.75</v>
          </cell>
          <cell r="G737">
            <v>77123</v>
          </cell>
          <cell r="H737">
            <v>51873</v>
          </cell>
          <cell r="I737">
            <v>175</v>
          </cell>
          <cell r="J737">
            <v>237</v>
          </cell>
          <cell r="M737">
            <v>365172.50735719502</v>
          </cell>
          <cell r="N737">
            <v>264065</v>
          </cell>
          <cell r="P737">
            <v>281734.14026000001</v>
          </cell>
          <cell r="Q737">
            <v>281353.79836999997</v>
          </cell>
          <cell r="Y737">
            <v>252741.55644000001</v>
          </cell>
          <cell r="Z737">
            <v>264946.90106</v>
          </cell>
          <cell r="AA737">
            <v>58412</v>
          </cell>
          <cell r="AB737">
            <v>54617</v>
          </cell>
          <cell r="AC737">
            <v>231</v>
          </cell>
          <cell r="AD737">
            <v>206</v>
          </cell>
          <cell r="AE737">
            <v>276962</v>
          </cell>
          <cell r="AF737">
            <v>276337</v>
          </cell>
          <cell r="AG737">
            <v>1215</v>
          </cell>
          <cell r="AH737">
            <v>1840</v>
          </cell>
          <cell r="AI737">
            <v>220409</v>
          </cell>
          <cell r="AJ737">
            <v>1117</v>
          </cell>
          <cell r="AK737">
            <v>219684</v>
          </cell>
          <cell r="AL737">
            <v>43875</v>
          </cell>
          <cell r="AM737">
            <v>42762</v>
          </cell>
          <cell r="AN737">
            <v>199</v>
          </cell>
          <cell r="AO737">
            <v>195</v>
          </cell>
        </row>
        <row r="738">
          <cell r="B738" t="str">
            <v>01 เมืองประจวบคีรีขันธ์</v>
          </cell>
          <cell r="C738">
            <v>24362</v>
          </cell>
          <cell r="D738">
            <v>23638</v>
          </cell>
          <cell r="E738">
            <v>18415</v>
          </cell>
          <cell r="F738">
            <v>18443</v>
          </cell>
          <cell r="G738">
            <v>3839</v>
          </cell>
          <cell r="H738">
            <v>2977</v>
          </cell>
          <cell r="I738">
            <v>208.47</v>
          </cell>
          <cell r="J738">
            <v>161.43891991541506</v>
          </cell>
          <cell r="M738">
            <v>42871.579168874079</v>
          </cell>
          <cell r="N738">
            <v>29116</v>
          </cell>
          <cell r="P738">
            <v>47469.757080000003</v>
          </cell>
          <cell r="Q738">
            <v>47469.757080000003</v>
          </cell>
          <cell r="Y738">
            <v>45264.298750000002</v>
          </cell>
          <cell r="Z738">
            <v>45732.21542</v>
          </cell>
          <cell r="AA738">
            <v>10000</v>
          </cell>
          <cell r="AB738">
            <v>8330</v>
          </cell>
          <cell r="AC738">
            <v>220.92746714650031</v>
          </cell>
          <cell r="AD738">
            <v>182.14953570600494</v>
          </cell>
          <cell r="AE738">
            <v>29285</v>
          </cell>
          <cell r="AF738">
            <v>29116</v>
          </cell>
          <cell r="AG738">
            <v>171</v>
          </cell>
          <cell r="AH738">
            <v>340</v>
          </cell>
          <cell r="AI738">
            <v>20576</v>
          </cell>
          <cell r="AJ738">
            <v>102</v>
          </cell>
          <cell r="AK738">
            <v>20338</v>
          </cell>
          <cell r="AL738">
            <v>3893</v>
          </cell>
          <cell r="AM738">
            <v>3688</v>
          </cell>
          <cell r="AN738">
            <v>177</v>
          </cell>
          <cell r="AO738">
            <v>181</v>
          </cell>
        </row>
        <row r="739">
          <cell r="B739" t="str">
            <v>02 กุยบุรี</v>
          </cell>
          <cell r="C739">
            <v>8586</v>
          </cell>
          <cell r="D739">
            <v>9065.25</v>
          </cell>
          <cell r="E739">
            <v>5569</v>
          </cell>
          <cell r="F739">
            <v>5748.75</v>
          </cell>
          <cell r="G739">
            <v>423</v>
          </cell>
          <cell r="H739">
            <v>652</v>
          </cell>
          <cell r="I739">
            <v>75.97</v>
          </cell>
          <cell r="J739">
            <v>113.44500978473582</v>
          </cell>
          <cell r="M739">
            <v>12601.810502128488</v>
          </cell>
          <cell r="N739">
            <v>8364</v>
          </cell>
          <cell r="P739">
            <v>12451</v>
          </cell>
          <cell r="Q739">
            <v>12349.666670000001</v>
          </cell>
          <cell r="Y739">
            <v>10879.333339999999</v>
          </cell>
          <cell r="Z739">
            <v>11378</v>
          </cell>
          <cell r="AA739">
            <v>2307</v>
          </cell>
          <cell r="AB739">
            <v>2269</v>
          </cell>
          <cell r="AC739">
            <v>212.02302517830566</v>
          </cell>
          <cell r="AD739">
            <v>199.44922950782211</v>
          </cell>
          <cell r="AE739">
            <v>8465</v>
          </cell>
          <cell r="AF739">
            <v>8364</v>
          </cell>
          <cell r="AG739">
            <v>0</v>
          </cell>
          <cell r="AH739">
            <v>101</v>
          </cell>
          <cell r="AI739">
            <v>6764</v>
          </cell>
          <cell r="AJ739">
            <v>43</v>
          </cell>
          <cell r="AK739">
            <v>6706</v>
          </cell>
          <cell r="AL739">
            <v>1209</v>
          </cell>
          <cell r="AM739">
            <v>1203</v>
          </cell>
          <cell r="AN739">
            <v>175</v>
          </cell>
          <cell r="AO739">
            <v>179</v>
          </cell>
        </row>
        <row r="740">
          <cell r="B740" t="str">
            <v>03 ทับสะแก</v>
          </cell>
          <cell r="C740">
            <v>13328</v>
          </cell>
          <cell r="D740">
            <v>12988</v>
          </cell>
          <cell r="E740">
            <v>8659</v>
          </cell>
          <cell r="F740">
            <v>7932</v>
          </cell>
          <cell r="G740">
            <v>870</v>
          </cell>
          <cell r="H740">
            <v>1736</v>
          </cell>
          <cell r="I740">
            <v>100.49</v>
          </cell>
          <cell r="J740">
            <v>218.87985375693393</v>
          </cell>
          <cell r="M740">
            <v>12228.500985047465</v>
          </cell>
          <cell r="N740">
            <v>9274</v>
          </cell>
          <cell r="P740">
            <v>6819.5548200000003</v>
          </cell>
          <cell r="Q740">
            <v>6622.5920999999998</v>
          </cell>
          <cell r="Y740">
            <v>6471.1535100000001</v>
          </cell>
          <cell r="Z740">
            <v>6368.7631600000004</v>
          </cell>
          <cell r="AA740">
            <v>1314</v>
          </cell>
          <cell r="AB740">
            <v>1282</v>
          </cell>
          <cell r="AC740">
            <v>202.99420569146724</v>
          </cell>
          <cell r="AD740">
            <v>201.35754925293844</v>
          </cell>
          <cell r="AE740">
            <v>12406</v>
          </cell>
          <cell r="AF740">
            <v>12229</v>
          </cell>
          <cell r="AG740">
            <v>63</v>
          </cell>
          <cell r="AH740">
            <v>240</v>
          </cell>
          <cell r="AI740">
            <v>12406</v>
          </cell>
          <cell r="AJ740">
            <v>66</v>
          </cell>
          <cell r="AK740">
            <v>12229</v>
          </cell>
          <cell r="AL740">
            <v>2437</v>
          </cell>
          <cell r="AM740">
            <v>2380</v>
          </cell>
          <cell r="AN740">
            <v>196</v>
          </cell>
          <cell r="AO740">
            <v>195</v>
          </cell>
        </row>
        <row r="741">
          <cell r="B741" t="str">
            <v>04 บางสะพาน</v>
          </cell>
          <cell r="C741">
            <v>65700</v>
          </cell>
          <cell r="D741">
            <v>74904</v>
          </cell>
          <cell r="E741">
            <v>54666</v>
          </cell>
          <cell r="F741">
            <v>63803</v>
          </cell>
          <cell r="G741">
            <v>18354</v>
          </cell>
          <cell r="H741">
            <v>8836</v>
          </cell>
          <cell r="I741">
            <v>335.74</v>
          </cell>
          <cell r="J741">
            <v>138.49267275833424</v>
          </cell>
          <cell r="M741">
            <v>112594.53129150291</v>
          </cell>
          <cell r="N741">
            <v>79263</v>
          </cell>
          <cell r="P741">
            <v>88587.917860000001</v>
          </cell>
          <cell r="Q741">
            <v>88565.601190000001</v>
          </cell>
          <cell r="Y741">
            <v>74767.50794000001</v>
          </cell>
          <cell r="Z741">
            <v>81418.06452</v>
          </cell>
          <cell r="AA741">
            <v>20192</v>
          </cell>
          <cell r="AB741">
            <v>18050</v>
          </cell>
          <cell r="AC741">
            <v>270.06462477061393</v>
          </cell>
          <cell r="AD741">
            <v>221.69236476883032</v>
          </cell>
          <cell r="AE741">
            <v>79268</v>
          </cell>
          <cell r="AF741">
            <v>79263</v>
          </cell>
          <cell r="AG741">
            <v>392</v>
          </cell>
          <cell r="AH741">
            <v>397</v>
          </cell>
          <cell r="AI741">
            <v>67572</v>
          </cell>
          <cell r="AJ741">
            <v>327</v>
          </cell>
          <cell r="AK741">
            <v>67502</v>
          </cell>
          <cell r="AL741">
            <v>14327</v>
          </cell>
          <cell r="AM741">
            <v>14026</v>
          </cell>
          <cell r="AN741">
            <v>209</v>
          </cell>
          <cell r="AO741">
            <v>208</v>
          </cell>
        </row>
        <row r="742">
          <cell r="B742" t="str">
            <v>05 ปราณบุรี</v>
          </cell>
          <cell r="C742">
            <v>17681</v>
          </cell>
          <cell r="D742">
            <v>17707</v>
          </cell>
          <cell r="E742">
            <v>8230</v>
          </cell>
          <cell r="F742">
            <v>8255</v>
          </cell>
          <cell r="G742">
            <v>1899</v>
          </cell>
          <cell r="H742">
            <v>2456</v>
          </cell>
          <cell r="I742">
            <v>230.79</v>
          </cell>
          <cell r="J742">
            <v>297.54815263476684</v>
          </cell>
          <cell r="M742">
            <v>17543.182335663088</v>
          </cell>
          <cell r="N742">
            <v>8226</v>
          </cell>
          <cell r="P742">
            <v>9037.875</v>
          </cell>
          <cell r="Q742">
            <v>8988.375</v>
          </cell>
          <cell r="Y742">
            <v>9037.875</v>
          </cell>
          <cell r="Z742">
            <v>8988.375</v>
          </cell>
          <cell r="AA742">
            <v>952</v>
          </cell>
          <cell r="AB742">
            <v>917</v>
          </cell>
          <cell r="AC742">
            <v>105.33836770258496</v>
          </cell>
          <cell r="AD742">
            <v>102.07042429805165</v>
          </cell>
          <cell r="AE742">
            <v>17646</v>
          </cell>
          <cell r="AF742">
            <v>17543</v>
          </cell>
          <cell r="AG742">
            <v>59</v>
          </cell>
          <cell r="AH742">
            <v>162</v>
          </cell>
          <cell r="AI742">
            <v>14482</v>
          </cell>
          <cell r="AJ742">
            <v>75</v>
          </cell>
          <cell r="AK742">
            <v>14395</v>
          </cell>
          <cell r="AL742">
            <v>2668</v>
          </cell>
          <cell r="AM742">
            <v>2636</v>
          </cell>
          <cell r="AN742">
            <v>166</v>
          </cell>
          <cell r="AO742">
            <v>183</v>
          </cell>
        </row>
        <row r="743">
          <cell r="B743" t="str">
            <v>06 หัวหิน</v>
          </cell>
          <cell r="C743">
            <v>19437</v>
          </cell>
          <cell r="D743">
            <v>25398</v>
          </cell>
          <cell r="E743">
            <v>11932</v>
          </cell>
          <cell r="F743">
            <v>18171</v>
          </cell>
          <cell r="G743">
            <v>2298</v>
          </cell>
          <cell r="H743">
            <v>4378</v>
          </cell>
          <cell r="I743">
            <v>192.55</v>
          </cell>
          <cell r="J743">
            <v>240.93775796598976</v>
          </cell>
          <cell r="M743">
            <v>39099.757678876114</v>
          </cell>
          <cell r="N743">
            <v>20220</v>
          </cell>
          <cell r="P743">
            <v>14465.5</v>
          </cell>
          <cell r="Q743">
            <v>14457.166670000001</v>
          </cell>
          <cell r="Y743">
            <v>10075.666670000001</v>
          </cell>
          <cell r="Z743">
            <v>12610.666660000001</v>
          </cell>
          <cell r="AA743">
            <v>1607</v>
          </cell>
          <cell r="AB743">
            <v>1753</v>
          </cell>
          <cell r="AC743">
            <v>159.53452206354103</v>
          </cell>
          <cell r="AD743">
            <v>139.01089032512735</v>
          </cell>
          <cell r="AE743">
            <v>20404</v>
          </cell>
          <cell r="AF743">
            <v>20220</v>
          </cell>
          <cell r="AG743">
            <v>53</v>
          </cell>
          <cell r="AH743">
            <v>237</v>
          </cell>
          <cell r="AI743">
            <v>18429</v>
          </cell>
          <cell r="AJ743">
            <v>96</v>
          </cell>
          <cell r="AK743">
            <v>18288</v>
          </cell>
          <cell r="AL743">
            <v>3208</v>
          </cell>
          <cell r="AM743">
            <v>3041</v>
          </cell>
          <cell r="AN743">
            <v>163</v>
          </cell>
          <cell r="AO743">
            <v>166</v>
          </cell>
        </row>
        <row r="744">
          <cell r="B744" t="str">
            <v>07 บางสะพานน้อย</v>
          </cell>
          <cell r="C744">
            <v>86427</v>
          </cell>
          <cell r="D744">
            <v>94716</v>
          </cell>
          <cell r="E744">
            <v>330563</v>
          </cell>
          <cell r="F744">
            <v>91039</v>
          </cell>
          <cell r="G744">
            <v>49214</v>
          </cell>
          <cell r="H744">
            <v>30258</v>
          </cell>
          <cell r="I744">
            <v>148.88</v>
          </cell>
          <cell r="J744">
            <v>332.36305319698153</v>
          </cell>
          <cell r="M744">
            <v>119011.29192917312</v>
          </cell>
          <cell r="N744">
            <v>104200</v>
          </cell>
          <cell r="P744">
            <v>97993.243830000007</v>
          </cell>
          <cell r="Q744">
            <v>97993.243830000007</v>
          </cell>
          <cell r="Y744">
            <v>91692.846229999996</v>
          </cell>
          <cell r="Z744">
            <v>93899.83713</v>
          </cell>
          <cell r="AA744">
            <v>21391</v>
          </cell>
          <cell r="AB744">
            <v>21077</v>
          </cell>
          <cell r="AC744">
            <v>233.29374114620066</v>
          </cell>
          <cell r="AD744">
            <v>224.46258670438232</v>
          </cell>
          <cell r="AE744">
            <v>104022</v>
          </cell>
          <cell r="AF744">
            <v>104200</v>
          </cell>
          <cell r="AG744">
            <v>477</v>
          </cell>
          <cell r="AH744">
            <v>299</v>
          </cell>
          <cell r="AI744">
            <v>75238</v>
          </cell>
          <cell r="AJ744">
            <v>382</v>
          </cell>
          <cell r="AK744">
            <v>75321</v>
          </cell>
          <cell r="AL744">
            <v>15290</v>
          </cell>
          <cell r="AM744">
            <v>14776</v>
          </cell>
          <cell r="AN744">
            <v>176</v>
          </cell>
          <cell r="AO744">
            <v>196</v>
          </cell>
        </row>
        <row r="745">
          <cell r="B745" t="str">
            <v>08 สามร้อยยอด</v>
          </cell>
          <cell r="C745">
            <v>6843</v>
          </cell>
          <cell r="D745">
            <v>6163</v>
          </cell>
          <cell r="E745">
            <v>3796</v>
          </cell>
          <cell r="F745">
            <v>5677</v>
          </cell>
          <cell r="G745">
            <v>226</v>
          </cell>
          <cell r="H745">
            <v>580</v>
          </cell>
          <cell r="I745">
            <v>59.51</v>
          </cell>
          <cell r="J745">
            <v>102.17016029593096</v>
          </cell>
          <cell r="M745">
            <v>9221.8534659297402</v>
          </cell>
          <cell r="N745">
            <v>5402</v>
          </cell>
          <cell r="P745">
            <v>4909.2916699999996</v>
          </cell>
          <cell r="Q745">
            <v>4907.3958300000004</v>
          </cell>
          <cell r="Y745">
            <v>4552.875</v>
          </cell>
          <cell r="Z745">
            <v>4550.9791699999996</v>
          </cell>
          <cell r="AA745">
            <v>649</v>
          </cell>
          <cell r="AB745">
            <v>939</v>
          </cell>
          <cell r="AC745">
            <v>142.48505980506823</v>
          </cell>
          <cell r="AD745">
            <v>206.37903000333881</v>
          </cell>
          <cell r="AE745">
            <v>5466</v>
          </cell>
          <cell r="AF745">
            <v>5402</v>
          </cell>
          <cell r="AG745">
            <v>0</v>
          </cell>
          <cell r="AH745">
            <v>64</v>
          </cell>
          <cell r="AI745">
            <v>4942</v>
          </cell>
          <cell r="AJ745">
            <v>27</v>
          </cell>
          <cell r="AK745">
            <v>4905</v>
          </cell>
          <cell r="AL745">
            <v>843</v>
          </cell>
          <cell r="AM745">
            <v>1012</v>
          </cell>
          <cell r="AN745">
            <v>179</v>
          </cell>
          <cell r="AO745">
            <v>206</v>
          </cell>
        </row>
        <row r="746">
          <cell r="B746" t="str">
            <v>ชุมพร</v>
          </cell>
          <cell r="C746">
            <v>763201.25</v>
          </cell>
          <cell r="D746">
            <v>713466.25</v>
          </cell>
          <cell r="E746">
            <v>524279.75</v>
          </cell>
          <cell r="F746">
            <v>517930.75</v>
          </cell>
          <cell r="G746">
            <v>96449</v>
          </cell>
          <cell r="H746">
            <v>83665</v>
          </cell>
          <cell r="I746">
            <v>184</v>
          </cell>
          <cell r="J746">
            <v>162</v>
          </cell>
          <cell r="M746">
            <v>716602</v>
          </cell>
          <cell r="N746">
            <v>608635</v>
          </cell>
          <cell r="P746">
            <v>451247.54734999995</v>
          </cell>
          <cell r="Q746">
            <v>448447.20011999994</v>
          </cell>
          <cell r="Y746">
            <v>427473.85291999998</v>
          </cell>
          <cell r="Z746">
            <v>437846.28346000001</v>
          </cell>
          <cell r="AA746">
            <v>103698</v>
          </cell>
          <cell r="AB746">
            <v>83959</v>
          </cell>
          <cell r="AC746">
            <v>243</v>
          </cell>
          <cell r="AD746">
            <v>192</v>
          </cell>
          <cell r="AE746">
            <v>739513</v>
          </cell>
          <cell r="AF746">
            <v>718305</v>
          </cell>
          <cell r="AG746">
            <v>10925</v>
          </cell>
          <cell r="AH746">
            <v>32133</v>
          </cell>
          <cell r="AI746">
            <v>506760</v>
          </cell>
          <cell r="AJ746">
            <v>60427</v>
          </cell>
          <cell r="AK746">
            <v>535055</v>
          </cell>
          <cell r="AL746">
            <v>117556</v>
          </cell>
          <cell r="AM746">
            <v>115792</v>
          </cell>
          <cell r="AN746">
            <v>232</v>
          </cell>
          <cell r="AO746">
            <v>216</v>
          </cell>
        </row>
        <row r="747">
          <cell r="B747" t="str">
            <v>01 เมืองชุมพร</v>
          </cell>
          <cell r="C747">
            <v>85554</v>
          </cell>
          <cell r="D747">
            <v>62515</v>
          </cell>
          <cell r="E747">
            <v>66431</v>
          </cell>
          <cell r="F747">
            <v>47349</v>
          </cell>
          <cell r="G747">
            <v>10616</v>
          </cell>
          <cell r="H747">
            <v>7500</v>
          </cell>
          <cell r="I747">
            <v>159.81</v>
          </cell>
          <cell r="J747">
            <v>158.39742634480137</v>
          </cell>
          <cell r="M747">
            <v>56288</v>
          </cell>
          <cell r="N747">
            <v>56036</v>
          </cell>
          <cell r="P747">
            <v>43072.1875</v>
          </cell>
          <cell r="Q747">
            <v>43484.6875</v>
          </cell>
          <cell r="Y747">
            <v>41698.854169999999</v>
          </cell>
          <cell r="Z747">
            <v>40580.520839999997</v>
          </cell>
          <cell r="AA747">
            <v>9108</v>
          </cell>
          <cell r="AB747">
            <v>7759</v>
          </cell>
          <cell r="AC747">
            <v>218.415613920693</v>
          </cell>
          <cell r="AD747">
            <v>191.21165991422006</v>
          </cell>
          <cell r="AE747">
            <v>57830</v>
          </cell>
          <cell r="AF747">
            <v>56036</v>
          </cell>
          <cell r="AG747">
            <v>1166</v>
          </cell>
          <cell r="AH747">
            <v>2960</v>
          </cell>
          <cell r="AI747">
            <v>43467</v>
          </cell>
          <cell r="AJ747">
            <v>4837</v>
          </cell>
          <cell r="AK747">
            <v>45344</v>
          </cell>
          <cell r="AL747">
            <v>10978</v>
          </cell>
          <cell r="AM747">
            <v>10324</v>
          </cell>
          <cell r="AN747">
            <v>264</v>
          </cell>
          <cell r="AO747">
            <v>228</v>
          </cell>
        </row>
        <row r="748">
          <cell r="B748" t="str">
            <v>02 ท่าแซะ</v>
          </cell>
          <cell r="C748">
            <v>117601</v>
          </cell>
          <cell r="D748">
            <v>111616</v>
          </cell>
          <cell r="E748">
            <v>71114</v>
          </cell>
          <cell r="F748">
            <v>71317</v>
          </cell>
          <cell r="G748">
            <v>10415</v>
          </cell>
          <cell r="H748">
            <v>11264</v>
          </cell>
          <cell r="I748">
            <v>146.44999999999999</v>
          </cell>
          <cell r="J748">
            <v>157.94183574743749</v>
          </cell>
          <cell r="M748">
            <v>152296</v>
          </cell>
          <cell r="N748">
            <v>122159</v>
          </cell>
          <cell r="P748">
            <v>83961.717919999996</v>
          </cell>
          <cell r="Q748">
            <v>81052.204029999994</v>
          </cell>
          <cell r="Y748">
            <v>80368.384579999998</v>
          </cell>
          <cell r="Z748">
            <v>80960.537349999999</v>
          </cell>
          <cell r="AA748">
            <v>17954</v>
          </cell>
          <cell r="AB748">
            <v>12747</v>
          </cell>
          <cell r="AC748">
            <v>223.3968578211032</v>
          </cell>
          <cell r="AD748">
            <v>157.44138818848887</v>
          </cell>
          <cell r="AE748">
            <v>159333</v>
          </cell>
          <cell r="AF748">
            <v>152296</v>
          </cell>
          <cell r="AG748">
            <v>1379</v>
          </cell>
          <cell r="AH748">
            <v>8416</v>
          </cell>
          <cell r="AI748">
            <v>90277</v>
          </cell>
          <cell r="AJ748">
            <v>13524</v>
          </cell>
          <cell r="AK748">
            <v>95385</v>
          </cell>
          <cell r="AL748">
            <v>19240</v>
          </cell>
          <cell r="AM748">
            <v>19038</v>
          </cell>
          <cell r="AN748">
            <v>272</v>
          </cell>
          <cell r="AO748">
            <v>200</v>
          </cell>
        </row>
        <row r="749">
          <cell r="B749" t="str">
            <v>03 ปะทิว</v>
          </cell>
          <cell r="C749">
            <v>216324</v>
          </cell>
          <cell r="D749">
            <v>192279</v>
          </cell>
          <cell r="E749">
            <v>149622</v>
          </cell>
          <cell r="F749">
            <v>158242</v>
          </cell>
          <cell r="G749">
            <v>27710</v>
          </cell>
          <cell r="H749">
            <v>16775</v>
          </cell>
          <cell r="I749">
            <v>185.2</v>
          </cell>
          <cell r="J749">
            <v>106.00847436205306</v>
          </cell>
          <cell r="M749">
            <v>183144</v>
          </cell>
          <cell r="N749">
            <v>121153</v>
          </cell>
          <cell r="P749">
            <v>77041.932639999999</v>
          </cell>
          <cell r="Q749">
            <v>77041.932639999999</v>
          </cell>
          <cell r="Y749">
            <v>77041.932639999999</v>
          </cell>
          <cell r="Z749">
            <v>77041.932639999999</v>
          </cell>
          <cell r="AA749">
            <v>18612</v>
          </cell>
          <cell r="AB749">
            <v>12853</v>
          </cell>
          <cell r="AC749">
            <v>241.58702029739214</v>
          </cell>
          <cell r="AD749">
            <v>166.82808891812348</v>
          </cell>
          <cell r="AE749">
            <v>188369</v>
          </cell>
          <cell r="AF749">
            <v>183144</v>
          </cell>
          <cell r="AG749">
            <v>3755</v>
          </cell>
          <cell r="AH749">
            <v>8980</v>
          </cell>
          <cell r="AI749">
            <v>111371</v>
          </cell>
          <cell r="AJ749">
            <v>15563</v>
          </cell>
          <cell r="AK749">
            <v>117954</v>
          </cell>
          <cell r="AL749">
            <v>26482</v>
          </cell>
          <cell r="AM749">
            <v>24542</v>
          </cell>
          <cell r="AN749">
            <v>274</v>
          </cell>
          <cell r="AO749">
            <v>208</v>
          </cell>
        </row>
        <row r="750">
          <cell r="B750" t="str">
            <v>04 พะโต๊ะ</v>
          </cell>
          <cell r="C750">
            <v>41300</v>
          </cell>
          <cell r="D750">
            <v>49223</v>
          </cell>
          <cell r="E750">
            <v>14455</v>
          </cell>
          <cell r="F750">
            <v>14455</v>
          </cell>
          <cell r="G750">
            <v>1304</v>
          </cell>
          <cell r="H750">
            <v>4532</v>
          </cell>
          <cell r="I750">
            <v>90.24</v>
          </cell>
          <cell r="J750">
            <v>313.5256693185749</v>
          </cell>
          <cell r="M750">
            <v>53397</v>
          </cell>
          <cell r="N750">
            <v>52226</v>
          </cell>
          <cell r="P750">
            <v>57782.833330000001</v>
          </cell>
          <cell r="Q750">
            <v>57782.833330000001</v>
          </cell>
          <cell r="Y750">
            <v>56032.166669999999</v>
          </cell>
          <cell r="Z750">
            <v>56032.166669999999</v>
          </cell>
          <cell r="AA750">
            <v>13029</v>
          </cell>
          <cell r="AB750">
            <v>10952</v>
          </cell>
          <cell r="AC750">
            <v>232.51944566165747</v>
          </cell>
          <cell r="AD750">
            <v>195.45515521165194</v>
          </cell>
          <cell r="AE750">
            <v>54520</v>
          </cell>
          <cell r="AF750">
            <v>53397</v>
          </cell>
          <cell r="AG750">
            <v>736</v>
          </cell>
          <cell r="AH750">
            <v>1859</v>
          </cell>
          <cell r="AI750">
            <v>46710</v>
          </cell>
          <cell r="AJ750">
            <v>4218</v>
          </cell>
          <cell r="AK750">
            <v>49069</v>
          </cell>
          <cell r="AL750">
            <v>11108</v>
          </cell>
          <cell r="AM750">
            <v>10793</v>
          </cell>
          <cell r="AN750">
            <v>242</v>
          </cell>
          <cell r="AO750">
            <v>220</v>
          </cell>
        </row>
        <row r="751">
          <cell r="B751" t="str">
            <v>05 สวี</v>
          </cell>
          <cell r="C751">
            <v>127651</v>
          </cell>
          <cell r="D751">
            <v>124063</v>
          </cell>
          <cell r="E751">
            <v>62362</v>
          </cell>
          <cell r="F751">
            <v>65712</v>
          </cell>
          <cell r="G751">
            <v>16158</v>
          </cell>
          <cell r="H751">
            <v>11830</v>
          </cell>
          <cell r="I751">
            <v>259.10000000000002</v>
          </cell>
          <cell r="J751">
            <v>180.02905101046994</v>
          </cell>
          <cell r="M751">
            <v>120278</v>
          </cell>
          <cell r="N751">
            <v>122233</v>
          </cell>
          <cell r="P751">
            <v>104313.0243</v>
          </cell>
          <cell r="Q751">
            <v>104313.0243</v>
          </cell>
          <cell r="Y751">
            <v>95284.579859999998</v>
          </cell>
          <cell r="Z751">
            <v>104313.0243</v>
          </cell>
          <cell r="AA751">
            <v>24819</v>
          </cell>
          <cell r="AB751">
            <v>23851</v>
          </cell>
          <cell r="AC751">
            <v>260.4672336530781</v>
          </cell>
          <cell r="AD751">
            <v>228.64454360700574</v>
          </cell>
          <cell r="AE751">
            <v>125274</v>
          </cell>
          <cell r="AF751">
            <v>122233</v>
          </cell>
          <cell r="AG751">
            <v>979</v>
          </cell>
          <cell r="AH751">
            <v>4020</v>
          </cell>
          <cell r="AI751">
            <v>104344</v>
          </cell>
          <cell r="AJ751">
            <v>9693</v>
          </cell>
          <cell r="AK751">
            <v>110017</v>
          </cell>
          <cell r="AL751">
            <v>25291</v>
          </cell>
          <cell r="AM751">
            <v>25474</v>
          </cell>
          <cell r="AN751">
            <v>242</v>
          </cell>
          <cell r="AO751">
            <v>232</v>
          </cell>
        </row>
        <row r="752">
          <cell r="B752" t="str">
            <v>06 หลังสวน</v>
          </cell>
          <cell r="C752">
            <v>57412</v>
          </cell>
          <cell r="D752">
            <v>57471</v>
          </cell>
          <cell r="E752">
            <v>57312</v>
          </cell>
          <cell r="F752">
            <v>57312</v>
          </cell>
          <cell r="G752">
            <v>13367</v>
          </cell>
          <cell r="H752">
            <v>15905</v>
          </cell>
          <cell r="I752">
            <v>233.23</v>
          </cell>
          <cell r="J752">
            <v>277.52369486320492</v>
          </cell>
          <cell r="M752">
            <v>60262</v>
          </cell>
          <cell r="N752">
            <v>53307</v>
          </cell>
          <cell r="P752">
            <v>40126.393329999999</v>
          </cell>
          <cell r="Q752">
            <v>40126.393329999999</v>
          </cell>
          <cell r="Y752">
            <v>32098.47667</v>
          </cell>
          <cell r="Z752">
            <v>34271.976669999996</v>
          </cell>
          <cell r="AA752">
            <v>7642</v>
          </cell>
          <cell r="AB752">
            <v>6786</v>
          </cell>
          <cell r="AC752">
            <v>238.0781595518003</v>
          </cell>
          <cell r="AD752">
            <v>198.01628743755796</v>
          </cell>
          <cell r="AE752">
            <v>62325</v>
          </cell>
          <cell r="AF752">
            <v>60262</v>
          </cell>
          <cell r="AG752">
            <v>1328</v>
          </cell>
          <cell r="AH752">
            <v>3391</v>
          </cell>
          <cell r="AI752">
            <v>40387</v>
          </cell>
          <cell r="AJ752">
            <v>5267</v>
          </cell>
          <cell r="AK752">
            <v>42263</v>
          </cell>
          <cell r="AL752">
            <v>9260</v>
          </cell>
          <cell r="AM752">
            <v>9465</v>
          </cell>
          <cell r="AN752">
            <v>274</v>
          </cell>
          <cell r="AO752">
            <v>224</v>
          </cell>
        </row>
        <row r="753">
          <cell r="B753" t="str">
            <v>07 ละแม</v>
          </cell>
          <cell r="C753">
            <v>63470.25</v>
          </cell>
          <cell r="D753">
            <v>63470.25</v>
          </cell>
          <cell r="E753">
            <v>58660.75</v>
          </cell>
          <cell r="F753">
            <v>58660.75</v>
          </cell>
          <cell r="G753">
            <v>9880</v>
          </cell>
          <cell r="H753">
            <v>8955</v>
          </cell>
          <cell r="I753">
            <v>168.43</v>
          </cell>
          <cell r="J753">
            <v>152.65205865932501</v>
          </cell>
          <cell r="M753">
            <v>58136</v>
          </cell>
          <cell r="N753">
            <v>54563</v>
          </cell>
          <cell r="P753">
            <v>21427.333330000001</v>
          </cell>
          <cell r="Q753">
            <v>21123.99999</v>
          </cell>
          <cell r="Y753">
            <v>21427.333330000001</v>
          </cell>
          <cell r="Z753">
            <v>21123.99999</v>
          </cell>
          <cell r="AA753">
            <v>6991</v>
          </cell>
          <cell r="AB753">
            <v>4508</v>
          </cell>
          <cell r="AC753">
            <v>326.2590876122801</v>
          </cell>
          <cell r="AD753">
            <v>213.38635369597915</v>
          </cell>
          <cell r="AE753">
            <v>58781</v>
          </cell>
          <cell r="AF753">
            <v>58136</v>
          </cell>
          <cell r="AG753">
            <v>1053</v>
          </cell>
          <cell r="AH753">
            <v>1698</v>
          </cell>
          <cell r="AI753">
            <v>46195</v>
          </cell>
          <cell r="AJ753">
            <v>4660</v>
          </cell>
          <cell r="AK753">
            <v>49157</v>
          </cell>
          <cell r="AL753">
            <v>9669</v>
          </cell>
          <cell r="AM753">
            <v>10489</v>
          </cell>
          <cell r="AN753">
            <v>244</v>
          </cell>
          <cell r="AO753">
            <v>213</v>
          </cell>
        </row>
        <row r="754">
          <cell r="B754" t="str">
            <v>08 ทุ่งตะโก</v>
          </cell>
          <cell r="C754">
            <v>53889</v>
          </cell>
          <cell r="D754">
            <v>52829</v>
          </cell>
          <cell r="E754">
            <v>44323</v>
          </cell>
          <cell r="F754">
            <v>44883</v>
          </cell>
          <cell r="G754">
            <v>6999</v>
          </cell>
          <cell r="H754">
            <v>6904</v>
          </cell>
          <cell r="I754">
            <v>157.91999999999999</v>
          </cell>
          <cell r="J754">
            <v>153.81404986297707</v>
          </cell>
          <cell r="M754">
            <v>32801</v>
          </cell>
          <cell r="N754">
            <v>26958</v>
          </cell>
          <cell r="P754">
            <v>23522.125</v>
          </cell>
          <cell r="Q754">
            <v>23522.125</v>
          </cell>
          <cell r="Y754">
            <v>23522.125</v>
          </cell>
          <cell r="Z754">
            <v>23522.125</v>
          </cell>
          <cell r="AA754">
            <v>5543</v>
          </cell>
          <cell r="AB754">
            <v>4503</v>
          </cell>
          <cell r="AC754">
            <v>235.63453557023442</v>
          </cell>
          <cell r="AD754">
            <v>191.45184232589531</v>
          </cell>
          <cell r="AE754">
            <v>33081</v>
          </cell>
          <cell r="AF754">
            <v>32801</v>
          </cell>
          <cell r="AG754">
            <v>529</v>
          </cell>
          <cell r="AH754">
            <v>809</v>
          </cell>
          <cell r="AI754">
            <v>24009</v>
          </cell>
          <cell r="AJ754">
            <v>2666</v>
          </cell>
          <cell r="AK754">
            <v>25866</v>
          </cell>
          <cell r="AL754">
            <v>5528</v>
          </cell>
          <cell r="AM754">
            <v>5667</v>
          </cell>
          <cell r="AN754">
            <v>232</v>
          </cell>
          <cell r="AO754">
            <v>219</v>
          </cell>
        </row>
        <row r="755">
          <cell r="B755" t="str">
            <v>ระนอง</v>
          </cell>
          <cell r="C755">
            <v>317577</v>
          </cell>
          <cell r="D755">
            <v>301333</v>
          </cell>
          <cell r="E755">
            <v>256509</v>
          </cell>
          <cell r="F755">
            <v>256106</v>
          </cell>
          <cell r="G755">
            <v>38091</v>
          </cell>
          <cell r="H755">
            <v>38914</v>
          </cell>
          <cell r="I755">
            <v>148</v>
          </cell>
          <cell r="J755">
            <v>152</v>
          </cell>
          <cell r="M755">
            <v>320503.626498</v>
          </cell>
          <cell r="N755">
            <v>353269</v>
          </cell>
          <cell r="P755">
            <v>341280.00165999995</v>
          </cell>
          <cell r="Q755">
            <v>335820.00165999995</v>
          </cell>
          <cell r="Y755">
            <v>313425.91833000001</v>
          </cell>
          <cell r="Z755">
            <v>311714.58499</v>
          </cell>
          <cell r="AA755">
            <v>66011</v>
          </cell>
          <cell r="AB755">
            <v>50568</v>
          </cell>
          <cell r="AC755">
            <v>211</v>
          </cell>
          <cell r="AD755">
            <v>162</v>
          </cell>
          <cell r="AE755">
            <v>367705</v>
          </cell>
          <cell r="AF755">
            <v>354385</v>
          </cell>
          <cell r="AG755">
            <v>4329</v>
          </cell>
          <cell r="AH755">
            <v>17649</v>
          </cell>
          <cell r="AI755">
            <v>283048</v>
          </cell>
          <cell r="AJ755">
            <v>15049</v>
          </cell>
          <cell r="AK755">
            <v>280448</v>
          </cell>
          <cell r="AL755">
            <v>64123</v>
          </cell>
          <cell r="AM755">
            <v>57726</v>
          </cell>
          <cell r="AN755">
            <v>227</v>
          </cell>
          <cell r="AO755">
            <v>206</v>
          </cell>
        </row>
        <row r="756">
          <cell r="B756" t="str">
            <v>01 เมืองระนอง</v>
          </cell>
          <cell r="C756">
            <v>54295</v>
          </cell>
          <cell r="D756">
            <v>32340</v>
          </cell>
          <cell r="E756">
            <v>38047</v>
          </cell>
          <cell r="F756">
            <v>32340</v>
          </cell>
          <cell r="G756">
            <v>1365</v>
          </cell>
          <cell r="H756">
            <v>12014</v>
          </cell>
          <cell r="I756">
            <v>35.880000000000003</v>
          </cell>
          <cell r="J756">
            <v>371.47931756338903</v>
          </cell>
          <cell r="M756">
            <v>34425.494310000002</v>
          </cell>
          <cell r="N756">
            <v>33309</v>
          </cell>
          <cell r="P756">
            <v>15970.333329999999</v>
          </cell>
          <cell r="Q756">
            <v>15970.333329999999</v>
          </cell>
          <cell r="Y756">
            <v>15442.333329999999</v>
          </cell>
          <cell r="Z756">
            <v>15442.333329999999</v>
          </cell>
          <cell r="AA756">
            <v>3066</v>
          </cell>
          <cell r="AB756">
            <v>2333</v>
          </cell>
          <cell r="AC756">
            <v>198.52677708453533</v>
          </cell>
          <cell r="AD756">
            <v>151.04744536685897</v>
          </cell>
          <cell r="AE756">
            <v>33922</v>
          </cell>
          <cell r="AF756">
            <v>34425</v>
          </cell>
          <cell r="AG756">
            <v>806</v>
          </cell>
          <cell r="AH756">
            <v>303</v>
          </cell>
          <cell r="AI756">
            <v>32702</v>
          </cell>
          <cell r="AJ756">
            <v>1441</v>
          </cell>
          <cell r="AK756">
            <v>33840</v>
          </cell>
          <cell r="AL756">
            <v>7190</v>
          </cell>
          <cell r="AM756">
            <v>6772</v>
          </cell>
          <cell r="AN756">
            <v>234</v>
          </cell>
          <cell r="AO756">
            <v>200</v>
          </cell>
        </row>
        <row r="757">
          <cell r="B757" t="str">
            <v>02 กระบุรี</v>
          </cell>
          <cell r="C757">
            <v>141592</v>
          </cell>
          <cell r="D757">
            <v>141592</v>
          </cell>
          <cell r="E757">
            <v>112962</v>
          </cell>
          <cell r="F757">
            <v>112962</v>
          </cell>
          <cell r="G757">
            <v>13927</v>
          </cell>
          <cell r="H757">
            <v>11276</v>
          </cell>
          <cell r="I757">
            <v>123.29</v>
          </cell>
          <cell r="J757">
            <v>99.817673199837117</v>
          </cell>
          <cell r="M757">
            <v>181528.08331099999</v>
          </cell>
          <cell r="N757">
            <v>190050</v>
          </cell>
          <cell r="P757">
            <v>205790.76749999999</v>
          </cell>
          <cell r="Q757">
            <v>204630.76749999999</v>
          </cell>
          <cell r="Y757">
            <v>188643.35083000001</v>
          </cell>
          <cell r="Z757">
            <v>191232.01749999999</v>
          </cell>
          <cell r="AA757">
            <v>41187</v>
          </cell>
          <cell r="AB757">
            <v>29820</v>
          </cell>
          <cell r="AC757">
            <v>218.33143210839347</v>
          </cell>
          <cell r="AD757">
            <v>155.93754470419682</v>
          </cell>
          <cell r="AE757">
            <v>194369</v>
          </cell>
          <cell r="AF757">
            <v>190050</v>
          </cell>
          <cell r="AG757">
            <v>1731</v>
          </cell>
          <cell r="AH757">
            <v>6050</v>
          </cell>
          <cell r="AI757">
            <v>153666</v>
          </cell>
          <cell r="AJ757">
            <v>7465</v>
          </cell>
          <cell r="AK757">
            <v>155081</v>
          </cell>
          <cell r="AL757">
            <v>35804</v>
          </cell>
          <cell r="AM757">
            <v>32127</v>
          </cell>
          <cell r="AN757">
            <v>238</v>
          </cell>
          <cell r="AO757">
            <v>207</v>
          </cell>
        </row>
        <row r="758">
          <cell r="B758" t="str">
            <v>03 กะเปอร์</v>
          </cell>
          <cell r="C758">
            <v>36100</v>
          </cell>
          <cell r="D758">
            <v>40600</v>
          </cell>
          <cell r="E758">
            <v>26820</v>
          </cell>
          <cell r="F758">
            <v>31320</v>
          </cell>
          <cell r="G758">
            <v>1713</v>
          </cell>
          <cell r="H758">
            <v>9614</v>
          </cell>
          <cell r="I758">
            <v>63.86</v>
          </cell>
          <cell r="J758">
            <v>306.96679438058749</v>
          </cell>
          <cell r="M758">
            <v>28900.002202</v>
          </cell>
          <cell r="N758">
            <v>40182</v>
          </cell>
          <cell r="P758">
            <v>35149.583330000001</v>
          </cell>
          <cell r="Q758">
            <v>35149.583330000001</v>
          </cell>
          <cell r="Y758">
            <v>33961.583330000001</v>
          </cell>
          <cell r="Z758">
            <v>33961.583330000001</v>
          </cell>
          <cell r="AA758">
            <v>7723</v>
          </cell>
          <cell r="AB758">
            <v>7271</v>
          </cell>
          <cell r="AC758">
            <v>227.41369539881225</v>
          </cell>
          <cell r="AD758">
            <v>214.08459069832185</v>
          </cell>
          <cell r="AE758">
            <v>43715</v>
          </cell>
          <cell r="AF758">
            <v>40182</v>
          </cell>
          <cell r="AG758">
            <v>830</v>
          </cell>
          <cell r="AH758">
            <v>4363</v>
          </cell>
          <cell r="AI758">
            <v>24405</v>
          </cell>
          <cell r="AJ758">
            <v>1920</v>
          </cell>
          <cell r="AK758">
            <v>21962</v>
          </cell>
          <cell r="AL758">
            <v>5034</v>
          </cell>
          <cell r="AM758">
            <v>4702</v>
          </cell>
          <cell r="AN758">
            <v>319</v>
          </cell>
          <cell r="AO758">
            <v>214</v>
          </cell>
        </row>
        <row r="759">
          <cell r="B759" t="str">
            <v>04 ละอุ่น</v>
          </cell>
          <cell r="C759">
            <v>64538</v>
          </cell>
          <cell r="D759">
            <v>64538</v>
          </cell>
          <cell r="E759">
            <v>58564</v>
          </cell>
          <cell r="F759">
            <v>58564</v>
          </cell>
          <cell r="G759">
            <v>21086</v>
          </cell>
          <cell r="H759">
            <v>4214</v>
          </cell>
          <cell r="I759">
            <v>360.05</v>
          </cell>
          <cell r="J759">
            <v>71.952932347517248</v>
          </cell>
          <cell r="M759">
            <v>63275.936278000001</v>
          </cell>
          <cell r="N759">
            <v>68527</v>
          </cell>
          <cell r="P759">
            <v>52002.317499999997</v>
          </cell>
          <cell r="Q759">
            <v>47702.317499999997</v>
          </cell>
          <cell r="Y759">
            <v>49971.650840000002</v>
          </cell>
          <cell r="Z759">
            <v>45671.650829999999</v>
          </cell>
          <cell r="AA759">
            <v>9150</v>
          </cell>
          <cell r="AB759">
            <v>7097</v>
          </cell>
          <cell r="AC759">
            <v>183.09916510294741</v>
          </cell>
          <cell r="AD759">
            <v>155.3843071678169</v>
          </cell>
          <cell r="AE759">
            <v>72657</v>
          </cell>
          <cell r="AF759">
            <v>68527</v>
          </cell>
          <cell r="AG759">
            <v>589</v>
          </cell>
          <cell r="AH759">
            <v>4719</v>
          </cell>
          <cell r="AI759">
            <v>54858</v>
          </cell>
          <cell r="AJ759">
            <v>3375</v>
          </cell>
          <cell r="AK759">
            <v>53514</v>
          </cell>
          <cell r="AL759">
            <v>12075</v>
          </cell>
          <cell r="AM759">
            <v>10703</v>
          </cell>
          <cell r="AN759">
            <v>254</v>
          </cell>
          <cell r="AO759">
            <v>200</v>
          </cell>
        </row>
        <row r="760">
          <cell r="B760" t="str">
            <v>05 สุขสำราญ</v>
          </cell>
          <cell r="C760">
            <v>21052</v>
          </cell>
          <cell r="D760">
            <v>22263</v>
          </cell>
          <cell r="E760">
            <v>20116</v>
          </cell>
          <cell r="F760">
            <v>20920</v>
          </cell>
          <cell r="G760">
            <v>0</v>
          </cell>
          <cell r="H760">
            <v>1796</v>
          </cell>
          <cell r="I760">
            <v>0</v>
          </cell>
          <cell r="J760">
            <v>85.849904397705544</v>
          </cell>
          <cell r="M760">
            <v>12374.110397</v>
          </cell>
          <cell r="N760">
            <v>21201</v>
          </cell>
          <cell r="P760">
            <v>32367</v>
          </cell>
          <cell r="Q760">
            <v>32367</v>
          </cell>
          <cell r="Y760">
            <v>25407</v>
          </cell>
          <cell r="Z760">
            <v>25407</v>
          </cell>
          <cell r="AA760">
            <v>4885</v>
          </cell>
          <cell r="AB760">
            <v>4047</v>
          </cell>
          <cell r="AC760">
            <v>192.28926411343329</v>
          </cell>
          <cell r="AD760">
            <v>159.29717531900656</v>
          </cell>
          <cell r="AE760">
            <v>23042</v>
          </cell>
          <cell r="AF760">
            <v>21201</v>
          </cell>
          <cell r="AG760">
            <v>373</v>
          </cell>
          <cell r="AH760">
            <v>2214</v>
          </cell>
          <cell r="AI760">
            <v>17417</v>
          </cell>
          <cell r="AJ760">
            <v>848</v>
          </cell>
          <cell r="AK760">
            <v>16051</v>
          </cell>
          <cell r="AL760">
            <v>4020</v>
          </cell>
          <cell r="AM760">
            <v>3422</v>
          </cell>
          <cell r="AN760">
            <v>278</v>
          </cell>
          <cell r="AO760">
            <v>213</v>
          </cell>
        </row>
        <row r="761">
          <cell r="B761" t="str">
            <v>สุราษฎร์ธานี</v>
          </cell>
          <cell r="C761">
            <v>3136606.64</v>
          </cell>
          <cell r="D761">
            <v>2773474.19</v>
          </cell>
          <cell r="E761">
            <v>2780329.46</v>
          </cell>
          <cell r="F761">
            <v>2431822.4700000002</v>
          </cell>
          <cell r="G761">
            <v>487121</v>
          </cell>
          <cell r="H761">
            <v>665212</v>
          </cell>
          <cell r="I761">
            <v>175</v>
          </cell>
          <cell r="J761">
            <v>274</v>
          </cell>
          <cell r="M761">
            <v>2183936.297491</v>
          </cell>
          <cell r="N761">
            <v>2210885</v>
          </cell>
          <cell r="P761">
            <v>2353055.91787</v>
          </cell>
          <cell r="Q761">
            <v>2353799.2512100004</v>
          </cell>
          <cell r="Y761">
            <v>2009305.0914599998</v>
          </cell>
          <cell r="Z761">
            <v>2003251.0681499999</v>
          </cell>
          <cell r="AA761">
            <v>493103</v>
          </cell>
          <cell r="AB761">
            <v>432591</v>
          </cell>
          <cell r="AC761">
            <v>245</v>
          </cell>
          <cell r="AD761">
            <v>216</v>
          </cell>
          <cell r="AE761">
            <v>2656426</v>
          </cell>
          <cell r="AF761">
            <v>2463463</v>
          </cell>
          <cell r="AG761">
            <v>45346</v>
          </cell>
          <cell r="AH761">
            <v>238309</v>
          </cell>
          <cell r="AI761">
            <v>2063347</v>
          </cell>
          <cell r="AJ761">
            <v>153434</v>
          </cell>
          <cell r="AK761">
            <v>1977439</v>
          </cell>
          <cell r="AL761">
            <v>500445</v>
          </cell>
          <cell r="AM761">
            <v>456050</v>
          </cell>
          <cell r="AN761">
            <v>243</v>
          </cell>
          <cell r="AO761">
            <v>231</v>
          </cell>
        </row>
        <row r="762">
          <cell r="B762" t="str">
            <v>01 เมืองสุราษฎร์ธานี</v>
          </cell>
          <cell r="C762">
            <v>61993</v>
          </cell>
          <cell r="D762">
            <v>59406</v>
          </cell>
          <cell r="E762">
            <v>59215</v>
          </cell>
          <cell r="F762">
            <v>57982</v>
          </cell>
          <cell r="G762">
            <v>34705</v>
          </cell>
          <cell r="H762">
            <v>68373</v>
          </cell>
          <cell r="I762">
            <v>586.08000000000004</v>
          </cell>
          <cell r="J762">
            <v>1179.2092373495223</v>
          </cell>
          <cell r="M762">
            <v>35733.281386000002</v>
          </cell>
          <cell r="N762">
            <v>35188</v>
          </cell>
          <cell r="P762">
            <v>23050.666669999999</v>
          </cell>
          <cell r="Q762">
            <v>23050.666669999999</v>
          </cell>
          <cell r="Y762">
            <v>17758.666669999999</v>
          </cell>
          <cell r="Z762">
            <v>18738.666669999999</v>
          </cell>
          <cell r="AA762">
            <v>4801</v>
          </cell>
          <cell r="AB762">
            <v>4218</v>
          </cell>
          <cell r="AC762">
            <v>270.34812418268115</v>
          </cell>
          <cell r="AD762">
            <v>225.08419900133694</v>
          </cell>
          <cell r="AE762">
            <v>41783</v>
          </cell>
          <cell r="AF762">
            <v>40466</v>
          </cell>
          <cell r="AG762">
            <v>1524</v>
          </cell>
          <cell r="AH762">
            <v>2841</v>
          </cell>
          <cell r="AI762">
            <v>41783</v>
          </cell>
          <cell r="AJ762">
            <v>2559</v>
          </cell>
          <cell r="AK762">
            <v>40466</v>
          </cell>
          <cell r="AL762">
            <v>8941</v>
          </cell>
          <cell r="AM762">
            <v>9108</v>
          </cell>
          <cell r="AN762">
            <v>236</v>
          </cell>
          <cell r="AO762">
            <v>225</v>
          </cell>
        </row>
        <row r="763">
          <cell r="B763" t="str">
            <v>02 กาญจนดิษฐ์</v>
          </cell>
          <cell r="C763">
            <v>433555.51</v>
          </cell>
          <cell r="D763">
            <v>212245</v>
          </cell>
          <cell r="E763">
            <v>417306.38</v>
          </cell>
          <cell r="F763">
            <v>202241</v>
          </cell>
          <cell r="G763">
            <v>64929</v>
          </cell>
          <cell r="H763">
            <v>34509</v>
          </cell>
          <cell r="I763">
            <v>155.59</v>
          </cell>
          <cell r="J763">
            <v>170.63338694923385</v>
          </cell>
          <cell r="M763">
            <v>213756.30239</v>
          </cell>
          <cell r="N763">
            <v>205665</v>
          </cell>
          <cell r="P763">
            <v>174262.96163000001</v>
          </cell>
          <cell r="Q763">
            <v>174262.96163000001</v>
          </cell>
          <cell r="Y763">
            <v>162198.79496</v>
          </cell>
          <cell r="Z763">
            <v>163889.29496</v>
          </cell>
          <cell r="AA763">
            <v>34119</v>
          </cell>
          <cell r="AB763">
            <v>28046</v>
          </cell>
          <cell r="AC763">
            <v>210.35092569635941</v>
          </cell>
          <cell r="AD763">
            <v>171.12807175493143</v>
          </cell>
          <cell r="AE763">
            <v>228881</v>
          </cell>
          <cell r="AF763">
            <v>213756</v>
          </cell>
          <cell r="AG763">
            <v>4560</v>
          </cell>
          <cell r="AH763">
            <v>19685</v>
          </cell>
          <cell r="AI763">
            <v>192995</v>
          </cell>
          <cell r="AJ763">
            <v>14118</v>
          </cell>
          <cell r="AK763">
            <v>187428</v>
          </cell>
          <cell r="AL763">
            <v>45099</v>
          </cell>
          <cell r="AM763">
            <v>40192</v>
          </cell>
          <cell r="AN763">
            <v>281</v>
          </cell>
          <cell r="AO763">
            <v>214</v>
          </cell>
        </row>
        <row r="764">
          <cell r="B764" t="str">
            <v>03 เกาะสมุย</v>
          </cell>
          <cell r="C764">
            <v>3403</v>
          </cell>
          <cell r="D764">
            <v>3403</v>
          </cell>
          <cell r="E764">
            <v>2371</v>
          </cell>
          <cell r="F764">
            <v>2371</v>
          </cell>
          <cell r="G764">
            <v>1597</v>
          </cell>
          <cell r="H764">
            <v>16</v>
          </cell>
          <cell r="I764">
            <v>673.4</v>
          </cell>
          <cell r="J764">
            <v>6.5752846900042172</v>
          </cell>
          <cell r="M764">
            <v>0</v>
          </cell>
          <cell r="N764">
            <v>2454</v>
          </cell>
          <cell r="P764">
            <v>0</v>
          </cell>
          <cell r="Q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3758</v>
          </cell>
          <cell r="AF764">
            <v>3226</v>
          </cell>
          <cell r="AG764">
            <v>5</v>
          </cell>
          <cell r="AH764">
            <v>537</v>
          </cell>
          <cell r="AI764">
            <v>3017</v>
          </cell>
          <cell r="AJ764">
            <v>172</v>
          </cell>
          <cell r="AK764">
            <v>2652</v>
          </cell>
          <cell r="AL764">
            <v>646</v>
          </cell>
          <cell r="AM764">
            <v>514</v>
          </cell>
          <cell r="AN764">
            <v>193</v>
          </cell>
          <cell r="AO764">
            <v>194</v>
          </cell>
        </row>
        <row r="765">
          <cell r="B765" t="str">
            <v>04 คีรีรัฐนิคม</v>
          </cell>
          <cell r="C765">
            <v>166129</v>
          </cell>
          <cell r="D765">
            <v>149980</v>
          </cell>
          <cell r="E765">
            <v>125889</v>
          </cell>
          <cell r="F765">
            <v>114238</v>
          </cell>
          <cell r="G765">
            <v>7270</v>
          </cell>
          <cell r="H765">
            <v>131792</v>
          </cell>
          <cell r="I765">
            <v>57.75</v>
          </cell>
          <cell r="J765">
            <v>1153.659224601271</v>
          </cell>
          <cell r="M765">
            <v>151706.26784300001</v>
          </cell>
          <cell r="N765">
            <v>169842</v>
          </cell>
          <cell r="P765">
            <v>176148</v>
          </cell>
          <cell r="Q765">
            <v>176148</v>
          </cell>
          <cell r="Y765">
            <v>156558.99999000001</v>
          </cell>
          <cell r="Z765">
            <v>156157.625</v>
          </cell>
          <cell r="AA765">
            <v>37749</v>
          </cell>
          <cell r="AB765">
            <v>32076</v>
          </cell>
          <cell r="AC765">
            <v>241.11511742583403</v>
          </cell>
          <cell r="AD765">
            <v>205.40952878010279</v>
          </cell>
          <cell r="AE765">
            <v>174784</v>
          </cell>
          <cell r="AF765">
            <v>169842</v>
          </cell>
          <cell r="AG765">
            <v>4535</v>
          </cell>
          <cell r="AH765">
            <v>9477</v>
          </cell>
          <cell r="AI765">
            <v>166591</v>
          </cell>
          <cell r="AJ765">
            <v>10457</v>
          </cell>
          <cell r="AK765">
            <v>167571</v>
          </cell>
          <cell r="AL765">
            <v>40044</v>
          </cell>
          <cell r="AM765">
            <v>34421</v>
          </cell>
          <cell r="AN765">
            <v>266</v>
          </cell>
          <cell r="AO765">
            <v>205</v>
          </cell>
        </row>
        <row r="766">
          <cell r="B766" t="str">
            <v>05 ไชยา</v>
          </cell>
          <cell r="C766">
            <v>162070.04999999999</v>
          </cell>
          <cell r="D766">
            <v>157374</v>
          </cell>
          <cell r="E766">
            <v>145333</v>
          </cell>
          <cell r="F766">
            <v>140707</v>
          </cell>
          <cell r="G766">
            <v>49619</v>
          </cell>
          <cell r="H766">
            <v>59741</v>
          </cell>
          <cell r="I766">
            <v>341.41700000000003</v>
          </cell>
          <cell r="J766">
            <v>424.58005287583416</v>
          </cell>
          <cell r="M766">
            <v>141028.15219699999</v>
          </cell>
          <cell r="N766">
            <v>122399</v>
          </cell>
          <cell r="P766">
            <v>141117.29167000001</v>
          </cell>
          <cell r="Q766">
            <v>143442.29167000001</v>
          </cell>
          <cell r="Y766">
            <v>103649.125</v>
          </cell>
          <cell r="Z766">
            <v>103649.125</v>
          </cell>
          <cell r="AA766">
            <v>32534</v>
          </cell>
          <cell r="AB766">
            <v>24413</v>
          </cell>
          <cell r="AC766">
            <v>313.88361026250828</v>
          </cell>
          <cell r="AD766">
            <v>235.53813299330793</v>
          </cell>
          <cell r="AE766">
            <v>160308</v>
          </cell>
          <cell r="AF766">
            <v>141028</v>
          </cell>
          <cell r="AG766">
            <v>1324</v>
          </cell>
          <cell r="AH766">
            <v>20604</v>
          </cell>
          <cell r="AI766">
            <v>113403</v>
          </cell>
          <cell r="AJ766">
            <v>9204</v>
          </cell>
          <cell r="AK766">
            <v>102003</v>
          </cell>
          <cell r="AL766">
            <v>28442</v>
          </cell>
          <cell r="AM766">
            <v>24026</v>
          </cell>
          <cell r="AN766">
            <v>297</v>
          </cell>
          <cell r="AO766">
            <v>236</v>
          </cell>
        </row>
        <row r="767">
          <cell r="B767" t="str">
            <v>06 ดอนสัก</v>
          </cell>
          <cell r="C767">
            <v>134546</v>
          </cell>
          <cell r="D767">
            <v>84977</v>
          </cell>
          <cell r="E767">
            <v>112749</v>
          </cell>
          <cell r="F767">
            <v>65580</v>
          </cell>
          <cell r="G767">
            <v>3569</v>
          </cell>
          <cell r="H767">
            <v>8228</v>
          </cell>
          <cell r="I767">
            <v>31.65</v>
          </cell>
          <cell r="J767">
            <v>125.46723909728576</v>
          </cell>
          <cell r="M767">
            <v>72122.221902000005</v>
          </cell>
          <cell r="N767">
            <v>74266</v>
          </cell>
          <cell r="P767">
            <v>89572.166670000006</v>
          </cell>
          <cell r="Q767">
            <v>89572.166670000006</v>
          </cell>
          <cell r="Y767">
            <v>77525.166660000003</v>
          </cell>
          <cell r="Z767">
            <v>77525.166670000006</v>
          </cell>
          <cell r="AA767">
            <v>14863</v>
          </cell>
          <cell r="AB767">
            <v>12228</v>
          </cell>
          <cell r="AC767">
            <v>191.71623839924808</v>
          </cell>
          <cell r="AD767">
            <v>157.72448086076457</v>
          </cell>
          <cell r="AE767">
            <v>90002</v>
          </cell>
          <cell r="AF767">
            <v>81692</v>
          </cell>
          <cell r="AG767">
            <v>1518</v>
          </cell>
          <cell r="AH767">
            <v>9828</v>
          </cell>
          <cell r="AI767">
            <v>77413</v>
          </cell>
          <cell r="AJ767">
            <v>4848</v>
          </cell>
          <cell r="AK767">
            <v>72433</v>
          </cell>
          <cell r="AL767">
            <v>18906</v>
          </cell>
          <cell r="AM767">
            <v>15304</v>
          </cell>
          <cell r="AN767">
            <v>251</v>
          </cell>
          <cell r="AO767">
            <v>211</v>
          </cell>
        </row>
        <row r="768">
          <cell r="B768" t="str">
            <v>07 ท่าฉาง</v>
          </cell>
          <cell r="C768">
            <v>276476</v>
          </cell>
          <cell r="D768">
            <v>274659</v>
          </cell>
          <cell r="E768">
            <v>259356</v>
          </cell>
          <cell r="F768">
            <v>257373</v>
          </cell>
          <cell r="G768">
            <v>30228</v>
          </cell>
          <cell r="H768">
            <v>22938</v>
          </cell>
          <cell r="I768">
            <v>116.55</v>
          </cell>
          <cell r="J768">
            <v>89.122812882470186</v>
          </cell>
          <cell r="M768">
            <v>192585.213426</v>
          </cell>
          <cell r="N768">
            <v>153327</v>
          </cell>
          <cell r="P768">
            <v>100368.16667000001</v>
          </cell>
          <cell r="Q768">
            <v>100368.16667000001</v>
          </cell>
          <cell r="Y768">
            <v>75215.666670000006</v>
          </cell>
          <cell r="Z768">
            <v>75215.666670000006</v>
          </cell>
          <cell r="AA768">
            <v>21392</v>
          </cell>
          <cell r="AB768">
            <v>16130</v>
          </cell>
          <cell r="AC768">
            <v>284.41526291280559</v>
          </cell>
          <cell r="AD768">
            <v>214.44787284792403</v>
          </cell>
          <cell r="AE768">
            <v>215196</v>
          </cell>
          <cell r="AF768">
            <v>192585</v>
          </cell>
          <cell r="AG768">
            <v>3664</v>
          </cell>
          <cell r="AH768">
            <v>26275</v>
          </cell>
          <cell r="AI768">
            <v>110316.79999999999</v>
          </cell>
          <cell r="AJ768">
            <v>13811</v>
          </cell>
          <cell r="AK768">
            <v>97852.799999999988</v>
          </cell>
          <cell r="AL768">
            <v>27023</v>
          </cell>
          <cell r="AM768">
            <v>21842</v>
          </cell>
          <cell r="AN768">
            <v>353</v>
          </cell>
          <cell r="AO768">
            <v>223</v>
          </cell>
        </row>
        <row r="769">
          <cell r="B769" t="str">
            <v>08 ท่าชนะ</v>
          </cell>
          <cell r="C769">
            <v>210659</v>
          </cell>
          <cell r="D769">
            <v>204756</v>
          </cell>
          <cell r="E769">
            <v>183681</v>
          </cell>
          <cell r="F769">
            <v>177041</v>
          </cell>
          <cell r="G769">
            <v>83568</v>
          </cell>
          <cell r="H769">
            <v>21382</v>
          </cell>
          <cell r="I769">
            <v>454.96</v>
          </cell>
          <cell r="J769">
            <v>120.77534604978507</v>
          </cell>
          <cell r="M769">
            <v>140476.071475</v>
          </cell>
          <cell r="N769">
            <v>165633</v>
          </cell>
          <cell r="P769">
            <v>137801.9</v>
          </cell>
          <cell r="Q769">
            <v>137801.9</v>
          </cell>
          <cell r="Y769">
            <v>116876.88611000001</v>
          </cell>
          <cell r="Z769">
            <v>120942.71944</v>
          </cell>
          <cell r="AA769">
            <v>25861</v>
          </cell>
          <cell r="AB769">
            <v>24459</v>
          </cell>
          <cell r="AC769">
            <v>221.26682796383406</v>
          </cell>
          <cell r="AD769">
            <v>202.23935333696841</v>
          </cell>
          <cell r="AE769">
            <v>182975</v>
          </cell>
          <cell r="AF769">
            <v>180675</v>
          </cell>
          <cell r="AG769">
            <v>1546</v>
          </cell>
          <cell r="AH769">
            <v>3846</v>
          </cell>
          <cell r="AI769">
            <v>165911</v>
          </cell>
          <cell r="AJ769">
            <v>9825</v>
          </cell>
          <cell r="AK769">
            <v>171890</v>
          </cell>
          <cell r="AL769">
            <v>41232</v>
          </cell>
          <cell r="AM769">
            <v>39524</v>
          </cell>
          <cell r="AN769">
            <v>261</v>
          </cell>
          <cell r="AO769">
            <v>230</v>
          </cell>
        </row>
        <row r="770">
          <cell r="B770" t="str">
            <v>09 บ้านนาสาร</v>
          </cell>
          <cell r="C770">
            <v>227224</v>
          </cell>
          <cell r="D770">
            <v>185161</v>
          </cell>
          <cell r="E770">
            <v>169919</v>
          </cell>
          <cell r="F770">
            <v>127856</v>
          </cell>
          <cell r="G770">
            <v>5488</v>
          </cell>
          <cell r="H770">
            <v>44182</v>
          </cell>
          <cell r="I770">
            <v>32.299999999999997</v>
          </cell>
          <cell r="J770">
            <v>345.56369282630459</v>
          </cell>
          <cell r="M770">
            <v>164351.01162899999</v>
          </cell>
          <cell r="N770">
            <v>132747</v>
          </cell>
          <cell r="P770">
            <v>168506.625</v>
          </cell>
          <cell r="Q770">
            <v>176834.125</v>
          </cell>
          <cell r="Y770">
            <v>143651.75</v>
          </cell>
          <cell r="Z770">
            <v>143651.75</v>
          </cell>
          <cell r="AA770">
            <v>39500</v>
          </cell>
          <cell r="AB770">
            <v>35409</v>
          </cell>
          <cell r="AC770">
            <v>274.96777991065193</v>
          </cell>
          <cell r="AD770">
            <v>246.49496670475645</v>
          </cell>
          <cell r="AE770">
            <v>183100</v>
          </cell>
          <cell r="AF770">
            <v>164351</v>
          </cell>
          <cell r="AG770">
            <v>3032</v>
          </cell>
          <cell r="AH770">
            <v>21781</v>
          </cell>
          <cell r="AI770">
            <v>117680</v>
          </cell>
          <cell r="AJ770">
            <v>10844</v>
          </cell>
          <cell r="AK770">
            <v>106743</v>
          </cell>
          <cell r="AL770">
            <v>28484</v>
          </cell>
          <cell r="AM770">
            <v>26312</v>
          </cell>
          <cell r="AN770">
            <v>348</v>
          </cell>
          <cell r="AO770">
            <v>246</v>
          </cell>
        </row>
        <row r="771">
          <cell r="B771" t="str">
            <v>10 พนม</v>
          </cell>
          <cell r="C771">
            <v>135265.48000000001</v>
          </cell>
          <cell r="D771">
            <v>131891.48000000001</v>
          </cell>
          <cell r="E771">
            <v>123153.48</v>
          </cell>
          <cell r="F771">
            <v>117962.48</v>
          </cell>
          <cell r="G771">
            <v>85812</v>
          </cell>
          <cell r="H771">
            <v>72172</v>
          </cell>
          <cell r="I771">
            <v>696.79</v>
          </cell>
          <cell r="J771">
            <v>611.82165719133752</v>
          </cell>
          <cell r="M771">
            <v>119870.138903</v>
          </cell>
          <cell r="N771">
            <v>175837</v>
          </cell>
          <cell r="P771">
            <v>184909.71491000001</v>
          </cell>
          <cell r="Q771">
            <v>184909.71491000001</v>
          </cell>
          <cell r="Y771">
            <v>155494.79825000002</v>
          </cell>
          <cell r="Z771">
            <v>148448.71492</v>
          </cell>
          <cell r="AA771">
            <v>35194</v>
          </cell>
          <cell r="AB771">
            <v>33273</v>
          </cell>
          <cell r="AC771">
            <v>226.33578855284949</v>
          </cell>
          <cell r="AD771">
            <v>224.13877480354816</v>
          </cell>
          <cell r="AE771">
            <v>190173</v>
          </cell>
          <cell r="AF771">
            <v>185404</v>
          </cell>
          <cell r="AG771">
            <v>5764</v>
          </cell>
          <cell r="AH771">
            <v>10533</v>
          </cell>
          <cell r="AI771">
            <v>170816</v>
          </cell>
          <cell r="AJ771">
            <v>10324</v>
          </cell>
          <cell r="AK771">
            <v>170607</v>
          </cell>
          <cell r="AL771">
            <v>42877</v>
          </cell>
          <cell r="AM771">
            <v>41059</v>
          </cell>
          <cell r="AN771">
            <v>254</v>
          </cell>
          <cell r="AO771">
            <v>241</v>
          </cell>
        </row>
        <row r="772">
          <cell r="B772" t="str">
            <v>11 พระแสง</v>
          </cell>
          <cell r="C772">
            <v>340790</v>
          </cell>
          <cell r="D772">
            <v>340450</v>
          </cell>
          <cell r="E772">
            <v>296607</v>
          </cell>
          <cell r="F772">
            <v>296294</v>
          </cell>
          <cell r="G772">
            <v>21424</v>
          </cell>
          <cell r="H772">
            <v>22673</v>
          </cell>
          <cell r="I772">
            <v>72.23</v>
          </cell>
          <cell r="J772">
            <v>76.523309921901898</v>
          </cell>
          <cell r="M772">
            <v>145345.24649399999</v>
          </cell>
          <cell r="N772">
            <v>191903</v>
          </cell>
          <cell r="P772">
            <v>202748.75</v>
          </cell>
          <cell r="Q772">
            <v>202748.75</v>
          </cell>
          <cell r="Y772">
            <v>160406.25</v>
          </cell>
          <cell r="Z772">
            <v>160406.25</v>
          </cell>
          <cell r="AA772">
            <v>38324</v>
          </cell>
          <cell r="AB772">
            <v>33745</v>
          </cell>
          <cell r="AC772">
            <v>238.91721973289691</v>
          </cell>
          <cell r="AD772">
            <v>210.37341126047147</v>
          </cell>
          <cell r="AE772">
            <v>229102</v>
          </cell>
          <cell r="AF772">
            <v>213095</v>
          </cell>
          <cell r="AG772">
            <v>3357</v>
          </cell>
          <cell r="AH772">
            <v>19364</v>
          </cell>
          <cell r="AI772">
            <v>189913</v>
          </cell>
          <cell r="AJ772">
            <v>11189</v>
          </cell>
          <cell r="AK772">
            <v>181738</v>
          </cell>
          <cell r="AL772">
            <v>49008</v>
          </cell>
          <cell r="AM772">
            <v>45051</v>
          </cell>
          <cell r="AN772">
            <v>269</v>
          </cell>
          <cell r="AO772">
            <v>248</v>
          </cell>
        </row>
        <row r="773">
          <cell r="B773" t="str">
            <v>12 พุนพิน</v>
          </cell>
          <cell r="C773">
            <v>236982</v>
          </cell>
          <cell r="D773">
            <v>236982</v>
          </cell>
          <cell r="E773">
            <v>225770</v>
          </cell>
          <cell r="F773">
            <v>225770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M773">
            <v>233990.706661</v>
          </cell>
          <cell r="N773">
            <v>192077</v>
          </cell>
          <cell r="P773">
            <v>235260.375</v>
          </cell>
          <cell r="Q773">
            <v>235260.375</v>
          </cell>
          <cell r="Y773">
            <v>204662.45834000001</v>
          </cell>
          <cell r="Z773">
            <v>206051.79167000001</v>
          </cell>
          <cell r="AA773">
            <v>47979</v>
          </cell>
          <cell r="AB773">
            <v>47783</v>
          </cell>
          <cell r="AC773">
            <v>234.43191753249218</v>
          </cell>
          <cell r="AD773">
            <v>231.89859284604782</v>
          </cell>
          <cell r="AE773">
            <v>256411</v>
          </cell>
          <cell r="AF773">
            <v>233991</v>
          </cell>
          <cell r="AG773">
            <v>2629</v>
          </cell>
          <cell r="AH773">
            <v>25049</v>
          </cell>
          <cell r="AI773">
            <v>180446</v>
          </cell>
          <cell r="AJ773">
            <v>15369</v>
          </cell>
          <cell r="AK773">
            <v>170766</v>
          </cell>
          <cell r="AL773">
            <v>41188</v>
          </cell>
          <cell r="AM773">
            <v>39600</v>
          </cell>
          <cell r="AN773">
            <v>330</v>
          </cell>
          <cell r="AO773">
            <v>232</v>
          </cell>
        </row>
        <row r="774">
          <cell r="B774" t="str">
            <v>13 เวียงสระ</v>
          </cell>
          <cell r="C774">
            <v>130064</v>
          </cell>
          <cell r="D774">
            <v>124234</v>
          </cell>
          <cell r="E774">
            <v>108932</v>
          </cell>
          <cell r="F774">
            <v>104962</v>
          </cell>
          <cell r="G774">
            <v>10674</v>
          </cell>
          <cell r="H774">
            <v>4534</v>
          </cell>
          <cell r="I774">
            <v>97.99</v>
          </cell>
          <cell r="J774">
            <v>43.197964025075741</v>
          </cell>
          <cell r="M774">
            <v>101414.892859</v>
          </cell>
          <cell r="N774">
            <v>113708</v>
          </cell>
          <cell r="P774">
            <v>96347.797149999999</v>
          </cell>
          <cell r="Q774">
            <v>96347.797149999999</v>
          </cell>
          <cell r="Y774">
            <v>83738.442979999993</v>
          </cell>
          <cell r="Z774">
            <v>86434.192979999993</v>
          </cell>
          <cell r="AA774">
            <v>20188</v>
          </cell>
          <cell r="AB774">
            <v>18000</v>
          </cell>
          <cell r="AC774">
            <v>241.08087971998262</v>
          </cell>
          <cell r="AD774">
            <v>208.25398190823719</v>
          </cell>
          <cell r="AE774">
            <v>132650</v>
          </cell>
          <cell r="AF774">
            <v>127779</v>
          </cell>
          <cell r="AG774">
            <v>1895</v>
          </cell>
          <cell r="AH774">
            <v>6766</v>
          </cell>
          <cell r="AI774">
            <v>112117</v>
          </cell>
          <cell r="AJ774">
            <v>7109</v>
          </cell>
          <cell r="AK774">
            <v>112460</v>
          </cell>
          <cell r="AL774">
            <v>28207</v>
          </cell>
          <cell r="AM774">
            <v>26529</v>
          </cell>
          <cell r="AN774">
            <v>281</v>
          </cell>
          <cell r="AO774">
            <v>236</v>
          </cell>
        </row>
        <row r="775">
          <cell r="B775" t="str">
            <v>14 เกาะพะงัน</v>
          </cell>
          <cell r="C775">
            <v>1904</v>
          </cell>
          <cell r="D775">
            <v>1495.11</v>
          </cell>
          <cell r="E775">
            <v>1420</v>
          </cell>
          <cell r="F775">
            <v>1436.39</v>
          </cell>
          <cell r="G775">
            <v>881</v>
          </cell>
          <cell r="H775">
            <v>163</v>
          </cell>
          <cell r="I775">
            <v>620.08000000000004</v>
          </cell>
          <cell r="J775">
            <v>113.67386294808512</v>
          </cell>
          <cell r="M775">
            <v>0</v>
          </cell>
          <cell r="N775">
            <v>225</v>
          </cell>
          <cell r="P775">
            <v>0</v>
          </cell>
          <cell r="Q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1602</v>
          </cell>
          <cell r="AF775">
            <v>1246</v>
          </cell>
          <cell r="AG775">
            <v>0</v>
          </cell>
          <cell r="AH775">
            <v>356</v>
          </cell>
          <cell r="AI775">
            <v>1168</v>
          </cell>
          <cell r="AJ775">
            <v>66</v>
          </cell>
          <cell r="AK775">
            <v>878</v>
          </cell>
          <cell r="AL775">
            <v>243</v>
          </cell>
          <cell r="AM775">
            <v>169</v>
          </cell>
          <cell r="AN775">
            <v>183</v>
          </cell>
          <cell r="AO775">
            <v>192</v>
          </cell>
        </row>
        <row r="776">
          <cell r="B776" t="str">
            <v>15 เคียนซา</v>
          </cell>
          <cell r="C776">
            <v>279026</v>
          </cell>
          <cell r="D776">
            <v>281827</v>
          </cell>
          <cell r="E776">
            <v>258178</v>
          </cell>
          <cell r="F776">
            <v>258178</v>
          </cell>
          <cell r="G776">
            <v>27403</v>
          </cell>
          <cell r="H776">
            <v>28230</v>
          </cell>
          <cell r="I776">
            <v>106.14</v>
          </cell>
          <cell r="J776">
            <v>109.34225026919411</v>
          </cell>
          <cell r="M776">
            <v>212680.317346</v>
          </cell>
          <cell r="N776">
            <v>209225</v>
          </cell>
          <cell r="P776">
            <v>257746.75</v>
          </cell>
          <cell r="Q776">
            <v>257746.75</v>
          </cell>
          <cell r="Y776">
            <v>222827</v>
          </cell>
          <cell r="Z776">
            <v>222827</v>
          </cell>
          <cell r="AA776">
            <v>52611</v>
          </cell>
          <cell r="AB776">
            <v>49758</v>
          </cell>
          <cell r="AC776">
            <v>236.10606023206344</v>
          </cell>
          <cell r="AD776">
            <v>223.30316898813879</v>
          </cell>
          <cell r="AE776">
            <v>239412</v>
          </cell>
          <cell r="AF776">
            <v>212680</v>
          </cell>
          <cell r="AG776">
            <v>3008</v>
          </cell>
          <cell r="AH776">
            <v>29740</v>
          </cell>
          <cell r="AI776">
            <v>184903.2</v>
          </cell>
          <cell r="AJ776">
            <v>15619</v>
          </cell>
          <cell r="AK776">
            <v>170782.2</v>
          </cell>
          <cell r="AL776">
            <v>41379</v>
          </cell>
          <cell r="AM776">
            <v>38136</v>
          </cell>
          <cell r="AN776">
            <v>335</v>
          </cell>
          <cell r="AO776">
            <v>223</v>
          </cell>
        </row>
        <row r="777">
          <cell r="B777" t="str">
            <v>16 บ้านตาขุน</v>
          </cell>
          <cell r="C777">
            <v>53508</v>
          </cell>
          <cell r="D777">
            <v>53498</v>
          </cell>
          <cell r="E777">
            <v>41404</v>
          </cell>
          <cell r="F777">
            <v>41374</v>
          </cell>
          <cell r="G777">
            <v>8462</v>
          </cell>
          <cell r="H777">
            <v>4451</v>
          </cell>
          <cell r="I777">
            <v>204.37</v>
          </cell>
          <cell r="J777">
            <v>107.57817711606323</v>
          </cell>
          <cell r="M777">
            <v>35749.848237999999</v>
          </cell>
          <cell r="N777">
            <v>37583</v>
          </cell>
          <cell r="P777">
            <v>42154.25</v>
          </cell>
          <cell r="Q777">
            <v>42154.25</v>
          </cell>
          <cell r="Y777">
            <v>40920.5</v>
          </cell>
          <cell r="Z777">
            <v>42154.25</v>
          </cell>
          <cell r="AA777">
            <v>10253</v>
          </cell>
          <cell r="AB777">
            <v>9070</v>
          </cell>
          <cell r="AC777">
            <v>250.56389829058784</v>
          </cell>
          <cell r="AD777">
            <v>215.16341768623568</v>
          </cell>
          <cell r="AE777">
            <v>42919</v>
          </cell>
          <cell r="AF777">
            <v>38791</v>
          </cell>
          <cell r="AG777">
            <v>897</v>
          </cell>
          <cell r="AH777">
            <v>5025</v>
          </cell>
          <cell r="AI777">
            <v>28109</v>
          </cell>
          <cell r="AJ777">
            <v>2637</v>
          </cell>
          <cell r="AK777">
            <v>25721</v>
          </cell>
          <cell r="AL777">
            <v>7754</v>
          </cell>
          <cell r="AM777">
            <v>6287</v>
          </cell>
          <cell r="AN777">
            <v>371</v>
          </cell>
          <cell r="AO777">
            <v>244</v>
          </cell>
        </row>
        <row r="778">
          <cell r="B778" t="str">
            <v>17 บ้านนาเดิม</v>
          </cell>
          <cell r="C778">
            <v>78007.600000000006</v>
          </cell>
          <cell r="D778">
            <v>72569.600000000006</v>
          </cell>
          <cell r="E778">
            <v>69177.600000000006</v>
          </cell>
          <cell r="F778">
            <v>63739.6</v>
          </cell>
          <cell r="G778">
            <v>19408</v>
          </cell>
          <cell r="H778">
            <v>19709</v>
          </cell>
          <cell r="I778">
            <v>280.55</v>
          </cell>
          <cell r="J778">
            <v>309.20562789851209</v>
          </cell>
          <cell r="M778">
            <v>55745.331672</v>
          </cell>
          <cell r="N778">
            <v>62495</v>
          </cell>
          <cell r="P778">
            <v>103963.1875</v>
          </cell>
          <cell r="Q778">
            <v>103963.1875</v>
          </cell>
          <cell r="Y778">
            <v>87811.1875</v>
          </cell>
          <cell r="Z778">
            <v>87811.1875</v>
          </cell>
          <cell r="AA778">
            <v>25327</v>
          </cell>
          <cell r="AB778">
            <v>21536</v>
          </cell>
          <cell r="AC778">
            <v>288.42158257647975</v>
          </cell>
          <cell r="AD778">
            <v>245.24812589136206</v>
          </cell>
          <cell r="AE778">
            <v>65796</v>
          </cell>
          <cell r="AF778">
            <v>64210</v>
          </cell>
          <cell r="AG778">
            <v>2826</v>
          </cell>
          <cell r="AH778">
            <v>4412</v>
          </cell>
          <cell r="AI778">
            <v>55022</v>
          </cell>
          <cell r="AJ778">
            <v>3583</v>
          </cell>
          <cell r="AK778">
            <v>54193</v>
          </cell>
          <cell r="AL778">
            <v>14673</v>
          </cell>
          <cell r="AM778">
            <v>13291</v>
          </cell>
          <cell r="AN778">
            <v>274</v>
          </cell>
          <cell r="AO778">
            <v>245</v>
          </cell>
        </row>
        <row r="779">
          <cell r="B779" t="str">
            <v>18 ชัยบุรี</v>
          </cell>
          <cell r="C779">
            <v>100685</v>
          </cell>
          <cell r="D779">
            <v>103165</v>
          </cell>
          <cell r="E779">
            <v>86913</v>
          </cell>
          <cell r="F779">
            <v>89144</v>
          </cell>
          <cell r="G779">
            <v>28014</v>
          </cell>
          <cell r="H779">
            <v>82730</v>
          </cell>
          <cell r="I779">
            <v>322.32</v>
          </cell>
          <cell r="J779">
            <v>928.04750291662924</v>
          </cell>
          <cell r="M779">
            <v>104998.768209</v>
          </cell>
          <cell r="N779">
            <v>78233</v>
          </cell>
          <cell r="P779">
            <v>93700.981669999994</v>
          </cell>
          <cell r="Q779">
            <v>86458.481669999994</v>
          </cell>
          <cell r="Y779">
            <v>74793.065000000002</v>
          </cell>
          <cell r="Z779">
            <v>66798</v>
          </cell>
          <cell r="AA779">
            <v>14419</v>
          </cell>
          <cell r="AB779">
            <v>13390</v>
          </cell>
          <cell r="AC779">
            <v>192.78665668320986</v>
          </cell>
          <cell r="AD779">
            <v>200.4606633265966</v>
          </cell>
          <cell r="AE779">
            <v>119823</v>
          </cell>
          <cell r="AF779">
            <v>104999</v>
          </cell>
          <cell r="AG779">
            <v>1790</v>
          </cell>
          <cell r="AH779">
            <v>16614</v>
          </cell>
          <cell r="AI779">
            <v>68155</v>
          </cell>
          <cell r="AJ779">
            <v>6468</v>
          </cell>
          <cell r="AK779">
            <v>58009</v>
          </cell>
          <cell r="AL779">
            <v>16620</v>
          </cell>
          <cell r="AM779">
            <v>14947</v>
          </cell>
          <cell r="AN779">
            <v>341</v>
          </cell>
          <cell r="AO779">
            <v>258</v>
          </cell>
        </row>
        <row r="780">
          <cell r="B780" t="str">
            <v>19 วิภาวดี</v>
          </cell>
          <cell r="C780">
            <v>104319</v>
          </cell>
          <cell r="D780">
            <v>95401</v>
          </cell>
          <cell r="E780">
            <v>92955</v>
          </cell>
          <cell r="F780">
            <v>87573</v>
          </cell>
          <cell r="G780">
            <v>4070</v>
          </cell>
          <cell r="H780">
            <v>39389</v>
          </cell>
          <cell r="I780">
            <v>43.79</v>
          </cell>
          <cell r="J780">
            <v>449.78697715049162</v>
          </cell>
          <cell r="M780">
            <v>62382.524860999998</v>
          </cell>
          <cell r="N780">
            <v>88078</v>
          </cell>
          <cell r="P780">
            <v>125396.33332999999</v>
          </cell>
          <cell r="Q780">
            <v>122729.66667000001</v>
          </cell>
          <cell r="Y780">
            <v>125216.33332999999</v>
          </cell>
          <cell r="Z780">
            <v>122549.66667000001</v>
          </cell>
          <cell r="AA780">
            <v>37989</v>
          </cell>
          <cell r="AB780">
            <v>29057</v>
          </cell>
          <cell r="AC780">
            <v>303.38967849339122</v>
          </cell>
          <cell r="AD780">
            <v>237.10491981291651</v>
          </cell>
          <cell r="AE780">
            <v>97751</v>
          </cell>
          <cell r="AF780">
            <v>93647</v>
          </cell>
          <cell r="AG780">
            <v>1472</v>
          </cell>
          <cell r="AH780">
            <v>5576</v>
          </cell>
          <cell r="AI780">
            <v>83588</v>
          </cell>
          <cell r="AJ780">
            <v>5234</v>
          </cell>
          <cell r="AK780">
            <v>83246</v>
          </cell>
          <cell r="AL780">
            <v>19679</v>
          </cell>
          <cell r="AM780">
            <v>19738</v>
          </cell>
          <cell r="AN780">
            <v>259</v>
          </cell>
          <cell r="AO780">
            <v>237</v>
          </cell>
        </row>
        <row r="781">
          <cell r="B781" t="str">
            <v>พังงา</v>
          </cell>
          <cell r="C781">
            <v>715916</v>
          </cell>
          <cell r="D781">
            <v>605807.63</v>
          </cell>
          <cell r="E781">
            <v>609941</v>
          </cell>
          <cell r="F781">
            <v>516461.39</v>
          </cell>
          <cell r="G781">
            <v>162278</v>
          </cell>
          <cell r="H781">
            <v>83949</v>
          </cell>
          <cell r="I781">
            <v>266</v>
          </cell>
          <cell r="J781">
            <v>163</v>
          </cell>
          <cell r="M781">
            <v>522461.78151300002</v>
          </cell>
          <cell r="N781">
            <v>524134</v>
          </cell>
          <cell r="P781">
            <v>473090.58749999997</v>
          </cell>
          <cell r="Q781">
            <v>470874.21248999995</v>
          </cell>
          <cell r="Y781">
            <v>417925.53493999998</v>
          </cell>
          <cell r="Z781">
            <v>425135.15994000004</v>
          </cell>
          <cell r="AA781">
            <v>82665</v>
          </cell>
          <cell r="AB781">
            <v>75860</v>
          </cell>
          <cell r="AC781">
            <v>198</v>
          </cell>
          <cell r="AD781">
            <v>178</v>
          </cell>
          <cell r="AE781">
            <v>632466</v>
          </cell>
          <cell r="AF781">
            <v>601182</v>
          </cell>
          <cell r="AG781">
            <v>6848</v>
          </cell>
          <cell r="AH781">
            <v>38132</v>
          </cell>
          <cell r="AI781">
            <v>587962</v>
          </cell>
          <cell r="AJ781">
            <v>39363</v>
          </cell>
          <cell r="AK781">
            <v>574632</v>
          </cell>
          <cell r="AL781">
            <v>141500</v>
          </cell>
          <cell r="AM781">
            <v>128381</v>
          </cell>
          <cell r="AN781">
            <v>241</v>
          </cell>
          <cell r="AO781">
            <v>223</v>
          </cell>
        </row>
        <row r="782">
          <cell r="B782" t="str">
            <v>01 เมืองพังงา</v>
          </cell>
          <cell r="C782">
            <v>82336</v>
          </cell>
          <cell r="D782">
            <v>82336</v>
          </cell>
          <cell r="E782">
            <v>70658</v>
          </cell>
          <cell r="F782">
            <v>70658</v>
          </cell>
          <cell r="G782">
            <v>13029</v>
          </cell>
          <cell r="H782">
            <v>3956</v>
          </cell>
          <cell r="I782">
            <v>184.39</v>
          </cell>
          <cell r="J782">
            <v>55.991860228141185</v>
          </cell>
          <cell r="M782">
            <v>54789.514069999997</v>
          </cell>
          <cell r="N782">
            <v>62090</v>
          </cell>
          <cell r="P782">
            <v>82731.1875</v>
          </cell>
          <cell r="Q782">
            <v>82731.1875</v>
          </cell>
          <cell r="Y782">
            <v>74935.520829999994</v>
          </cell>
          <cell r="Z782">
            <v>80092.1875</v>
          </cell>
          <cell r="AA782">
            <v>15623</v>
          </cell>
          <cell r="AB782">
            <v>15869</v>
          </cell>
          <cell r="AC782">
            <v>208.48358242244302</v>
          </cell>
          <cell r="AD782">
            <v>198.13170344061336</v>
          </cell>
          <cell r="AE782">
            <v>65672</v>
          </cell>
          <cell r="AF782">
            <v>62090</v>
          </cell>
          <cell r="AG782">
            <v>507</v>
          </cell>
          <cell r="AH782">
            <v>4089</v>
          </cell>
          <cell r="AI782">
            <v>63377</v>
          </cell>
          <cell r="AJ782">
            <v>4268</v>
          </cell>
          <cell r="AK782">
            <v>62090</v>
          </cell>
          <cell r="AL782">
            <v>15531</v>
          </cell>
          <cell r="AM782">
            <v>14033</v>
          </cell>
          <cell r="AN782">
            <v>244</v>
          </cell>
          <cell r="AO782">
            <v>226</v>
          </cell>
        </row>
        <row r="783">
          <cell r="B783" t="str">
            <v>02 กะปง</v>
          </cell>
          <cell r="C783">
            <v>75482</v>
          </cell>
          <cell r="D783">
            <v>92078</v>
          </cell>
          <cell r="E783">
            <v>84211</v>
          </cell>
          <cell r="F783">
            <v>74250</v>
          </cell>
          <cell r="G783">
            <v>59494</v>
          </cell>
          <cell r="H783">
            <v>9778</v>
          </cell>
          <cell r="I783">
            <v>706.49</v>
          </cell>
          <cell r="J783">
            <v>131.69254545454547</v>
          </cell>
          <cell r="M783">
            <v>58210.062438000001</v>
          </cell>
          <cell r="N783">
            <v>68924</v>
          </cell>
          <cell r="P783">
            <v>80029.875</v>
          </cell>
          <cell r="Q783">
            <v>80029.875</v>
          </cell>
          <cell r="Y783">
            <v>76755.875</v>
          </cell>
          <cell r="Z783">
            <v>76755.875</v>
          </cell>
          <cell r="AA783">
            <v>18325</v>
          </cell>
          <cell r="AB783">
            <v>17027</v>
          </cell>
          <cell r="AC783">
            <v>238.74307667002688</v>
          </cell>
          <cell r="AD783">
            <v>221.82679501731951</v>
          </cell>
          <cell r="AE783">
            <v>88037</v>
          </cell>
          <cell r="AF783">
            <v>82709</v>
          </cell>
          <cell r="AG783">
            <v>648</v>
          </cell>
          <cell r="AH783">
            <v>5976</v>
          </cell>
          <cell r="AI783">
            <v>75107</v>
          </cell>
          <cell r="AJ783">
            <v>5128</v>
          </cell>
          <cell r="AK783">
            <v>74259</v>
          </cell>
          <cell r="AL783">
            <v>18551</v>
          </cell>
          <cell r="AM783">
            <v>17218</v>
          </cell>
          <cell r="AN783">
            <v>251</v>
          </cell>
          <cell r="AO783">
            <v>232</v>
          </cell>
        </row>
        <row r="784">
          <cell r="B784" t="str">
            <v>03 เกาะยาว</v>
          </cell>
          <cell r="C784">
            <v>16945</v>
          </cell>
          <cell r="D784">
            <v>16945</v>
          </cell>
          <cell r="E784">
            <v>12811</v>
          </cell>
          <cell r="F784">
            <v>12811</v>
          </cell>
          <cell r="G784">
            <v>259</v>
          </cell>
          <cell r="H784">
            <v>266</v>
          </cell>
          <cell r="I784">
            <v>20.23</v>
          </cell>
          <cell r="J784">
            <v>20.752790570603388</v>
          </cell>
          <cell r="M784">
            <v>26002.347652</v>
          </cell>
          <cell r="N784">
            <v>20530</v>
          </cell>
          <cell r="P784">
            <v>31501.5</v>
          </cell>
          <cell r="Q784">
            <v>31501.5</v>
          </cell>
          <cell r="Y784">
            <v>27208.416669999999</v>
          </cell>
          <cell r="Z784">
            <v>27208.416669999999</v>
          </cell>
          <cell r="AA784">
            <v>4703</v>
          </cell>
          <cell r="AB784">
            <v>4351</v>
          </cell>
          <cell r="AC784">
            <v>172.83310003058699</v>
          </cell>
          <cell r="AD784">
            <v>159.92677508970243</v>
          </cell>
          <cell r="AE784">
            <v>21075</v>
          </cell>
          <cell r="AF784">
            <v>20530</v>
          </cell>
          <cell r="AG784">
            <v>155</v>
          </cell>
          <cell r="AH784">
            <v>700</v>
          </cell>
          <cell r="AI784">
            <v>15813</v>
          </cell>
          <cell r="AJ784">
            <v>1013</v>
          </cell>
          <cell r="AK784">
            <v>16126</v>
          </cell>
          <cell r="AL784">
            <v>3751</v>
          </cell>
          <cell r="AM784">
            <v>3512</v>
          </cell>
          <cell r="AN784">
            <v>241</v>
          </cell>
          <cell r="AO784">
            <v>218</v>
          </cell>
        </row>
        <row r="785">
          <cell r="B785" t="str">
            <v>04 คุระบุรี</v>
          </cell>
          <cell r="C785">
            <v>111672</v>
          </cell>
          <cell r="D785">
            <v>30960</v>
          </cell>
          <cell r="E785">
            <v>80233</v>
          </cell>
          <cell r="F785">
            <v>28865.5</v>
          </cell>
          <cell r="G785">
            <v>37682</v>
          </cell>
          <cell r="H785">
            <v>17557</v>
          </cell>
          <cell r="I785">
            <v>469.66</v>
          </cell>
          <cell r="J785">
            <v>608.23972423827763</v>
          </cell>
          <cell r="M785">
            <v>62297.769071000002</v>
          </cell>
          <cell r="N785">
            <v>60802</v>
          </cell>
          <cell r="P785">
            <v>31325.811669999999</v>
          </cell>
          <cell r="Q785">
            <v>31325.811669999999</v>
          </cell>
          <cell r="Y785">
            <v>27599.266670000001</v>
          </cell>
          <cell r="Z785">
            <v>27599.266670000001</v>
          </cell>
          <cell r="AA785">
            <v>4281</v>
          </cell>
          <cell r="AB785">
            <v>4021</v>
          </cell>
          <cell r="AC785">
            <v>155.12312825266815</v>
          </cell>
          <cell r="AD785">
            <v>145.70504287025682</v>
          </cell>
          <cell r="AE785">
            <v>69776</v>
          </cell>
          <cell r="AF785">
            <v>66883</v>
          </cell>
          <cell r="AG785">
            <v>1578</v>
          </cell>
          <cell r="AH785">
            <v>4471</v>
          </cell>
          <cell r="AI785">
            <v>68711</v>
          </cell>
          <cell r="AJ785">
            <v>4754</v>
          </cell>
          <cell r="AK785">
            <v>66883</v>
          </cell>
          <cell r="AL785">
            <v>16962</v>
          </cell>
          <cell r="AM785">
            <v>14612</v>
          </cell>
          <cell r="AN785">
            <v>256</v>
          </cell>
          <cell r="AO785">
            <v>218</v>
          </cell>
        </row>
        <row r="786">
          <cell r="B786" t="str">
            <v>05 ตะกั่วทุ่ง</v>
          </cell>
          <cell r="C786">
            <v>175799</v>
          </cell>
          <cell r="D786">
            <v>139450</v>
          </cell>
          <cell r="E786">
            <v>161076</v>
          </cell>
          <cell r="F786">
            <v>125676</v>
          </cell>
          <cell r="G786">
            <v>6126</v>
          </cell>
          <cell r="H786">
            <v>6735</v>
          </cell>
          <cell r="I786">
            <v>38.03</v>
          </cell>
          <cell r="J786">
            <v>53.59244008402559</v>
          </cell>
          <cell r="M786">
            <v>110166.90434199999</v>
          </cell>
          <cell r="N786">
            <v>103855</v>
          </cell>
          <cell r="P786">
            <v>71006.7</v>
          </cell>
          <cell r="Q786">
            <v>68810.858330000003</v>
          </cell>
          <cell r="Y786">
            <v>59628.505559999998</v>
          </cell>
          <cell r="Z786">
            <v>58412.663890000003</v>
          </cell>
          <cell r="AA786">
            <v>11266</v>
          </cell>
          <cell r="AB786">
            <v>10911</v>
          </cell>
          <cell r="AC786">
            <v>188.94391113363332</v>
          </cell>
          <cell r="AD786">
            <v>186.7862757464116</v>
          </cell>
          <cell r="AE786">
            <v>147803</v>
          </cell>
          <cell r="AF786">
            <v>143067</v>
          </cell>
          <cell r="AG786">
            <v>1047</v>
          </cell>
          <cell r="AH786">
            <v>5783</v>
          </cell>
          <cell r="AI786">
            <v>142546</v>
          </cell>
          <cell r="AJ786">
            <v>8632</v>
          </cell>
          <cell r="AK786">
            <v>143067</v>
          </cell>
          <cell r="AL786">
            <v>33991</v>
          </cell>
          <cell r="AM786">
            <v>32965</v>
          </cell>
          <cell r="AN786">
            <v>245</v>
          </cell>
          <cell r="AO786">
            <v>230</v>
          </cell>
        </row>
        <row r="787">
          <cell r="B787" t="str">
            <v>06 ตะกั่วป่า</v>
          </cell>
          <cell r="C787">
            <v>78724</v>
          </cell>
          <cell r="D787">
            <v>76736.17</v>
          </cell>
          <cell r="E787">
            <v>61325</v>
          </cell>
          <cell r="F787">
            <v>62335.89</v>
          </cell>
          <cell r="G787">
            <v>22562</v>
          </cell>
          <cell r="H787">
            <v>31706</v>
          </cell>
          <cell r="I787">
            <v>367.90800000000002</v>
          </cell>
          <cell r="J787">
            <v>508.62719550486889</v>
          </cell>
          <cell r="M787">
            <v>51371.905600999999</v>
          </cell>
          <cell r="N787">
            <v>50734</v>
          </cell>
          <cell r="P787">
            <v>36346.875</v>
          </cell>
          <cell r="Q787">
            <v>36346.875</v>
          </cell>
          <cell r="Y787">
            <v>31876.208330000001</v>
          </cell>
          <cell r="Z787">
            <v>33089.541669999999</v>
          </cell>
          <cell r="AA787">
            <v>7063</v>
          </cell>
          <cell r="AB787">
            <v>5818</v>
          </cell>
          <cell r="AC787">
            <v>221.5696869239278</v>
          </cell>
          <cell r="AD787">
            <v>175.81934118914015</v>
          </cell>
          <cell r="AE787">
            <v>69663</v>
          </cell>
          <cell r="AF787">
            <v>63417</v>
          </cell>
          <cell r="AG787">
            <v>783</v>
          </cell>
          <cell r="AH787">
            <v>7029</v>
          </cell>
          <cell r="AI787">
            <v>67817</v>
          </cell>
          <cell r="AJ787">
            <v>4526</v>
          </cell>
          <cell r="AK787">
            <v>63417</v>
          </cell>
          <cell r="AL787">
            <v>17055</v>
          </cell>
          <cell r="AM787">
            <v>14842</v>
          </cell>
          <cell r="AN787">
            <v>273</v>
          </cell>
          <cell r="AO787">
            <v>234</v>
          </cell>
        </row>
        <row r="788">
          <cell r="B788" t="str">
            <v>07 ทับปุด</v>
          </cell>
          <cell r="C788">
            <v>43876</v>
          </cell>
          <cell r="D788">
            <v>36018</v>
          </cell>
          <cell r="E788">
            <v>32248</v>
          </cell>
          <cell r="F788">
            <v>34556</v>
          </cell>
          <cell r="G788">
            <v>7646</v>
          </cell>
          <cell r="H788">
            <v>8160</v>
          </cell>
          <cell r="I788">
            <v>237.09</v>
          </cell>
          <cell r="J788">
            <v>236.1348570436393</v>
          </cell>
          <cell r="M788">
            <v>33706.661337999998</v>
          </cell>
          <cell r="N788">
            <v>36569</v>
          </cell>
          <cell r="P788">
            <v>38432.791660000003</v>
          </cell>
          <cell r="Q788">
            <v>38432.791660000003</v>
          </cell>
          <cell r="Y788">
            <v>37264.958330000001</v>
          </cell>
          <cell r="Z788">
            <v>37264.958330000001</v>
          </cell>
          <cell r="AA788">
            <v>7934</v>
          </cell>
          <cell r="AB788">
            <v>6694</v>
          </cell>
          <cell r="AC788">
            <v>212.91749735521574</v>
          </cell>
          <cell r="AD788">
            <v>179.62388185018534</v>
          </cell>
          <cell r="AE788">
            <v>40927</v>
          </cell>
          <cell r="AF788">
            <v>36569</v>
          </cell>
          <cell r="AG788">
            <v>507</v>
          </cell>
          <cell r="AH788">
            <v>4865</v>
          </cell>
          <cell r="AI788">
            <v>25078</v>
          </cell>
          <cell r="AJ788">
            <v>2660</v>
          </cell>
          <cell r="AK788">
            <v>22873</v>
          </cell>
          <cell r="AL788">
            <v>5940</v>
          </cell>
          <cell r="AM788">
            <v>4935</v>
          </cell>
          <cell r="AN788">
            <v>331</v>
          </cell>
          <cell r="AO788">
            <v>216</v>
          </cell>
        </row>
        <row r="789">
          <cell r="B789" t="str">
            <v>08 ท้ายเหมือง</v>
          </cell>
          <cell r="C789">
            <v>131082</v>
          </cell>
          <cell r="D789">
            <v>131284.46</v>
          </cell>
          <cell r="E789">
            <v>107379</v>
          </cell>
          <cell r="F789">
            <v>107309</v>
          </cell>
          <cell r="G789">
            <v>15480</v>
          </cell>
          <cell r="H789">
            <v>5791</v>
          </cell>
          <cell r="I789">
            <v>144.16</v>
          </cell>
          <cell r="J789">
            <v>53.964213626070503</v>
          </cell>
          <cell r="M789">
            <v>125916.61700100001</v>
          </cell>
          <cell r="N789">
            <v>120630</v>
          </cell>
          <cell r="P789">
            <v>101715.84667</v>
          </cell>
          <cell r="Q789">
            <v>101695.31333</v>
          </cell>
          <cell r="Y789">
            <v>82656.783549999993</v>
          </cell>
          <cell r="Z789">
            <v>84712.250209999998</v>
          </cell>
          <cell r="AA789">
            <v>13470</v>
          </cell>
          <cell r="AB789">
            <v>11169</v>
          </cell>
          <cell r="AC789">
            <v>162.96865288160612</v>
          </cell>
          <cell r="AD789">
            <v>131.84972182077041</v>
          </cell>
          <cell r="AE789">
            <v>129513</v>
          </cell>
          <cell r="AF789">
            <v>125917</v>
          </cell>
          <cell r="AG789">
            <v>1623</v>
          </cell>
          <cell r="AH789">
            <v>5219</v>
          </cell>
          <cell r="AI789">
            <v>129513</v>
          </cell>
          <cell r="AJ789">
            <v>8382</v>
          </cell>
          <cell r="AK789">
            <v>125917</v>
          </cell>
          <cell r="AL789">
            <v>29719</v>
          </cell>
          <cell r="AM789">
            <v>26264</v>
          </cell>
          <cell r="AN789">
            <v>267</v>
          </cell>
          <cell r="AO789">
            <v>209</v>
          </cell>
        </row>
        <row r="790">
          <cell r="B790" t="str">
            <v>ภูเก็ต</v>
          </cell>
          <cell r="C790">
            <v>75197.600000000006</v>
          </cell>
          <cell r="D790">
            <v>73651.600000000006</v>
          </cell>
          <cell r="E790">
            <v>63581</v>
          </cell>
          <cell r="F790">
            <v>62035</v>
          </cell>
          <cell r="G790">
            <v>18374</v>
          </cell>
          <cell r="H790">
            <v>9878</v>
          </cell>
          <cell r="I790">
            <v>289</v>
          </cell>
          <cell r="J790">
            <v>159</v>
          </cell>
          <cell r="M790">
            <v>71467</v>
          </cell>
          <cell r="N790">
            <v>45780</v>
          </cell>
          <cell r="P790">
            <v>30597.171829999999</v>
          </cell>
          <cell r="Q790">
            <v>30597.171829999999</v>
          </cell>
          <cell r="Y790">
            <v>24401.56078</v>
          </cell>
          <cell r="Z790">
            <v>24477.81078</v>
          </cell>
          <cell r="AA790">
            <v>2997</v>
          </cell>
          <cell r="AB790">
            <v>2662</v>
          </cell>
          <cell r="AC790">
            <v>123</v>
          </cell>
          <cell r="AD790">
            <v>109</v>
          </cell>
          <cell r="AE790">
            <v>70779</v>
          </cell>
          <cell r="AF790">
            <v>70089</v>
          </cell>
          <cell r="AG790">
            <v>1320</v>
          </cell>
          <cell r="AH790">
            <v>2010</v>
          </cell>
          <cell r="AI790">
            <v>60638</v>
          </cell>
          <cell r="AJ790">
            <v>3455</v>
          </cell>
          <cell r="AK790">
            <v>60289</v>
          </cell>
          <cell r="AL790">
            <v>11795</v>
          </cell>
          <cell r="AM790">
            <v>10781</v>
          </cell>
          <cell r="AN790">
            <v>195</v>
          </cell>
          <cell r="AO790">
            <v>179</v>
          </cell>
        </row>
        <row r="791">
          <cell r="B791" t="str">
            <v>01 เมืองภูเก็ต</v>
          </cell>
          <cell r="C791">
            <v>12502.4</v>
          </cell>
          <cell r="D791">
            <v>11190.4</v>
          </cell>
          <cell r="E791">
            <v>11132</v>
          </cell>
          <cell r="F791">
            <v>9820</v>
          </cell>
          <cell r="G791">
            <v>5726</v>
          </cell>
          <cell r="H791">
            <v>0</v>
          </cell>
          <cell r="I791">
            <v>514.38</v>
          </cell>
          <cell r="J791">
            <v>0</v>
          </cell>
          <cell r="M791">
            <v>14285</v>
          </cell>
          <cell r="N791">
            <v>6137</v>
          </cell>
          <cell r="P791">
            <v>5474.875</v>
          </cell>
          <cell r="Q791">
            <v>5474.875</v>
          </cell>
          <cell r="Y791">
            <v>4507</v>
          </cell>
          <cell r="Z791">
            <v>4507</v>
          </cell>
          <cell r="AA791">
            <v>219</v>
          </cell>
          <cell r="AB791">
            <v>391</v>
          </cell>
          <cell r="AC791">
            <v>48.677612602618147</v>
          </cell>
          <cell r="AD791">
            <v>86.775183048591074</v>
          </cell>
          <cell r="AE791">
            <v>12769</v>
          </cell>
          <cell r="AF791">
            <v>12907</v>
          </cell>
          <cell r="AG791">
            <v>249</v>
          </cell>
          <cell r="AH791">
            <v>111</v>
          </cell>
          <cell r="AI791">
            <v>7851</v>
          </cell>
          <cell r="AJ791">
            <v>572</v>
          </cell>
          <cell r="AK791">
            <v>8312</v>
          </cell>
          <cell r="AL791">
            <v>1635</v>
          </cell>
          <cell r="AM791">
            <v>1817</v>
          </cell>
          <cell r="AN791">
            <v>166</v>
          </cell>
          <cell r="AO791">
            <v>219</v>
          </cell>
        </row>
        <row r="792">
          <cell r="B792" t="str">
            <v>02 กะทู้</v>
          </cell>
          <cell r="C792">
            <v>7943</v>
          </cell>
          <cell r="D792">
            <v>7943</v>
          </cell>
          <cell r="E792">
            <v>5963</v>
          </cell>
          <cell r="F792">
            <v>5963</v>
          </cell>
          <cell r="G792">
            <v>2239</v>
          </cell>
          <cell r="H792">
            <v>449</v>
          </cell>
          <cell r="I792">
            <v>375.54</v>
          </cell>
          <cell r="J792">
            <v>75.336694616803626</v>
          </cell>
          <cell r="M792">
            <v>10805</v>
          </cell>
          <cell r="N792">
            <v>6489</v>
          </cell>
          <cell r="P792">
            <v>2525</v>
          </cell>
          <cell r="Q792">
            <v>2525</v>
          </cell>
          <cell r="Y792">
            <v>2378.3333400000001</v>
          </cell>
          <cell r="Z792">
            <v>2378.3333400000001</v>
          </cell>
          <cell r="AA792">
            <v>258</v>
          </cell>
          <cell r="AB792">
            <v>274</v>
          </cell>
          <cell r="AC792">
            <v>108.3391727839126</v>
          </cell>
          <cell r="AD792">
            <v>115.25648180586829</v>
          </cell>
          <cell r="AE792">
            <v>11103</v>
          </cell>
          <cell r="AF792">
            <v>10805</v>
          </cell>
          <cell r="AG792">
            <v>345</v>
          </cell>
          <cell r="AH792">
            <v>643</v>
          </cell>
          <cell r="AI792">
            <v>5880</v>
          </cell>
          <cell r="AJ792">
            <v>363</v>
          </cell>
          <cell r="AK792">
            <v>5600</v>
          </cell>
          <cell r="AL792">
            <v>947</v>
          </cell>
          <cell r="AM792">
            <v>959</v>
          </cell>
          <cell r="AN792">
            <v>175</v>
          </cell>
          <cell r="AO792">
            <v>171</v>
          </cell>
        </row>
        <row r="793">
          <cell r="B793" t="str">
            <v>03 ถลาง</v>
          </cell>
          <cell r="C793">
            <v>54752.2</v>
          </cell>
          <cell r="D793">
            <v>54518.2</v>
          </cell>
          <cell r="E793">
            <v>46486</v>
          </cell>
          <cell r="F793">
            <v>46252</v>
          </cell>
          <cell r="G793">
            <v>10409</v>
          </cell>
          <cell r="H793">
            <v>9429</v>
          </cell>
          <cell r="I793">
            <v>223.92</v>
          </cell>
          <cell r="J793">
            <v>203.86145463979935</v>
          </cell>
          <cell r="M793">
            <v>46377</v>
          </cell>
          <cell r="N793">
            <v>33154</v>
          </cell>
          <cell r="P793">
            <v>22597.296829999999</v>
          </cell>
          <cell r="Q793">
            <v>22597.296829999999</v>
          </cell>
          <cell r="Y793">
            <v>17516.227439999999</v>
          </cell>
          <cell r="Z793">
            <v>17592.477439999999</v>
          </cell>
          <cell r="AA793">
            <v>2520</v>
          </cell>
          <cell r="AB793">
            <v>1997</v>
          </cell>
          <cell r="AC793">
            <v>143.85791643557241</v>
          </cell>
          <cell r="AD793">
            <v>113.51714681749793</v>
          </cell>
          <cell r="AE793">
            <v>46907</v>
          </cell>
          <cell r="AF793">
            <v>46377</v>
          </cell>
          <cell r="AG793">
            <v>726</v>
          </cell>
          <cell r="AH793">
            <v>1256</v>
          </cell>
          <cell r="AI793">
            <v>46907</v>
          </cell>
          <cell r="AJ793">
            <v>2520</v>
          </cell>
          <cell r="AK793">
            <v>46377</v>
          </cell>
          <cell r="AL793">
            <v>9213</v>
          </cell>
          <cell r="AM793">
            <v>8005</v>
          </cell>
          <cell r="AN793">
            <v>200</v>
          </cell>
          <cell r="AO793">
            <v>173</v>
          </cell>
        </row>
        <row r="794">
          <cell r="B794" t="str">
            <v>กระบี่</v>
          </cell>
          <cell r="C794">
            <v>807440</v>
          </cell>
          <cell r="D794">
            <v>724770.98</v>
          </cell>
          <cell r="E794">
            <v>730337</v>
          </cell>
          <cell r="F794">
            <v>658662.98</v>
          </cell>
          <cell r="G794">
            <v>122005</v>
          </cell>
          <cell r="H794">
            <v>119683</v>
          </cell>
          <cell r="I794">
            <v>167</v>
          </cell>
          <cell r="J794">
            <v>182</v>
          </cell>
          <cell r="M794">
            <v>640303.917961</v>
          </cell>
          <cell r="N794">
            <v>579555</v>
          </cell>
          <cell r="P794">
            <v>524812.76194999996</v>
          </cell>
          <cell r="Q794">
            <v>518684.43971999997</v>
          </cell>
          <cell r="Y794">
            <v>450656.93971000001</v>
          </cell>
          <cell r="Z794">
            <v>442024.81195</v>
          </cell>
          <cell r="AA794">
            <v>105610</v>
          </cell>
          <cell r="AB794">
            <v>88675</v>
          </cell>
          <cell r="AC794">
            <v>234</v>
          </cell>
          <cell r="AD794">
            <v>201</v>
          </cell>
          <cell r="AE794">
            <v>689395</v>
          </cell>
          <cell r="AF794">
            <v>655089</v>
          </cell>
          <cell r="AG794">
            <v>12016</v>
          </cell>
          <cell r="AH794">
            <v>46322</v>
          </cell>
          <cell r="AI794">
            <v>578704</v>
          </cell>
          <cell r="AJ794">
            <v>13199</v>
          </cell>
          <cell r="AK794">
            <v>544524</v>
          </cell>
          <cell r="AL794">
            <v>153129</v>
          </cell>
          <cell r="AM794">
            <v>126773</v>
          </cell>
          <cell r="AN794">
            <v>265</v>
          </cell>
          <cell r="AO794">
            <v>233</v>
          </cell>
        </row>
        <row r="795">
          <cell r="B795" t="str">
            <v>01 เมืองกระบี่</v>
          </cell>
          <cell r="C795">
            <v>102898</v>
          </cell>
          <cell r="D795">
            <v>102898</v>
          </cell>
          <cell r="E795">
            <v>95515</v>
          </cell>
          <cell r="F795">
            <v>95515</v>
          </cell>
          <cell r="G795">
            <v>25830</v>
          </cell>
          <cell r="H795">
            <v>25677</v>
          </cell>
          <cell r="I795">
            <v>270.43</v>
          </cell>
          <cell r="J795">
            <v>268.82337852693297</v>
          </cell>
          <cell r="M795">
            <v>91401.300275999994</v>
          </cell>
          <cell r="N795">
            <v>77966</v>
          </cell>
          <cell r="P795">
            <v>70855.011110000007</v>
          </cell>
          <cell r="Q795">
            <v>70855.011110000007</v>
          </cell>
          <cell r="Y795">
            <v>61754.622219999997</v>
          </cell>
          <cell r="Z795">
            <v>61754.622230000001</v>
          </cell>
          <cell r="AA795">
            <v>12091</v>
          </cell>
          <cell r="AB795">
            <v>10659</v>
          </cell>
          <cell r="AC795">
            <v>195.78584851571293</v>
          </cell>
          <cell r="AD795">
            <v>172.60084533108801</v>
          </cell>
          <cell r="AE795">
            <v>98102</v>
          </cell>
          <cell r="AF795">
            <v>91401</v>
          </cell>
          <cell r="AG795">
            <v>729</v>
          </cell>
          <cell r="AH795">
            <v>7430</v>
          </cell>
          <cell r="AI795">
            <v>84856</v>
          </cell>
          <cell r="AJ795">
            <v>1896</v>
          </cell>
          <cell r="AK795">
            <v>79322</v>
          </cell>
          <cell r="AL795">
            <v>23587</v>
          </cell>
          <cell r="AM795">
            <v>18793</v>
          </cell>
          <cell r="AN795">
            <v>285</v>
          </cell>
          <cell r="AO795">
            <v>237</v>
          </cell>
        </row>
        <row r="796">
          <cell r="B796" t="str">
            <v>02 เกาะลันตา</v>
          </cell>
          <cell r="C796">
            <v>44415</v>
          </cell>
          <cell r="D796">
            <v>44490</v>
          </cell>
          <cell r="E796">
            <v>38450</v>
          </cell>
          <cell r="F796">
            <v>38450</v>
          </cell>
          <cell r="G796">
            <v>7481</v>
          </cell>
          <cell r="H796">
            <v>2948</v>
          </cell>
          <cell r="I796">
            <v>194.56</v>
          </cell>
          <cell r="J796">
            <v>76.669248634590375</v>
          </cell>
          <cell r="M796">
            <v>42964.42426</v>
          </cell>
          <cell r="N796">
            <v>35895</v>
          </cell>
          <cell r="P796">
            <v>46845.375</v>
          </cell>
          <cell r="Q796">
            <v>46845.375</v>
          </cell>
          <cell r="Y796">
            <v>41938.25</v>
          </cell>
          <cell r="Z796">
            <v>40535.75</v>
          </cell>
          <cell r="AA796">
            <v>10163</v>
          </cell>
          <cell r="AB796">
            <v>8376</v>
          </cell>
          <cell r="AC796">
            <v>242.32938374324155</v>
          </cell>
          <cell r="AD796">
            <v>206.63821441567012</v>
          </cell>
          <cell r="AE796">
            <v>44167</v>
          </cell>
          <cell r="AF796">
            <v>42964</v>
          </cell>
          <cell r="AG796">
            <v>607</v>
          </cell>
          <cell r="AH796">
            <v>1810</v>
          </cell>
          <cell r="AI796">
            <v>38873</v>
          </cell>
          <cell r="AJ796">
            <v>820</v>
          </cell>
          <cell r="AK796">
            <v>37883</v>
          </cell>
          <cell r="AL796">
            <v>8727</v>
          </cell>
          <cell r="AM796">
            <v>8098</v>
          </cell>
          <cell r="AN796">
            <v>232</v>
          </cell>
          <cell r="AO796">
            <v>214</v>
          </cell>
        </row>
        <row r="797">
          <cell r="B797" t="str">
            <v>03 เขาพนม</v>
          </cell>
          <cell r="C797">
            <v>167648</v>
          </cell>
          <cell r="D797">
            <v>165722</v>
          </cell>
          <cell r="E797">
            <v>159991</v>
          </cell>
          <cell r="F797">
            <v>148065</v>
          </cell>
          <cell r="G797">
            <v>30144</v>
          </cell>
          <cell r="H797">
            <v>32958</v>
          </cell>
          <cell r="I797">
            <v>188.41</v>
          </cell>
          <cell r="J797">
            <v>222.58953304292035</v>
          </cell>
          <cell r="M797">
            <v>193108.36154099999</v>
          </cell>
          <cell r="N797">
            <v>148503</v>
          </cell>
          <cell r="P797">
            <v>129248.01667</v>
          </cell>
          <cell r="Q797">
            <v>127854.68333</v>
          </cell>
          <cell r="Y797">
            <v>101602.01388</v>
          </cell>
          <cell r="Z797">
            <v>99518.636110000007</v>
          </cell>
          <cell r="AA797">
            <v>24279</v>
          </cell>
          <cell r="AB797">
            <v>19151</v>
          </cell>
          <cell r="AC797">
            <v>238.95952323312352</v>
          </cell>
          <cell r="AD797">
            <v>192.43626033511964</v>
          </cell>
          <cell r="AE797">
            <v>197381</v>
          </cell>
          <cell r="AF797">
            <v>193108</v>
          </cell>
          <cell r="AG797">
            <v>3413</v>
          </cell>
          <cell r="AH797">
            <v>7686</v>
          </cell>
          <cell r="AI797">
            <v>140384</v>
          </cell>
          <cell r="AJ797">
            <v>3054</v>
          </cell>
          <cell r="AK797">
            <v>135752</v>
          </cell>
          <cell r="AL797">
            <v>36922</v>
          </cell>
          <cell r="AM797">
            <v>32863</v>
          </cell>
          <cell r="AN797">
            <v>271</v>
          </cell>
          <cell r="AO797">
            <v>242</v>
          </cell>
        </row>
        <row r="798">
          <cell r="B798" t="str">
            <v>04 คลองท่อม</v>
          </cell>
          <cell r="C798">
            <v>195341</v>
          </cell>
          <cell r="D798">
            <v>167961</v>
          </cell>
          <cell r="E798">
            <v>180430</v>
          </cell>
          <cell r="F798">
            <v>156846</v>
          </cell>
          <cell r="G798">
            <v>26428</v>
          </cell>
          <cell r="H798">
            <v>36734</v>
          </cell>
          <cell r="I798">
            <v>146.47</v>
          </cell>
          <cell r="J798">
            <v>234.2040654527371</v>
          </cell>
          <cell r="M798">
            <v>134634.094124</v>
          </cell>
          <cell r="N798">
            <v>135172</v>
          </cell>
          <cell r="P798">
            <v>104501.005</v>
          </cell>
          <cell r="Q798">
            <v>101241.01611</v>
          </cell>
          <cell r="Y798">
            <v>84557.970279999994</v>
          </cell>
          <cell r="Z798">
            <v>83122.720270000005</v>
          </cell>
          <cell r="AA798">
            <v>21774</v>
          </cell>
          <cell r="AB798">
            <v>17445</v>
          </cell>
          <cell r="AC798">
            <v>257.49853820568791</v>
          </cell>
          <cell r="AD798">
            <v>209.87315678594547</v>
          </cell>
          <cell r="AE798">
            <v>145834</v>
          </cell>
          <cell r="AF798">
            <v>135172</v>
          </cell>
          <cell r="AG798">
            <v>2545</v>
          </cell>
          <cell r="AH798">
            <v>13207</v>
          </cell>
          <cell r="AI798">
            <v>145834</v>
          </cell>
          <cell r="AJ798">
            <v>3600</v>
          </cell>
          <cell r="AK798">
            <v>135172</v>
          </cell>
          <cell r="AL798">
            <v>41485</v>
          </cell>
          <cell r="AM798">
            <v>31289</v>
          </cell>
          <cell r="AN798">
            <v>328</v>
          </cell>
          <cell r="AO798">
            <v>231</v>
          </cell>
        </row>
        <row r="799">
          <cell r="B799" t="str">
            <v>05 อ่าวลึก</v>
          </cell>
          <cell r="C799">
            <v>138581</v>
          </cell>
          <cell r="D799">
            <v>86558.98</v>
          </cell>
          <cell r="E799">
            <v>116732</v>
          </cell>
          <cell r="F799">
            <v>81756.98</v>
          </cell>
          <cell r="G799">
            <v>0</v>
          </cell>
          <cell r="H799">
            <v>18</v>
          </cell>
          <cell r="I799">
            <v>0</v>
          </cell>
          <cell r="J799">
            <v>0.22236633496002423</v>
          </cell>
          <cell r="M799">
            <v>42181.933782</v>
          </cell>
          <cell r="N799">
            <v>44504</v>
          </cell>
          <cell r="P799">
            <v>43382.5</v>
          </cell>
          <cell r="Q799">
            <v>43382.5</v>
          </cell>
          <cell r="Y799">
            <v>41132.5</v>
          </cell>
          <cell r="Z799">
            <v>41132.5</v>
          </cell>
          <cell r="AA799">
            <v>9432</v>
          </cell>
          <cell r="AB799">
            <v>8258</v>
          </cell>
          <cell r="AC799">
            <v>229.30772503494802</v>
          </cell>
          <cell r="AD799">
            <v>200.77189570291134</v>
          </cell>
          <cell r="AE799">
            <v>50102</v>
          </cell>
          <cell r="AF799">
            <v>44504</v>
          </cell>
          <cell r="AG799">
            <v>746</v>
          </cell>
          <cell r="AH799">
            <v>6344</v>
          </cell>
          <cell r="AI799">
            <v>32743</v>
          </cell>
          <cell r="AJ799">
            <v>1104</v>
          </cell>
          <cell r="AK799">
            <v>27503</v>
          </cell>
          <cell r="AL799">
            <v>7754</v>
          </cell>
          <cell r="AM799">
            <v>6247</v>
          </cell>
          <cell r="AN799">
            <v>376</v>
          </cell>
          <cell r="AO799">
            <v>227</v>
          </cell>
        </row>
        <row r="800">
          <cell r="B800" t="str">
            <v>06 ปลายพระยา</v>
          </cell>
          <cell r="C800">
            <v>35777</v>
          </cell>
          <cell r="D800">
            <v>34361</v>
          </cell>
          <cell r="E800">
            <v>32392</v>
          </cell>
          <cell r="F800">
            <v>31203</v>
          </cell>
          <cell r="G800">
            <v>14762</v>
          </cell>
          <cell r="H800">
            <v>5289</v>
          </cell>
          <cell r="I800">
            <v>455.72</v>
          </cell>
          <cell r="J800">
            <v>169.4991878985995</v>
          </cell>
          <cell r="M800">
            <v>26651.367869999998</v>
          </cell>
          <cell r="N800">
            <v>29677</v>
          </cell>
          <cell r="P800">
            <v>45298.6875</v>
          </cell>
          <cell r="Q800">
            <v>45298.6875</v>
          </cell>
          <cell r="Y800">
            <v>40931.916660000003</v>
          </cell>
          <cell r="Z800">
            <v>40931.916669999999</v>
          </cell>
          <cell r="AA800">
            <v>10229</v>
          </cell>
          <cell r="AB800">
            <v>9770</v>
          </cell>
          <cell r="AC800">
            <v>249.8985985942345</v>
          </cell>
          <cell r="AD800">
            <v>238.6887066336833</v>
          </cell>
          <cell r="AE800">
            <v>32276</v>
          </cell>
          <cell r="AF800">
            <v>29677</v>
          </cell>
          <cell r="AG800">
            <v>327</v>
          </cell>
          <cell r="AH800">
            <v>2926</v>
          </cell>
          <cell r="AI800">
            <v>30645</v>
          </cell>
          <cell r="AJ800">
            <v>633</v>
          </cell>
          <cell r="AK800">
            <v>28352</v>
          </cell>
          <cell r="AL800">
            <v>8301</v>
          </cell>
          <cell r="AM800">
            <v>7132</v>
          </cell>
          <cell r="AN800">
            <v>278</v>
          </cell>
          <cell r="AO800">
            <v>252</v>
          </cell>
        </row>
        <row r="801">
          <cell r="B801" t="str">
            <v>07 ลำทับ</v>
          </cell>
          <cell r="C801">
            <v>64530</v>
          </cell>
          <cell r="D801">
            <v>64530</v>
          </cell>
          <cell r="E801">
            <v>54341</v>
          </cell>
          <cell r="F801">
            <v>54341</v>
          </cell>
          <cell r="G801">
            <v>5061</v>
          </cell>
          <cell r="H801">
            <v>6996</v>
          </cell>
          <cell r="I801">
            <v>93.13</v>
          </cell>
          <cell r="J801">
            <v>128.73760144274121</v>
          </cell>
          <cell r="M801">
            <v>44692.583412</v>
          </cell>
          <cell r="N801">
            <v>53593</v>
          </cell>
          <cell r="P801">
            <v>55341</v>
          </cell>
          <cell r="Q801">
            <v>53866</v>
          </cell>
          <cell r="Y801">
            <v>50831</v>
          </cell>
          <cell r="Z801">
            <v>48140</v>
          </cell>
          <cell r="AA801">
            <v>12090</v>
          </cell>
          <cell r="AB801">
            <v>10503</v>
          </cell>
          <cell r="AC801">
            <v>237.84334690779249</v>
          </cell>
          <cell r="AD801">
            <v>218.17148248151224</v>
          </cell>
          <cell r="AE801">
            <v>54857</v>
          </cell>
          <cell r="AF801">
            <v>53593</v>
          </cell>
          <cell r="AG801">
            <v>2176</v>
          </cell>
          <cell r="AH801">
            <v>3440</v>
          </cell>
          <cell r="AI801">
            <v>50336</v>
          </cell>
          <cell r="AJ801">
            <v>985</v>
          </cell>
          <cell r="AK801">
            <v>47881</v>
          </cell>
          <cell r="AL801">
            <v>12123</v>
          </cell>
          <cell r="AM801">
            <v>10446</v>
          </cell>
          <cell r="AN801">
            <v>262</v>
          </cell>
          <cell r="AO801">
            <v>218</v>
          </cell>
        </row>
        <row r="802">
          <cell r="B802" t="str">
            <v>08 เหนือคลอง</v>
          </cell>
          <cell r="C802">
            <v>58250</v>
          </cell>
          <cell r="D802">
            <v>58250</v>
          </cell>
          <cell r="E802">
            <v>52486</v>
          </cell>
          <cell r="F802">
            <v>52486</v>
          </cell>
          <cell r="G802">
            <v>12299</v>
          </cell>
          <cell r="H802">
            <v>9063</v>
          </cell>
          <cell r="I802">
            <v>234.32</v>
          </cell>
          <cell r="J802">
            <v>172.67263651259384</v>
          </cell>
          <cell r="M802">
            <v>64669.852696000002</v>
          </cell>
          <cell r="N802">
            <v>54245</v>
          </cell>
          <cell r="P802">
            <v>29341.166669999999</v>
          </cell>
          <cell r="Q802">
            <v>29341.166669999999</v>
          </cell>
          <cell r="Y802">
            <v>27908.666669999999</v>
          </cell>
          <cell r="Z802">
            <v>26888.666669999999</v>
          </cell>
          <cell r="AA802">
            <v>5552</v>
          </cell>
          <cell r="AB802">
            <v>4513</v>
          </cell>
          <cell r="AC802">
            <v>198.91721704919414</v>
          </cell>
          <cell r="AD802">
            <v>167.83396451580171</v>
          </cell>
          <cell r="AE802">
            <v>66676</v>
          </cell>
          <cell r="AF802">
            <v>64670</v>
          </cell>
          <cell r="AG802">
            <v>1473</v>
          </cell>
          <cell r="AH802">
            <v>3479</v>
          </cell>
          <cell r="AI802">
            <v>55033</v>
          </cell>
          <cell r="AJ802">
            <v>1105</v>
          </cell>
          <cell r="AK802">
            <v>52659</v>
          </cell>
          <cell r="AL802">
            <v>14230</v>
          </cell>
          <cell r="AM802">
            <v>11905</v>
          </cell>
          <cell r="AN802">
            <v>257</v>
          </cell>
          <cell r="AO802">
            <v>226</v>
          </cell>
        </row>
        <row r="803">
          <cell r="B803" t="str">
            <v>ตรัง</v>
          </cell>
          <cell r="C803">
            <v>1518613.27</v>
          </cell>
          <cell r="D803">
            <v>1484188.28</v>
          </cell>
          <cell r="E803">
            <v>1334877.6000000001</v>
          </cell>
          <cell r="F803">
            <v>1312788.6100000001</v>
          </cell>
          <cell r="G803">
            <v>278063</v>
          </cell>
          <cell r="H803">
            <v>363793</v>
          </cell>
          <cell r="I803">
            <v>208</v>
          </cell>
          <cell r="J803">
            <v>277</v>
          </cell>
          <cell r="M803">
            <v>1255407</v>
          </cell>
          <cell r="N803">
            <v>1195719</v>
          </cell>
          <cell r="P803">
            <v>1409796.0115399999</v>
          </cell>
          <cell r="Q803">
            <v>1404991.5532000002</v>
          </cell>
          <cell r="Y803">
            <v>1110703.9256099998</v>
          </cell>
          <cell r="Z803">
            <v>1110317.8450399998</v>
          </cell>
          <cell r="AA803">
            <v>193769</v>
          </cell>
          <cell r="AB803">
            <v>193890</v>
          </cell>
          <cell r="AC803">
            <v>174</v>
          </cell>
          <cell r="AD803">
            <v>175</v>
          </cell>
          <cell r="AE803">
            <v>1392834</v>
          </cell>
          <cell r="AF803">
            <v>1364575</v>
          </cell>
          <cell r="AG803">
            <v>25621</v>
          </cell>
          <cell r="AH803">
            <v>53880</v>
          </cell>
          <cell r="AI803">
            <v>1236877</v>
          </cell>
          <cell r="AJ803">
            <v>44202</v>
          </cell>
          <cell r="AK803">
            <v>1224921</v>
          </cell>
          <cell r="AL803">
            <v>310094</v>
          </cell>
          <cell r="AM803">
            <v>294538</v>
          </cell>
          <cell r="AN803">
            <v>251</v>
          </cell>
          <cell r="AO803">
            <v>240</v>
          </cell>
        </row>
        <row r="804">
          <cell r="B804" t="str">
            <v>01 เมืองตรัง</v>
          </cell>
          <cell r="C804">
            <v>160747</v>
          </cell>
          <cell r="D804">
            <v>162742</v>
          </cell>
          <cell r="E804">
            <v>143275</v>
          </cell>
          <cell r="F804">
            <v>145051</v>
          </cell>
          <cell r="G804">
            <v>132549</v>
          </cell>
          <cell r="H804">
            <v>151069</v>
          </cell>
          <cell r="I804">
            <v>925.14</v>
          </cell>
          <cell r="J804">
            <v>1041.487678747475</v>
          </cell>
          <cell r="M804">
            <v>141003</v>
          </cell>
          <cell r="N804">
            <v>134255</v>
          </cell>
          <cell r="P804">
            <v>237298.55958</v>
          </cell>
          <cell r="Q804">
            <v>237298.55958</v>
          </cell>
          <cell r="Y804">
            <v>196699.57514</v>
          </cell>
          <cell r="Z804">
            <v>196699.57514</v>
          </cell>
          <cell r="AA804">
            <v>16793</v>
          </cell>
          <cell r="AB804">
            <v>16271</v>
          </cell>
          <cell r="AC804">
            <v>85.37474436575441</v>
          </cell>
          <cell r="AD804">
            <v>82.720898841947545</v>
          </cell>
          <cell r="AE804">
            <v>146405</v>
          </cell>
          <cell r="AF804">
            <v>144042</v>
          </cell>
          <cell r="AG804">
            <v>2736</v>
          </cell>
          <cell r="AH804">
            <v>5099</v>
          </cell>
          <cell r="AI804">
            <v>136454</v>
          </cell>
          <cell r="AJ804">
            <v>4632</v>
          </cell>
          <cell r="AK804">
            <v>135987</v>
          </cell>
          <cell r="AL804">
            <v>35581</v>
          </cell>
          <cell r="AM804">
            <v>32299</v>
          </cell>
          <cell r="AN804">
            <v>262</v>
          </cell>
          <cell r="AO804">
            <v>238</v>
          </cell>
        </row>
        <row r="805">
          <cell r="B805" t="str">
            <v>02 กันตัง</v>
          </cell>
          <cell r="C805">
            <v>143295</v>
          </cell>
          <cell r="D805">
            <v>151002</v>
          </cell>
          <cell r="E805">
            <v>129199</v>
          </cell>
          <cell r="F805">
            <v>135806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M805">
            <v>135646</v>
          </cell>
          <cell r="N805">
            <v>125172</v>
          </cell>
          <cell r="P805">
            <v>137740.81555999999</v>
          </cell>
          <cell r="Q805">
            <v>138712.81555999999</v>
          </cell>
          <cell r="Y805">
            <v>112085.48222000001</v>
          </cell>
          <cell r="Z805">
            <v>114578.81555</v>
          </cell>
          <cell r="AA805">
            <v>8302</v>
          </cell>
          <cell r="AB805">
            <v>8496</v>
          </cell>
          <cell r="AC805">
            <v>74.064542182508532</v>
          </cell>
          <cell r="AD805">
            <v>74.148536452382629</v>
          </cell>
          <cell r="AE805">
            <v>151230</v>
          </cell>
          <cell r="AF805">
            <v>146685</v>
          </cell>
          <cell r="AG805">
            <v>3199</v>
          </cell>
          <cell r="AH805">
            <v>7744</v>
          </cell>
          <cell r="AI805">
            <v>106701</v>
          </cell>
          <cell r="AJ805">
            <v>4742</v>
          </cell>
          <cell r="AK805">
            <v>103699</v>
          </cell>
          <cell r="AL805">
            <v>28402</v>
          </cell>
          <cell r="AM805">
            <v>26895</v>
          </cell>
          <cell r="AN805">
            <v>287</v>
          </cell>
          <cell r="AO805">
            <v>259</v>
          </cell>
        </row>
        <row r="806">
          <cell r="B806" t="str">
            <v>03 ปะเหลียน</v>
          </cell>
          <cell r="C806">
            <v>287711</v>
          </cell>
          <cell r="D806">
            <v>287711</v>
          </cell>
          <cell r="E806">
            <v>233360</v>
          </cell>
          <cell r="F806">
            <v>233360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M806">
            <v>193075</v>
          </cell>
          <cell r="N806">
            <v>185210</v>
          </cell>
          <cell r="P806">
            <v>159828.38570000001</v>
          </cell>
          <cell r="Q806">
            <v>160221.59403000001</v>
          </cell>
          <cell r="Y806">
            <v>127428.74681</v>
          </cell>
          <cell r="Z806">
            <v>124807.58014000001</v>
          </cell>
          <cell r="AA806">
            <v>26429</v>
          </cell>
          <cell r="AB806">
            <v>25399</v>
          </cell>
          <cell r="AC806">
            <v>207.40450509229959</v>
          </cell>
          <cell r="AD806">
            <v>203.50151215615099</v>
          </cell>
          <cell r="AE806">
            <v>218554</v>
          </cell>
          <cell r="AF806">
            <v>218417</v>
          </cell>
          <cell r="AG806">
            <v>5655</v>
          </cell>
          <cell r="AH806">
            <v>5792</v>
          </cell>
          <cell r="AI806">
            <v>180338</v>
          </cell>
          <cell r="AJ806">
            <v>6725</v>
          </cell>
          <cell r="AK806">
            <v>181271</v>
          </cell>
          <cell r="AL806">
            <v>44932</v>
          </cell>
          <cell r="AM806">
            <v>43237</v>
          </cell>
          <cell r="AN806">
            <v>253</v>
          </cell>
          <cell r="AO806">
            <v>239</v>
          </cell>
        </row>
        <row r="807">
          <cell r="B807" t="str">
            <v>04 ย่านตาขาว</v>
          </cell>
          <cell r="C807">
            <v>156688</v>
          </cell>
          <cell r="D807">
            <v>114611.01</v>
          </cell>
          <cell r="E807">
            <v>126963</v>
          </cell>
          <cell r="F807">
            <v>98591.01</v>
          </cell>
          <cell r="G807">
            <v>67175</v>
          </cell>
          <cell r="H807">
            <v>84498</v>
          </cell>
          <cell r="I807">
            <v>529.09</v>
          </cell>
          <cell r="J807">
            <v>857.05568895176145</v>
          </cell>
          <cell r="M807">
            <v>128001</v>
          </cell>
          <cell r="N807">
            <v>115873</v>
          </cell>
          <cell r="P807">
            <v>144414.89739999999</v>
          </cell>
          <cell r="Q807">
            <v>141404.39739999999</v>
          </cell>
          <cell r="Y807">
            <v>101486.60172999999</v>
          </cell>
          <cell r="Z807">
            <v>99682.101729999995</v>
          </cell>
          <cell r="AA807">
            <v>20713</v>
          </cell>
          <cell r="AB807">
            <v>20563</v>
          </cell>
          <cell r="AC807">
            <v>204.09431597626519</v>
          </cell>
          <cell r="AD807">
            <v>206.28572541906414</v>
          </cell>
          <cell r="AE807">
            <v>128515</v>
          </cell>
          <cell r="AF807">
            <v>128001</v>
          </cell>
          <cell r="AG807">
            <v>3118</v>
          </cell>
          <cell r="AH807">
            <v>3632</v>
          </cell>
          <cell r="AI807">
            <v>128515</v>
          </cell>
          <cell r="AJ807">
            <v>4295</v>
          </cell>
          <cell r="AK807">
            <v>128001</v>
          </cell>
          <cell r="AL807">
            <v>35533</v>
          </cell>
          <cell r="AM807">
            <v>33120</v>
          </cell>
          <cell r="AN807">
            <v>271</v>
          </cell>
          <cell r="AO807">
            <v>259</v>
          </cell>
        </row>
        <row r="808">
          <cell r="B808" t="str">
            <v>05 สิเกา</v>
          </cell>
          <cell r="C808">
            <v>131537</v>
          </cell>
          <cell r="D808">
            <v>131537</v>
          </cell>
          <cell r="E808">
            <v>114651</v>
          </cell>
          <cell r="F808">
            <v>114651</v>
          </cell>
          <cell r="G808">
            <v>25895</v>
          </cell>
          <cell r="H808">
            <v>93626</v>
          </cell>
          <cell r="I808">
            <v>225.85599999999999</v>
          </cell>
          <cell r="J808">
            <v>816.61358086715336</v>
          </cell>
          <cell r="M808">
            <v>104854</v>
          </cell>
          <cell r="N808">
            <v>98165</v>
          </cell>
          <cell r="P808">
            <v>137110.16667000001</v>
          </cell>
          <cell r="Q808">
            <v>138472.16667000001</v>
          </cell>
          <cell r="Y808">
            <v>111574.16667000001</v>
          </cell>
          <cell r="Z808">
            <v>110559.16667000001</v>
          </cell>
          <cell r="AA808">
            <v>25302</v>
          </cell>
          <cell r="AB808">
            <v>27137</v>
          </cell>
          <cell r="AC808">
            <v>226.76902806878027</v>
          </cell>
          <cell r="AD808">
            <v>245.4531887075411</v>
          </cell>
          <cell r="AE808">
            <v>120110</v>
          </cell>
          <cell r="AF808">
            <v>117798</v>
          </cell>
          <cell r="AG808">
            <v>1567</v>
          </cell>
          <cell r="AH808">
            <v>3879</v>
          </cell>
          <cell r="AI808">
            <v>115875</v>
          </cell>
          <cell r="AJ808">
            <v>3960</v>
          </cell>
          <cell r="AK808">
            <v>115956</v>
          </cell>
          <cell r="AL808">
            <v>31067</v>
          </cell>
          <cell r="AM808">
            <v>28462</v>
          </cell>
          <cell r="AN808">
            <v>270</v>
          </cell>
          <cell r="AO808">
            <v>245</v>
          </cell>
        </row>
        <row r="809">
          <cell r="B809" t="str">
            <v>06 ห้วยยอด</v>
          </cell>
          <cell r="C809">
            <v>275705</v>
          </cell>
          <cell r="D809">
            <v>275705</v>
          </cell>
          <cell r="E809">
            <v>265218</v>
          </cell>
          <cell r="F809">
            <v>265218</v>
          </cell>
          <cell r="G809">
            <v>26753</v>
          </cell>
          <cell r="H809">
            <v>23529</v>
          </cell>
          <cell r="I809">
            <v>100.87</v>
          </cell>
          <cell r="J809">
            <v>88.716067687713505</v>
          </cell>
          <cell r="M809">
            <v>230338</v>
          </cell>
          <cell r="N809">
            <v>226328</v>
          </cell>
          <cell r="P809">
            <v>246043.23</v>
          </cell>
          <cell r="Q809">
            <v>248644.89666</v>
          </cell>
          <cell r="Y809">
            <v>203450.77556000001</v>
          </cell>
          <cell r="Z809">
            <v>207028.55334000001</v>
          </cell>
          <cell r="AA809">
            <v>42057</v>
          </cell>
          <cell r="AB809">
            <v>43158</v>
          </cell>
          <cell r="AC809">
            <v>206.71740946687595</v>
          </cell>
          <cell r="AD809">
            <v>208.4652287133641</v>
          </cell>
          <cell r="AE809">
            <v>264112</v>
          </cell>
          <cell r="AF809">
            <v>260282</v>
          </cell>
          <cell r="AG809">
            <v>4398</v>
          </cell>
          <cell r="AH809">
            <v>8228</v>
          </cell>
          <cell r="AI809">
            <v>261086</v>
          </cell>
          <cell r="AJ809">
            <v>8115</v>
          </cell>
          <cell r="AK809">
            <v>260282</v>
          </cell>
          <cell r="AL809">
            <v>59776</v>
          </cell>
          <cell r="AM809">
            <v>60249</v>
          </cell>
          <cell r="AN809">
            <v>256</v>
          </cell>
          <cell r="AO809">
            <v>231</v>
          </cell>
        </row>
        <row r="810">
          <cell r="B810" t="str">
            <v>07 วังวิเศษ</v>
          </cell>
          <cell r="C810">
            <v>202333</v>
          </cell>
          <cell r="D810">
            <v>200283</v>
          </cell>
          <cell r="E810">
            <v>175060</v>
          </cell>
          <cell r="F810">
            <v>172960</v>
          </cell>
          <cell r="G810">
            <v>21275</v>
          </cell>
          <cell r="H810">
            <v>75</v>
          </cell>
          <cell r="I810">
            <v>121.53</v>
          </cell>
          <cell r="J810">
            <v>0.43362627197039777</v>
          </cell>
          <cell r="M810">
            <v>163739</v>
          </cell>
          <cell r="N810">
            <v>152847</v>
          </cell>
          <cell r="P810">
            <v>175449.15291</v>
          </cell>
          <cell r="Q810">
            <v>169754.31958000001</v>
          </cell>
          <cell r="Y810">
            <v>142240.23209</v>
          </cell>
          <cell r="Z810">
            <v>136992.45707999999</v>
          </cell>
          <cell r="AA810">
            <v>29086</v>
          </cell>
          <cell r="AB810">
            <v>29121</v>
          </cell>
          <cell r="AC810">
            <v>204.48278799078835</v>
          </cell>
          <cell r="AD810">
            <v>212.57593652841723</v>
          </cell>
          <cell r="AE810">
            <v>188687</v>
          </cell>
          <cell r="AF810">
            <v>183417</v>
          </cell>
          <cell r="AG810">
            <v>2212</v>
          </cell>
          <cell r="AH810">
            <v>7482</v>
          </cell>
          <cell r="AI810">
            <v>160411</v>
          </cell>
          <cell r="AJ810">
            <v>5939</v>
          </cell>
          <cell r="AK810">
            <v>158868</v>
          </cell>
          <cell r="AL810">
            <v>40640</v>
          </cell>
          <cell r="AM810">
            <v>38889</v>
          </cell>
          <cell r="AN810">
            <v>269</v>
          </cell>
          <cell r="AO810">
            <v>245</v>
          </cell>
        </row>
        <row r="811">
          <cell r="B811" t="str">
            <v>08 นาโยง</v>
          </cell>
          <cell r="C811">
            <v>40334.269999999997</v>
          </cell>
          <cell r="D811">
            <v>40334.269999999997</v>
          </cell>
          <cell r="E811">
            <v>39667.599999999999</v>
          </cell>
          <cell r="F811">
            <v>39667.599999999999</v>
          </cell>
          <cell r="G811">
            <v>956</v>
          </cell>
          <cell r="H811">
            <v>691</v>
          </cell>
          <cell r="I811">
            <v>24.1</v>
          </cell>
          <cell r="J811">
            <v>17.411007976282914</v>
          </cell>
          <cell r="M811">
            <v>65805</v>
          </cell>
          <cell r="N811">
            <v>59828</v>
          </cell>
          <cell r="P811">
            <v>80041</v>
          </cell>
          <cell r="Q811">
            <v>80041</v>
          </cell>
          <cell r="Y811">
            <v>45156.416669999999</v>
          </cell>
          <cell r="Z811">
            <v>47450.666669999999</v>
          </cell>
          <cell r="AA811">
            <v>10524</v>
          </cell>
          <cell r="AB811">
            <v>10407</v>
          </cell>
          <cell r="AC811">
            <v>233.04769038729839</v>
          </cell>
          <cell r="AD811">
            <v>219.32366713826826</v>
          </cell>
          <cell r="AE811">
            <v>70728</v>
          </cell>
          <cell r="AF811">
            <v>65805</v>
          </cell>
          <cell r="AG811">
            <v>964</v>
          </cell>
          <cell r="AH811">
            <v>5887</v>
          </cell>
          <cell r="AI811">
            <v>61249</v>
          </cell>
          <cell r="AJ811">
            <v>2197</v>
          </cell>
          <cell r="AK811">
            <v>57559</v>
          </cell>
          <cell r="AL811">
            <v>13575</v>
          </cell>
          <cell r="AM811">
            <v>12643</v>
          </cell>
          <cell r="AN811">
            <v>244</v>
          </cell>
          <cell r="AO811">
            <v>220</v>
          </cell>
        </row>
        <row r="812">
          <cell r="B812" t="str">
            <v>09 รัษฎา</v>
          </cell>
          <cell r="C812">
            <v>74938</v>
          </cell>
          <cell r="D812">
            <v>74938</v>
          </cell>
          <cell r="E812">
            <v>68937</v>
          </cell>
          <cell r="F812">
            <v>68937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M812">
            <v>65583</v>
          </cell>
          <cell r="N812">
            <v>72765</v>
          </cell>
          <cell r="P812">
            <v>64671.458330000001</v>
          </cell>
          <cell r="Q812">
            <v>64671.458330000001</v>
          </cell>
          <cell r="Y812">
            <v>55878.958330000001</v>
          </cell>
          <cell r="Z812">
            <v>56858.958330000001</v>
          </cell>
          <cell r="AA812">
            <v>11448</v>
          </cell>
          <cell r="AB812">
            <v>9990</v>
          </cell>
          <cell r="AC812">
            <v>204.86435836607336</v>
          </cell>
          <cell r="AD812">
            <v>175.70308598441042</v>
          </cell>
          <cell r="AE812">
            <v>76584</v>
          </cell>
          <cell r="AF812">
            <v>72765</v>
          </cell>
          <cell r="AG812">
            <v>1160</v>
          </cell>
          <cell r="AH812">
            <v>4979</v>
          </cell>
          <cell r="AI812">
            <v>58339</v>
          </cell>
          <cell r="AJ812">
            <v>2575</v>
          </cell>
          <cell r="AK812">
            <v>55935</v>
          </cell>
          <cell r="AL812">
            <v>14074</v>
          </cell>
          <cell r="AM812">
            <v>12310</v>
          </cell>
          <cell r="AN812">
            <v>304</v>
          </cell>
          <cell r="AO812">
            <v>220</v>
          </cell>
        </row>
        <row r="813">
          <cell r="B813" t="str">
            <v>10 หาดสำราญ</v>
          </cell>
          <cell r="C813">
            <v>45325</v>
          </cell>
          <cell r="D813">
            <v>45325</v>
          </cell>
          <cell r="E813">
            <v>38547</v>
          </cell>
          <cell r="F813">
            <v>38547</v>
          </cell>
          <cell r="G813">
            <v>3460</v>
          </cell>
          <cell r="H813">
            <v>10305</v>
          </cell>
          <cell r="I813">
            <v>89.76</v>
          </cell>
          <cell r="J813">
            <v>267.33157651697928</v>
          </cell>
          <cell r="M813">
            <v>27363</v>
          </cell>
          <cell r="N813">
            <v>25276</v>
          </cell>
          <cell r="P813">
            <v>27198.345389999999</v>
          </cell>
          <cell r="Q813">
            <v>25770.345389999999</v>
          </cell>
          <cell r="Y813">
            <v>14702.97039</v>
          </cell>
          <cell r="Z813">
            <v>15659.97039</v>
          </cell>
          <cell r="AA813">
            <v>3115</v>
          </cell>
          <cell r="AB813">
            <v>3348</v>
          </cell>
          <cell r="AC813">
            <v>211.84571330691497</v>
          </cell>
          <cell r="AD813">
            <v>213.80113861122058</v>
          </cell>
          <cell r="AE813">
            <v>27909</v>
          </cell>
          <cell r="AF813">
            <v>27363</v>
          </cell>
          <cell r="AG813">
            <v>612</v>
          </cell>
          <cell r="AH813">
            <v>1158</v>
          </cell>
          <cell r="AI813">
            <v>27909</v>
          </cell>
          <cell r="AJ813">
            <v>1021</v>
          </cell>
          <cell r="AK813">
            <v>27363</v>
          </cell>
          <cell r="AL813">
            <v>6514</v>
          </cell>
          <cell r="AM813">
            <v>6434</v>
          </cell>
          <cell r="AN813">
            <v>251</v>
          </cell>
          <cell r="AO813">
            <v>235</v>
          </cell>
        </row>
        <row r="814">
          <cell r="B814" t="str">
            <v>นครศรีธรรมราช</v>
          </cell>
          <cell r="C814">
            <v>1860275.78</v>
          </cell>
          <cell r="D814">
            <v>1825379.48</v>
          </cell>
          <cell r="E814">
            <v>1597639.85</v>
          </cell>
          <cell r="F814">
            <v>1585762.91</v>
          </cell>
          <cell r="G814">
            <v>223867</v>
          </cell>
          <cell r="H814">
            <v>344556</v>
          </cell>
          <cell r="I814">
            <v>140</v>
          </cell>
          <cell r="J814">
            <v>217</v>
          </cell>
          <cell r="M814">
            <v>2020315.43778</v>
          </cell>
          <cell r="N814">
            <v>1883965</v>
          </cell>
          <cell r="P814">
            <v>1805472.2107599999</v>
          </cell>
          <cell r="Q814">
            <v>1798785.25242</v>
          </cell>
          <cell r="Y814">
            <v>1551822.3864899997</v>
          </cell>
          <cell r="Z814">
            <v>1560375.9329799998</v>
          </cell>
          <cell r="AA814">
            <v>376646</v>
          </cell>
          <cell r="AB814">
            <v>327321</v>
          </cell>
          <cell r="AC814">
            <v>243</v>
          </cell>
          <cell r="AD814">
            <v>210</v>
          </cell>
          <cell r="AE814">
            <v>2091543</v>
          </cell>
          <cell r="AF814">
            <v>2045818</v>
          </cell>
          <cell r="AG814">
            <v>26858</v>
          </cell>
          <cell r="AH814">
            <v>72583</v>
          </cell>
          <cell r="AI814">
            <v>1868641</v>
          </cell>
          <cell r="AJ814">
            <v>46298</v>
          </cell>
          <cell r="AK814">
            <v>1841892</v>
          </cell>
          <cell r="AL814">
            <v>439172</v>
          </cell>
          <cell r="AM814">
            <v>400615</v>
          </cell>
          <cell r="AN814">
            <v>235</v>
          </cell>
          <cell r="AO814">
            <v>218</v>
          </cell>
        </row>
        <row r="815">
          <cell r="B815" t="str">
            <v>01 เมืองนครศรีธรรมราช</v>
          </cell>
          <cell r="C815">
            <v>22391</v>
          </cell>
          <cell r="D815">
            <v>27496</v>
          </cell>
          <cell r="E815">
            <v>19671</v>
          </cell>
          <cell r="F815">
            <v>20561</v>
          </cell>
          <cell r="G815">
            <v>7714</v>
          </cell>
          <cell r="H815">
            <v>2994</v>
          </cell>
          <cell r="I815">
            <v>392.17</v>
          </cell>
          <cell r="J815">
            <v>145.62182773211418</v>
          </cell>
          <cell r="M815">
            <v>28052.746256999999</v>
          </cell>
          <cell r="N815">
            <v>29304</v>
          </cell>
          <cell r="P815">
            <v>30186.07143</v>
          </cell>
          <cell r="Q815">
            <v>30186.07143</v>
          </cell>
          <cell r="Y815">
            <v>30186.07143</v>
          </cell>
          <cell r="Z815">
            <v>30186.07143</v>
          </cell>
          <cell r="AA815">
            <v>8770</v>
          </cell>
          <cell r="AB815">
            <v>7628</v>
          </cell>
          <cell r="AC815">
            <v>290.52062010839808</v>
          </cell>
          <cell r="AD815">
            <v>252.70437720388048</v>
          </cell>
          <cell r="AE815">
            <v>29976</v>
          </cell>
          <cell r="AF815">
            <v>29304</v>
          </cell>
          <cell r="AG815">
            <v>303</v>
          </cell>
          <cell r="AH815">
            <v>975</v>
          </cell>
          <cell r="AI815">
            <v>25964</v>
          </cell>
          <cell r="AJ815">
            <v>678</v>
          </cell>
          <cell r="AK815">
            <v>25667</v>
          </cell>
          <cell r="AL815">
            <v>5593</v>
          </cell>
          <cell r="AM815">
            <v>5344</v>
          </cell>
          <cell r="AN815">
            <v>224</v>
          </cell>
          <cell r="AO815">
            <v>208</v>
          </cell>
        </row>
        <row r="816">
          <cell r="B816" t="str">
            <v>02 เชียรใหญ่</v>
          </cell>
          <cell r="C816">
            <v>9511</v>
          </cell>
          <cell r="D816">
            <v>9539.2099999999991</v>
          </cell>
          <cell r="E816">
            <v>9139</v>
          </cell>
          <cell r="F816">
            <v>9175.2099999999991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M816">
            <v>6335.1672580000004</v>
          </cell>
          <cell r="N816">
            <v>6756</v>
          </cell>
          <cell r="P816">
            <v>2698</v>
          </cell>
          <cell r="Q816">
            <v>2698</v>
          </cell>
          <cell r="Y816">
            <v>2431.3333400000001</v>
          </cell>
          <cell r="Z816">
            <v>2431.3333299999999</v>
          </cell>
          <cell r="AA816">
            <v>502</v>
          </cell>
          <cell r="AB816">
            <v>354</v>
          </cell>
          <cell r="AC816">
            <v>206.53962104184365</v>
          </cell>
          <cell r="AD816">
            <v>145.40718418481927</v>
          </cell>
          <cell r="AE816">
            <v>6770</v>
          </cell>
          <cell r="AF816">
            <v>6756</v>
          </cell>
          <cell r="AG816">
            <v>75</v>
          </cell>
          <cell r="AH816">
            <v>89</v>
          </cell>
          <cell r="AI816">
            <v>5610</v>
          </cell>
          <cell r="AJ816">
            <v>132</v>
          </cell>
          <cell r="AK816">
            <v>5653</v>
          </cell>
          <cell r="AL816">
            <v>1036</v>
          </cell>
          <cell r="AM816">
            <v>822</v>
          </cell>
          <cell r="AN816">
            <v>206</v>
          </cell>
          <cell r="AO816">
            <v>145</v>
          </cell>
        </row>
        <row r="817">
          <cell r="B817" t="str">
            <v>03 ปากพนัง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M817">
            <v>56.037672000000001</v>
          </cell>
          <cell r="N817">
            <v>64</v>
          </cell>
          <cell r="P817">
            <v>0</v>
          </cell>
          <cell r="Q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73</v>
          </cell>
          <cell r="AF817">
            <v>64</v>
          </cell>
          <cell r="AG817">
            <v>0</v>
          </cell>
          <cell r="AH817">
            <v>9</v>
          </cell>
          <cell r="AI817">
            <v>37</v>
          </cell>
          <cell r="AJ817">
            <v>0</v>
          </cell>
          <cell r="AK817">
            <v>28</v>
          </cell>
          <cell r="AL817">
            <v>5</v>
          </cell>
          <cell r="AM817">
            <v>5</v>
          </cell>
          <cell r="AN817">
            <v>189</v>
          </cell>
          <cell r="AO817">
            <v>179</v>
          </cell>
        </row>
        <row r="818">
          <cell r="B818" t="str">
            <v>04 ชะอวด</v>
          </cell>
          <cell r="C818">
            <v>130245</v>
          </cell>
          <cell r="D818">
            <v>136772</v>
          </cell>
          <cell r="E818">
            <v>126061</v>
          </cell>
          <cell r="F818">
            <v>132588</v>
          </cell>
          <cell r="G818">
            <v>7695</v>
          </cell>
          <cell r="H818">
            <v>130339</v>
          </cell>
          <cell r="I818">
            <v>61.04</v>
          </cell>
          <cell r="J818">
            <v>983.03714514134015</v>
          </cell>
          <cell r="M818">
            <v>164947.44350200001</v>
          </cell>
          <cell r="N818">
            <v>170143</v>
          </cell>
          <cell r="P818">
            <v>158153.74236</v>
          </cell>
          <cell r="Q818">
            <v>158153.74236</v>
          </cell>
          <cell r="Y818">
            <v>147576.65901999999</v>
          </cell>
          <cell r="Z818">
            <v>147576.65901999999</v>
          </cell>
          <cell r="AA818">
            <v>31643</v>
          </cell>
          <cell r="AB818">
            <v>27239</v>
          </cell>
          <cell r="AC818">
            <v>214.4157479397991</v>
          </cell>
          <cell r="AD818">
            <v>184.57519847992018</v>
          </cell>
          <cell r="AE818">
            <v>172784</v>
          </cell>
          <cell r="AF818">
            <v>170143</v>
          </cell>
          <cell r="AG818">
            <v>1838</v>
          </cell>
          <cell r="AH818">
            <v>4479</v>
          </cell>
          <cell r="AI818">
            <v>169332</v>
          </cell>
          <cell r="AJ818">
            <v>3987</v>
          </cell>
          <cell r="AK818">
            <v>168840</v>
          </cell>
          <cell r="AL818">
            <v>38991</v>
          </cell>
          <cell r="AM818">
            <v>35505</v>
          </cell>
          <cell r="AN818">
            <v>239</v>
          </cell>
          <cell r="AO818">
            <v>210</v>
          </cell>
        </row>
        <row r="819">
          <cell r="B819" t="str">
            <v>05 ทุ่งสง</v>
          </cell>
          <cell r="C819">
            <v>167293</v>
          </cell>
          <cell r="D819">
            <v>185837</v>
          </cell>
          <cell r="E819">
            <v>134599</v>
          </cell>
          <cell r="F819">
            <v>154603</v>
          </cell>
          <cell r="G819">
            <v>7760</v>
          </cell>
          <cell r="H819">
            <v>1341</v>
          </cell>
          <cell r="I819">
            <v>57.65</v>
          </cell>
          <cell r="J819">
            <v>8.6725660562861009</v>
          </cell>
          <cell r="M819">
            <v>287232.21252300002</v>
          </cell>
          <cell r="N819">
            <v>251605</v>
          </cell>
          <cell r="P819">
            <v>189672.15319000001</v>
          </cell>
          <cell r="Q819">
            <v>189672.15319000001</v>
          </cell>
          <cell r="Y819">
            <v>176224.76431</v>
          </cell>
          <cell r="Z819">
            <v>176224.76431</v>
          </cell>
          <cell r="AA819">
            <v>42643</v>
          </cell>
          <cell r="AB819">
            <v>34742</v>
          </cell>
          <cell r="AC819">
            <v>241.9795589326273</v>
          </cell>
          <cell r="AD819">
            <v>197.14623735762055</v>
          </cell>
          <cell r="AE819">
            <v>297331</v>
          </cell>
          <cell r="AF819">
            <v>287232</v>
          </cell>
          <cell r="AG819">
            <v>4328</v>
          </cell>
          <cell r="AH819">
            <v>14427</v>
          </cell>
          <cell r="AI819">
            <v>265591</v>
          </cell>
          <cell r="AJ819">
            <v>6847</v>
          </cell>
          <cell r="AK819">
            <v>258011</v>
          </cell>
          <cell r="AL819">
            <v>60276</v>
          </cell>
          <cell r="AM819">
            <v>53461</v>
          </cell>
          <cell r="AN819">
            <v>269</v>
          </cell>
          <cell r="AO819">
            <v>207</v>
          </cell>
        </row>
        <row r="820">
          <cell r="B820" t="str">
            <v>06 ท่าศาลา</v>
          </cell>
          <cell r="C820">
            <v>156955</v>
          </cell>
          <cell r="D820">
            <v>156955</v>
          </cell>
          <cell r="E820">
            <v>136071</v>
          </cell>
          <cell r="F820">
            <v>136071</v>
          </cell>
          <cell r="G820">
            <v>2370</v>
          </cell>
          <cell r="H820">
            <v>5020</v>
          </cell>
          <cell r="I820">
            <v>17.420000000000002</v>
          </cell>
          <cell r="J820">
            <v>36.895811745338833</v>
          </cell>
          <cell r="M820">
            <v>87578.481325999994</v>
          </cell>
          <cell r="N820">
            <v>79267</v>
          </cell>
          <cell r="P820">
            <v>130884.16667000001</v>
          </cell>
          <cell r="Q820">
            <v>127748.16667000001</v>
          </cell>
          <cell r="Y820">
            <v>122338.16667000001</v>
          </cell>
          <cell r="Z820">
            <v>119202.16667000001</v>
          </cell>
          <cell r="AA820">
            <v>31281</v>
          </cell>
          <cell r="AB820">
            <v>27938</v>
          </cell>
          <cell r="AC820">
            <v>255.69670952352843</v>
          </cell>
          <cell r="AD820">
            <v>234.37258550293765</v>
          </cell>
          <cell r="AE820">
            <v>89120</v>
          </cell>
          <cell r="AF820">
            <v>87578</v>
          </cell>
          <cell r="AG820">
            <v>1323</v>
          </cell>
          <cell r="AH820">
            <v>2865</v>
          </cell>
          <cell r="AI820">
            <v>78430</v>
          </cell>
          <cell r="AJ820">
            <v>2088</v>
          </cell>
          <cell r="AK820">
            <v>77653</v>
          </cell>
          <cell r="AL820">
            <v>17017</v>
          </cell>
          <cell r="AM820">
            <v>16540</v>
          </cell>
          <cell r="AN820">
            <v>238</v>
          </cell>
          <cell r="AO820">
            <v>213</v>
          </cell>
        </row>
        <row r="821">
          <cell r="B821" t="str">
            <v>07 ร่อนพิบูลย์</v>
          </cell>
          <cell r="C821">
            <v>40809</v>
          </cell>
          <cell r="D821">
            <v>52730</v>
          </cell>
          <cell r="E821">
            <v>34640</v>
          </cell>
          <cell r="F821">
            <v>46413</v>
          </cell>
          <cell r="G821">
            <v>8490</v>
          </cell>
          <cell r="H821">
            <v>8425</v>
          </cell>
          <cell r="I821">
            <v>245.08</v>
          </cell>
          <cell r="J821">
            <v>181.51593303600285</v>
          </cell>
          <cell r="M821">
            <v>65453.720782999997</v>
          </cell>
          <cell r="N821">
            <v>68991</v>
          </cell>
          <cell r="P821">
            <v>97158.333339999997</v>
          </cell>
          <cell r="Q821">
            <v>97158.333339999997</v>
          </cell>
          <cell r="Y821">
            <v>94846.666670000006</v>
          </cell>
          <cell r="Z821">
            <v>95966.666670000006</v>
          </cell>
          <cell r="AA821">
            <v>22702</v>
          </cell>
          <cell r="AB821">
            <v>21080</v>
          </cell>
          <cell r="AC821">
            <v>239.3559780613848</v>
          </cell>
          <cell r="AD821">
            <v>219.65960402154707</v>
          </cell>
          <cell r="AE821">
            <v>70661</v>
          </cell>
          <cell r="AF821">
            <v>68991</v>
          </cell>
          <cell r="AG821">
            <v>737</v>
          </cell>
          <cell r="AH821">
            <v>2407</v>
          </cell>
          <cell r="AI821">
            <v>69250</v>
          </cell>
          <cell r="AJ821">
            <v>1543</v>
          </cell>
          <cell r="AK821">
            <v>68386</v>
          </cell>
          <cell r="AL821">
            <v>14970</v>
          </cell>
          <cell r="AM821">
            <v>15022</v>
          </cell>
          <cell r="AN821">
            <v>243</v>
          </cell>
          <cell r="AO821">
            <v>220</v>
          </cell>
        </row>
        <row r="822">
          <cell r="B822" t="str">
            <v>08 สิชล</v>
          </cell>
          <cell r="C822">
            <v>140640.16</v>
          </cell>
          <cell r="D822">
            <v>93628.73</v>
          </cell>
          <cell r="E822">
            <v>84900.81</v>
          </cell>
          <cell r="F822">
            <v>86993.99</v>
          </cell>
          <cell r="G822">
            <v>4487</v>
          </cell>
          <cell r="H822">
            <v>22300</v>
          </cell>
          <cell r="I822">
            <v>52.85</v>
          </cell>
          <cell r="J822">
            <v>256.33458633176843</v>
          </cell>
          <cell r="M822">
            <v>104573.36708900001</v>
          </cell>
          <cell r="N822">
            <v>115652</v>
          </cell>
          <cell r="P822">
            <v>82214.819440000007</v>
          </cell>
          <cell r="Q822">
            <v>82214.819440000007</v>
          </cell>
          <cell r="Y822">
            <v>69752.388890000002</v>
          </cell>
          <cell r="Z822">
            <v>70434.694449999995</v>
          </cell>
          <cell r="AA822">
            <v>16147</v>
          </cell>
          <cell r="AB822">
            <v>13762</v>
          </cell>
          <cell r="AC822">
            <v>231.4882816934587</v>
          </cell>
          <cell r="AD822">
            <v>195.38282439500242</v>
          </cell>
          <cell r="AE822">
            <v>120473</v>
          </cell>
          <cell r="AF822">
            <v>115652</v>
          </cell>
          <cell r="AG822">
            <v>487</v>
          </cell>
          <cell r="AH822">
            <v>5308</v>
          </cell>
          <cell r="AI822">
            <v>112610</v>
          </cell>
          <cell r="AJ822">
            <v>2592</v>
          </cell>
          <cell r="AK822">
            <v>109894</v>
          </cell>
          <cell r="AL822">
            <v>24899</v>
          </cell>
          <cell r="AM822">
            <v>22931</v>
          </cell>
          <cell r="AN822">
            <v>247</v>
          </cell>
          <cell r="AO822">
            <v>209</v>
          </cell>
        </row>
        <row r="823">
          <cell r="B823" t="str">
            <v>09 ลานสกา</v>
          </cell>
          <cell r="C823">
            <v>39767</v>
          </cell>
          <cell r="D823">
            <v>39767</v>
          </cell>
          <cell r="E823">
            <v>34596</v>
          </cell>
          <cell r="F823">
            <v>34596</v>
          </cell>
          <cell r="G823">
            <v>6241</v>
          </cell>
          <cell r="H823">
            <v>2010</v>
          </cell>
          <cell r="I823">
            <v>180.39</v>
          </cell>
          <cell r="J823">
            <v>58.099202219909813</v>
          </cell>
          <cell r="M823">
            <v>36148.158387000003</v>
          </cell>
          <cell r="N823">
            <v>35417</v>
          </cell>
          <cell r="P823">
            <v>32237.5</v>
          </cell>
          <cell r="Q823">
            <v>32237.5</v>
          </cell>
          <cell r="Y823">
            <v>32237.5</v>
          </cell>
          <cell r="Z823">
            <v>32237.5</v>
          </cell>
          <cell r="AA823">
            <v>8262</v>
          </cell>
          <cell r="AB823">
            <v>7626</v>
          </cell>
          <cell r="AC823">
            <v>256.26987204342771</v>
          </cell>
          <cell r="AD823">
            <v>236.55680496316401</v>
          </cell>
          <cell r="AE823">
            <v>37418</v>
          </cell>
          <cell r="AF823">
            <v>36148</v>
          </cell>
          <cell r="AG823">
            <v>403</v>
          </cell>
          <cell r="AH823">
            <v>1673</v>
          </cell>
          <cell r="AI823">
            <v>36112</v>
          </cell>
          <cell r="AJ823">
            <v>875</v>
          </cell>
          <cell r="AK823">
            <v>35314</v>
          </cell>
          <cell r="AL823">
            <v>8118</v>
          </cell>
          <cell r="AM823">
            <v>7687</v>
          </cell>
          <cell r="AN823">
            <v>258</v>
          </cell>
          <cell r="AO823">
            <v>218</v>
          </cell>
        </row>
        <row r="824">
          <cell r="B824" t="str">
            <v>10 พิปูน</v>
          </cell>
          <cell r="C824">
            <v>90268</v>
          </cell>
          <cell r="D824">
            <v>90268</v>
          </cell>
          <cell r="E824">
            <v>74427</v>
          </cell>
          <cell r="F824">
            <v>74427</v>
          </cell>
          <cell r="G824">
            <v>15062</v>
          </cell>
          <cell r="H824">
            <v>6088</v>
          </cell>
          <cell r="I824">
            <v>202.37</v>
          </cell>
          <cell r="J824">
            <v>81.799094280301503</v>
          </cell>
          <cell r="M824">
            <v>101672.93558999999</v>
          </cell>
          <cell r="N824">
            <v>90470</v>
          </cell>
          <cell r="P824">
            <v>94918.416670000006</v>
          </cell>
          <cell r="Q824">
            <v>89117.166670000006</v>
          </cell>
          <cell r="Y824">
            <v>78276.833339999997</v>
          </cell>
          <cell r="Z824">
            <v>72475.583339999997</v>
          </cell>
          <cell r="AA824">
            <v>18540</v>
          </cell>
          <cell r="AB824">
            <v>12730</v>
          </cell>
          <cell r="AC824">
            <v>236.85172743154303</v>
          </cell>
          <cell r="AD824">
            <v>175.64612754933364</v>
          </cell>
          <cell r="AE824">
            <v>103639</v>
          </cell>
          <cell r="AF824">
            <v>101673</v>
          </cell>
          <cell r="AG824">
            <v>1594</v>
          </cell>
          <cell r="AH824">
            <v>3560</v>
          </cell>
          <cell r="AI824">
            <v>97122</v>
          </cell>
          <cell r="AJ824">
            <v>2250</v>
          </cell>
          <cell r="AK824">
            <v>95812</v>
          </cell>
          <cell r="AL824">
            <v>24859</v>
          </cell>
          <cell r="AM824">
            <v>20672</v>
          </cell>
          <cell r="AN824">
            <v>268</v>
          </cell>
          <cell r="AO824">
            <v>216</v>
          </cell>
        </row>
        <row r="825">
          <cell r="B825" t="str">
            <v>11 หัวไทร</v>
          </cell>
          <cell r="C825">
            <v>5822</v>
          </cell>
          <cell r="D825">
            <v>5668.75</v>
          </cell>
          <cell r="E825">
            <v>4877</v>
          </cell>
          <cell r="F825">
            <v>5033</v>
          </cell>
          <cell r="G825">
            <v>1663</v>
          </cell>
          <cell r="H825">
            <v>2720</v>
          </cell>
          <cell r="I825">
            <v>340.89</v>
          </cell>
          <cell r="J825">
            <v>540.42767732962443</v>
          </cell>
          <cell r="M825">
            <v>5999.8078320000004</v>
          </cell>
          <cell r="N825">
            <v>5624</v>
          </cell>
          <cell r="P825">
            <v>9727.5</v>
          </cell>
          <cell r="Q825">
            <v>8276.25</v>
          </cell>
          <cell r="Y825">
            <v>9527.5</v>
          </cell>
          <cell r="Z825">
            <v>8076.25</v>
          </cell>
          <cell r="AA825">
            <v>2153</v>
          </cell>
          <cell r="AB825">
            <v>1729</v>
          </cell>
          <cell r="AC825">
            <v>225.97218577801101</v>
          </cell>
          <cell r="AD825">
            <v>214.12103389568179</v>
          </cell>
          <cell r="AE825">
            <v>5624</v>
          </cell>
          <cell r="AF825">
            <v>5624</v>
          </cell>
          <cell r="AG825">
            <v>126</v>
          </cell>
          <cell r="AH825">
            <v>126</v>
          </cell>
          <cell r="AI825">
            <v>5248</v>
          </cell>
          <cell r="AJ825">
            <v>121</v>
          </cell>
          <cell r="AK825">
            <v>5243</v>
          </cell>
          <cell r="AL825">
            <v>848</v>
          </cell>
          <cell r="AM825">
            <v>872</v>
          </cell>
          <cell r="AN825">
            <v>172</v>
          </cell>
          <cell r="AO825">
            <v>166</v>
          </cell>
        </row>
        <row r="826">
          <cell r="B826" t="str">
            <v>12 ทุ่งใหญ่</v>
          </cell>
          <cell r="C826">
            <v>170902.25</v>
          </cell>
          <cell r="D826">
            <v>178763.25</v>
          </cell>
          <cell r="E826">
            <v>152322.25</v>
          </cell>
          <cell r="F826">
            <v>152232.25</v>
          </cell>
          <cell r="G826">
            <v>4561</v>
          </cell>
          <cell r="H826">
            <v>48</v>
          </cell>
          <cell r="I826">
            <v>29.94</v>
          </cell>
          <cell r="J826">
            <v>0.3185892608169425</v>
          </cell>
          <cell r="M826">
            <v>236179.534549</v>
          </cell>
          <cell r="N826">
            <v>193050</v>
          </cell>
          <cell r="P826">
            <v>150086.16250000001</v>
          </cell>
          <cell r="Q826">
            <v>150086.16250000001</v>
          </cell>
          <cell r="Y826">
            <v>113403.41250000001</v>
          </cell>
          <cell r="Z826">
            <v>117540.41250000001</v>
          </cell>
          <cell r="AA826">
            <v>32567</v>
          </cell>
          <cell r="AB826">
            <v>30821</v>
          </cell>
          <cell r="AC826">
            <v>287.17824371757774</v>
          </cell>
          <cell r="AD826">
            <v>262.21332788176153</v>
          </cell>
          <cell r="AE826">
            <v>242352</v>
          </cell>
          <cell r="AF826">
            <v>236180</v>
          </cell>
          <cell r="AG826">
            <v>3500</v>
          </cell>
          <cell r="AH826">
            <v>9672</v>
          </cell>
          <cell r="AI826">
            <v>213934</v>
          </cell>
          <cell r="AJ826">
            <v>5410</v>
          </cell>
          <cell r="AK826">
            <v>209672</v>
          </cell>
          <cell r="AL826">
            <v>49934</v>
          </cell>
          <cell r="AM826">
            <v>45167</v>
          </cell>
          <cell r="AN826">
            <v>267</v>
          </cell>
          <cell r="AO826">
            <v>215</v>
          </cell>
        </row>
        <row r="827">
          <cell r="B827" t="str">
            <v>13 ฉวาง</v>
          </cell>
          <cell r="C827">
            <v>114101.28</v>
          </cell>
          <cell r="D827">
            <v>128361</v>
          </cell>
          <cell r="E827">
            <v>104786.77</v>
          </cell>
          <cell r="F827">
            <v>118753.49</v>
          </cell>
          <cell r="G827">
            <v>9210</v>
          </cell>
          <cell r="H827">
            <v>7346</v>
          </cell>
          <cell r="I827">
            <v>87.89</v>
          </cell>
          <cell r="J827">
            <v>61.862959395972275</v>
          </cell>
          <cell r="M827">
            <v>168431.74221299999</v>
          </cell>
          <cell r="N827">
            <v>162188</v>
          </cell>
          <cell r="P827">
            <v>160329.33653</v>
          </cell>
          <cell r="Q827">
            <v>163529.33653</v>
          </cell>
          <cell r="Y827">
            <v>134310.30876000001</v>
          </cell>
          <cell r="Z827">
            <v>136284.61431</v>
          </cell>
          <cell r="AA827">
            <v>35458</v>
          </cell>
          <cell r="AB827">
            <v>30321</v>
          </cell>
          <cell r="AC827">
            <v>264.00244573453097</v>
          </cell>
          <cell r="AD827">
            <v>222.4818638076828</v>
          </cell>
          <cell r="AE827">
            <v>172610</v>
          </cell>
          <cell r="AF827">
            <v>168432</v>
          </cell>
          <cell r="AG827">
            <v>2543</v>
          </cell>
          <cell r="AH827">
            <v>6721</v>
          </cell>
          <cell r="AI827">
            <v>141272</v>
          </cell>
          <cell r="AJ827">
            <v>3920</v>
          </cell>
          <cell r="AK827">
            <v>138471</v>
          </cell>
          <cell r="AL827">
            <v>34354</v>
          </cell>
          <cell r="AM827">
            <v>32246</v>
          </cell>
          <cell r="AN827">
            <v>277</v>
          </cell>
          <cell r="AO827">
            <v>233</v>
          </cell>
        </row>
        <row r="828">
          <cell r="B828" t="str">
            <v>14 ขนอม</v>
          </cell>
          <cell r="C828">
            <v>54939.5</v>
          </cell>
          <cell r="D828">
            <v>52645.5</v>
          </cell>
          <cell r="E828">
            <v>39751.5</v>
          </cell>
          <cell r="F828">
            <v>39751.5</v>
          </cell>
          <cell r="G828">
            <v>5031</v>
          </cell>
          <cell r="H828">
            <v>4164</v>
          </cell>
          <cell r="I828">
            <v>126.56</v>
          </cell>
          <cell r="J828">
            <v>104.74732525816636</v>
          </cell>
          <cell r="M828">
            <v>48989.337205000003</v>
          </cell>
          <cell r="N828">
            <v>52003</v>
          </cell>
          <cell r="P828">
            <v>56100.333330000001</v>
          </cell>
          <cell r="Q828">
            <v>57005.333330000001</v>
          </cell>
          <cell r="Y828">
            <v>45645.75</v>
          </cell>
          <cell r="Z828">
            <v>51113.25</v>
          </cell>
          <cell r="AA828">
            <v>9859</v>
          </cell>
          <cell r="AB828">
            <v>9048</v>
          </cell>
          <cell r="AC828">
            <v>215.99826441191129</v>
          </cell>
          <cell r="AD828">
            <v>177.02384193687547</v>
          </cell>
          <cell r="AE828">
            <v>53207</v>
          </cell>
          <cell r="AF828">
            <v>52003</v>
          </cell>
          <cell r="AG828">
            <v>605</v>
          </cell>
          <cell r="AH828">
            <v>1809</v>
          </cell>
          <cell r="AI828">
            <v>53043</v>
          </cell>
          <cell r="AJ828">
            <v>1232</v>
          </cell>
          <cell r="AK828">
            <v>52003</v>
          </cell>
          <cell r="AL828">
            <v>10889</v>
          </cell>
          <cell r="AM828">
            <v>10000</v>
          </cell>
          <cell r="AN828">
            <v>214</v>
          </cell>
          <cell r="AO828">
            <v>192</v>
          </cell>
        </row>
        <row r="829">
          <cell r="B829" t="str">
            <v>15 นาบอน</v>
          </cell>
          <cell r="C829">
            <v>74483</v>
          </cell>
          <cell r="D829">
            <v>88863</v>
          </cell>
          <cell r="E829">
            <v>54392</v>
          </cell>
          <cell r="F829">
            <v>65522</v>
          </cell>
          <cell r="G829">
            <v>827</v>
          </cell>
          <cell r="H829">
            <v>1761</v>
          </cell>
          <cell r="I829">
            <v>15.21</v>
          </cell>
          <cell r="J829">
            <v>26.872892158359022</v>
          </cell>
          <cell r="M829">
            <v>86268.781021999996</v>
          </cell>
          <cell r="N829">
            <v>76546</v>
          </cell>
          <cell r="P829">
            <v>75689</v>
          </cell>
          <cell r="Q829">
            <v>75689</v>
          </cell>
          <cell r="Y829">
            <v>56769.333339999997</v>
          </cell>
          <cell r="Z829">
            <v>52552.666669999999</v>
          </cell>
          <cell r="AA829">
            <v>13074</v>
          </cell>
          <cell r="AB829">
            <v>10923</v>
          </cell>
          <cell r="AC829">
            <v>230.29951614365743</v>
          </cell>
          <cell r="AD829">
            <v>207.85023065490807</v>
          </cell>
          <cell r="AE829">
            <v>87355</v>
          </cell>
          <cell r="AF829">
            <v>86269</v>
          </cell>
          <cell r="AG829">
            <v>1144</v>
          </cell>
          <cell r="AH829">
            <v>2230</v>
          </cell>
          <cell r="AI829">
            <v>77082</v>
          </cell>
          <cell r="AJ829">
            <v>1772</v>
          </cell>
          <cell r="AK829">
            <v>76624</v>
          </cell>
          <cell r="AL829">
            <v>19168</v>
          </cell>
          <cell r="AM829">
            <v>18129</v>
          </cell>
          <cell r="AN829">
            <v>272</v>
          </cell>
          <cell r="AO829">
            <v>237</v>
          </cell>
        </row>
        <row r="830">
          <cell r="B830" t="str">
            <v>16 พรหมคีรี</v>
          </cell>
          <cell r="C830">
            <v>121731.25</v>
          </cell>
          <cell r="D830">
            <v>93482</v>
          </cell>
          <cell r="E830">
            <v>117492.75</v>
          </cell>
          <cell r="F830">
            <v>86116</v>
          </cell>
          <cell r="G830">
            <v>2639</v>
          </cell>
          <cell r="H830">
            <v>59232</v>
          </cell>
          <cell r="I830">
            <v>22.46</v>
          </cell>
          <cell r="J830">
            <v>687.8193947698453</v>
          </cell>
          <cell r="M830">
            <v>32857.439784000002</v>
          </cell>
          <cell r="N830">
            <v>31925</v>
          </cell>
          <cell r="P830">
            <v>28961.89474</v>
          </cell>
          <cell r="Q830">
            <v>28961.89474</v>
          </cell>
          <cell r="Y830">
            <v>28961.89474</v>
          </cell>
          <cell r="Z830">
            <v>28961.89474</v>
          </cell>
          <cell r="AA830">
            <v>6441</v>
          </cell>
          <cell r="AB830">
            <v>5012</v>
          </cell>
          <cell r="AC830">
            <v>222.40059077018799</v>
          </cell>
          <cell r="AD830">
            <v>173.04508372092786</v>
          </cell>
          <cell r="AE830">
            <v>34949</v>
          </cell>
          <cell r="AF830">
            <v>32857</v>
          </cell>
          <cell r="AG830">
            <v>385</v>
          </cell>
          <cell r="AH830">
            <v>2477</v>
          </cell>
          <cell r="AI830">
            <v>31649</v>
          </cell>
          <cell r="AJ830">
            <v>795</v>
          </cell>
          <cell r="AK830">
            <v>29967</v>
          </cell>
          <cell r="AL830">
            <v>8218</v>
          </cell>
          <cell r="AM830">
            <v>6453</v>
          </cell>
          <cell r="AN830">
            <v>253</v>
          </cell>
          <cell r="AO830">
            <v>215</v>
          </cell>
        </row>
        <row r="831">
          <cell r="B831" t="str">
            <v>17 บางขัน</v>
          </cell>
          <cell r="C831">
            <v>147775.34</v>
          </cell>
          <cell r="D831">
            <v>152952.04</v>
          </cell>
          <cell r="E831">
            <v>128506.77</v>
          </cell>
          <cell r="F831">
            <v>133683.47</v>
          </cell>
          <cell r="G831">
            <v>71820</v>
          </cell>
          <cell r="H831">
            <v>67636</v>
          </cell>
          <cell r="I831">
            <v>558.88</v>
          </cell>
          <cell r="J831">
            <v>505.93819026391219</v>
          </cell>
          <cell r="M831">
            <v>195777.76283200001</v>
          </cell>
          <cell r="N831">
            <v>184540</v>
          </cell>
          <cell r="P831">
            <v>175007.11389000001</v>
          </cell>
          <cell r="Q831">
            <v>175007.11389000001</v>
          </cell>
          <cell r="Y831">
            <v>146744.94930000001</v>
          </cell>
          <cell r="Z831">
            <v>153274.69721000001</v>
          </cell>
          <cell r="AA831">
            <v>36831</v>
          </cell>
          <cell r="AB831">
            <v>34075</v>
          </cell>
          <cell r="AC831">
            <v>250.98347980089557</v>
          </cell>
          <cell r="AD831">
            <v>222.3147679362491</v>
          </cell>
          <cell r="AE831">
            <v>198180</v>
          </cell>
          <cell r="AF831">
            <v>197104</v>
          </cell>
          <cell r="AG831">
            <v>3254</v>
          </cell>
          <cell r="AH831">
            <v>4330</v>
          </cell>
          <cell r="AI831">
            <v>169920</v>
          </cell>
          <cell r="AJ831">
            <v>4299</v>
          </cell>
          <cell r="AK831">
            <v>169889</v>
          </cell>
          <cell r="AL831">
            <v>47281</v>
          </cell>
          <cell r="AM831">
            <v>42831</v>
          </cell>
          <cell r="AN831">
            <v>267</v>
          </cell>
          <cell r="AO831">
            <v>252</v>
          </cell>
        </row>
        <row r="832">
          <cell r="B832" t="str">
            <v>18 ถ้ำพรรณรา</v>
          </cell>
          <cell r="C832">
            <v>107402</v>
          </cell>
          <cell r="D832">
            <v>59139</v>
          </cell>
          <cell r="E832">
            <v>104503</v>
          </cell>
          <cell r="F832">
            <v>53089</v>
          </cell>
          <cell r="G832">
            <v>593</v>
          </cell>
          <cell r="H832">
            <v>568</v>
          </cell>
          <cell r="I832">
            <v>5.67</v>
          </cell>
          <cell r="J832">
            <v>10.690455461583378</v>
          </cell>
          <cell r="M832">
            <v>73816</v>
          </cell>
          <cell r="N832">
            <v>64303</v>
          </cell>
          <cell r="P832">
            <v>59982.791669999999</v>
          </cell>
          <cell r="Q832">
            <v>61070.5</v>
          </cell>
          <cell r="Y832">
            <v>44732.125</v>
          </cell>
          <cell r="Z832">
            <v>44732.125</v>
          </cell>
          <cell r="AA832">
            <v>10635</v>
          </cell>
          <cell r="AB832">
            <v>9663</v>
          </cell>
          <cell r="AC832">
            <v>237.75104146203651</v>
          </cell>
          <cell r="AD832">
            <v>216.01267359129486</v>
          </cell>
          <cell r="AE832">
            <v>74554</v>
          </cell>
          <cell r="AF832">
            <v>73816</v>
          </cell>
          <cell r="AG832">
            <v>1155</v>
          </cell>
          <cell r="AH832">
            <v>1893</v>
          </cell>
          <cell r="AI832">
            <v>54786</v>
          </cell>
          <cell r="AJ832">
            <v>1293</v>
          </cell>
          <cell r="AK832">
            <v>54186</v>
          </cell>
          <cell r="AL832">
            <v>13833</v>
          </cell>
          <cell r="AM832">
            <v>11705</v>
          </cell>
          <cell r="AN832">
            <v>254</v>
          </cell>
          <cell r="AO832">
            <v>216</v>
          </cell>
        </row>
        <row r="833">
          <cell r="B833" t="str">
            <v>19 พระพรหม</v>
          </cell>
          <cell r="C833">
            <v>20524</v>
          </cell>
          <cell r="D833">
            <v>17913</v>
          </cell>
          <cell r="E833">
            <v>13902</v>
          </cell>
          <cell r="F833">
            <v>13902</v>
          </cell>
          <cell r="G833">
            <v>9439</v>
          </cell>
          <cell r="H833">
            <v>2495</v>
          </cell>
          <cell r="I833">
            <v>678.99</v>
          </cell>
          <cell r="J833">
            <v>179.48248453459934</v>
          </cell>
          <cell r="M833">
            <v>16363.303516</v>
          </cell>
          <cell r="N833">
            <v>16411</v>
          </cell>
          <cell r="P833">
            <v>37416.25</v>
          </cell>
          <cell r="Q833">
            <v>36593.333330000001</v>
          </cell>
          <cell r="Y833">
            <v>29478.333330000001</v>
          </cell>
          <cell r="Z833">
            <v>30120.833330000001</v>
          </cell>
          <cell r="AA833">
            <v>5565</v>
          </cell>
          <cell r="AB833">
            <v>4701</v>
          </cell>
          <cell r="AC833">
            <v>188.79759147258409</v>
          </cell>
          <cell r="AD833">
            <v>156.05576153327493</v>
          </cell>
          <cell r="AE833">
            <v>16887</v>
          </cell>
          <cell r="AF833">
            <v>16411</v>
          </cell>
          <cell r="AG833">
            <v>347</v>
          </cell>
          <cell r="AH833">
            <v>823</v>
          </cell>
          <cell r="AI833">
            <v>16240</v>
          </cell>
          <cell r="AJ833">
            <v>368</v>
          </cell>
          <cell r="AK833">
            <v>15785</v>
          </cell>
          <cell r="AL833">
            <v>4049</v>
          </cell>
          <cell r="AM833">
            <v>3249</v>
          </cell>
          <cell r="AN833">
            <v>239</v>
          </cell>
          <cell r="AO833">
            <v>206</v>
          </cell>
        </row>
        <row r="834">
          <cell r="B834" t="str">
            <v>20 จุฬาภรณ์</v>
          </cell>
          <cell r="C834">
            <v>52108</v>
          </cell>
          <cell r="D834">
            <v>63954</v>
          </cell>
          <cell r="E834">
            <v>39507</v>
          </cell>
          <cell r="F834">
            <v>39507</v>
          </cell>
          <cell r="G834">
            <v>7268</v>
          </cell>
          <cell r="H834">
            <v>5420</v>
          </cell>
          <cell r="I834">
            <v>183.97</v>
          </cell>
          <cell r="J834">
            <v>137.17822158098565</v>
          </cell>
          <cell r="M834">
            <v>93462.202191000004</v>
          </cell>
          <cell r="N834">
            <v>83268</v>
          </cell>
          <cell r="P834">
            <v>82873.125</v>
          </cell>
          <cell r="Q834">
            <v>82204.875</v>
          </cell>
          <cell r="Y834">
            <v>62094.5625</v>
          </cell>
          <cell r="Z834">
            <v>65393.25</v>
          </cell>
          <cell r="AA834">
            <v>12892</v>
          </cell>
          <cell r="AB834">
            <v>11237</v>
          </cell>
          <cell r="AC834">
            <v>207.61407248823116</v>
          </cell>
          <cell r="AD834">
            <v>171.8390086132743</v>
          </cell>
          <cell r="AE834">
            <v>94329</v>
          </cell>
          <cell r="AF834">
            <v>93462</v>
          </cell>
          <cell r="AG834">
            <v>1025</v>
          </cell>
          <cell r="AH834">
            <v>1892</v>
          </cell>
          <cell r="AI834">
            <v>82884</v>
          </cell>
          <cell r="AJ834">
            <v>1931</v>
          </cell>
          <cell r="AK834">
            <v>82923</v>
          </cell>
          <cell r="AL834">
            <v>20060</v>
          </cell>
          <cell r="AM834">
            <v>18168</v>
          </cell>
          <cell r="AN834">
            <v>263</v>
          </cell>
          <cell r="AO834">
            <v>219</v>
          </cell>
        </row>
        <row r="835">
          <cell r="B835" t="str">
            <v>21 นบพิตำ</v>
          </cell>
          <cell r="C835">
            <v>121329</v>
          </cell>
          <cell r="D835">
            <v>121347</v>
          </cell>
          <cell r="E835">
            <v>117651</v>
          </cell>
          <cell r="F835">
            <v>117651</v>
          </cell>
          <cell r="G835">
            <v>5899</v>
          </cell>
          <cell r="H835">
            <v>7786</v>
          </cell>
          <cell r="I835">
            <v>50.14</v>
          </cell>
          <cell r="J835">
            <v>66.181604916235301</v>
          </cell>
          <cell r="M835">
            <v>105242.863533</v>
          </cell>
          <cell r="N835">
            <v>102362</v>
          </cell>
          <cell r="P835">
            <v>99360</v>
          </cell>
          <cell r="Q835">
            <v>99360</v>
          </cell>
          <cell r="Y835">
            <v>85865.000010000003</v>
          </cell>
          <cell r="Z835">
            <v>85865</v>
          </cell>
          <cell r="AA835">
            <v>20470</v>
          </cell>
          <cell r="AB835">
            <v>17206</v>
          </cell>
          <cell r="AC835">
            <v>238.40136645834727</v>
          </cell>
          <cell r="AD835">
            <v>200.38238319839286</v>
          </cell>
          <cell r="AE835">
            <v>106700</v>
          </cell>
          <cell r="AF835">
            <v>105243</v>
          </cell>
          <cell r="AG835">
            <v>782</v>
          </cell>
          <cell r="AH835">
            <v>2239</v>
          </cell>
          <cell r="AI835">
            <v>100406</v>
          </cell>
          <cell r="AJ835">
            <v>2469</v>
          </cell>
          <cell r="AK835">
            <v>100636</v>
          </cell>
          <cell r="AL835">
            <v>21410</v>
          </cell>
          <cell r="AM835">
            <v>20166</v>
          </cell>
          <cell r="AN835">
            <v>241</v>
          </cell>
          <cell r="AO835">
            <v>200</v>
          </cell>
        </row>
        <row r="836">
          <cell r="B836" t="str">
            <v>22 ช้างกลาง</v>
          </cell>
          <cell r="C836">
            <v>69298</v>
          </cell>
          <cell r="D836">
            <v>69298</v>
          </cell>
          <cell r="E836">
            <v>65094</v>
          </cell>
          <cell r="F836">
            <v>65094</v>
          </cell>
          <cell r="G836">
            <v>45098</v>
          </cell>
          <cell r="H836">
            <v>6863</v>
          </cell>
          <cell r="I836">
            <v>692.81</v>
          </cell>
          <cell r="J836">
            <v>105.43003502626971</v>
          </cell>
          <cell r="M836">
            <v>72353.392716000002</v>
          </cell>
          <cell r="N836">
            <v>62481</v>
          </cell>
          <cell r="P836">
            <v>51815.5</v>
          </cell>
          <cell r="Q836">
            <v>51815.5</v>
          </cell>
          <cell r="Y836">
            <v>40418.833339999997</v>
          </cell>
          <cell r="Z836">
            <v>39725.5</v>
          </cell>
          <cell r="AA836">
            <v>10211</v>
          </cell>
          <cell r="AB836">
            <v>9486</v>
          </cell>
          <cell r="AC836">
            <v>252.64099927234565</v>
          </cell>
          <cell r="AD836">
            <v>238.79260312771393</v>
          </cell>
          <cell r="AE836">
            <v>74028</v>
          </cell>
          <cell r="AF836">
            <v>72353</v>
          </cell>
          <cell r="AG836">
            <v>904</v>
          </cell>
          <cell r="AH836">
            <v>2579</v>
          </cell>
          <cell r="AI836">
            <v>60004</v>
          </cell>
          <cell r="AJ836">
            <v>1646</v>
          </cell>
          <cell r="AK836">
            <v>59071</v>
          </cell>
          <cell r="AL836">
            <v>12871</v>
          </cell>
          <cell r="AM836">
            <v>13139</v>
          </cell>
          <cell r="AN836">
            <v>253</v>
          </cell>
          <cell r="AO836">
            <v>222</v>
          </cell>
        </row>
        <row r="837">
          <cell r="B837" t="str">
            <v>23 เฉลิมพระเกียรติ</v>
          </cell>
          <cell r="C837">
            <v>1981</v>
          </cell>
          <cell r="D837">
            <v>0</v>
          </cell>
          <cell r="E837">
            <v>749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M837">
            <v>2523</v>
          </cell>
          <cell r="N837">
            <v>1595</v>
          </cell>
          <cell r="P837">
            <v>0</v>
          </cell>
          <cell r="Q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2523</v>
          </cell>
          <cell r="AF837">
            <v>2523</v>
          </cell>
          <cell r="AG837">
            <v>0</v>
          </cell>
          <cell r="AH837">
            <v>0</v>
          </cell>
          <cell r="AI837">
            <v>2115</v>
          </cell>
          <cell r="AJ837">
            <v>49</v>
          </cell>
          <cell r="AK837">
            <v>2164</v>
          </cell>
          <cell r="AL837">
            <v>493</v>
          </cell>
          <cell r="AM837">
            <v>501</v>
          </cell>
          <cell r="AN837">
            <v>220</v>
          </cell>
          <cell r="AO837">
            <v>232</v>
          </cell>
        </row>
        <row r="838">
          <cell r="B838" t="str">
            <v>พัทลุง</v>
          </cell>
          <cell r="C838">
            <v>1038978</v>
          </cell>
          <cell r="D838">
            <v>1005502</v>
          </cell>
          <cell r="E838">
            <v>853127</v>
          </cell>
          <cell r="F838">
            <v>840428</v>
          </cell>
          <cell r="G838">
            <v>88515</v>
          </cell>
          <cell r="H838">
            <v>200499</v>
          </cell>
          <cell r="I838">
            <v>104</v>
          </cell>
          <cell r="J838">
            <v>239</v>
          </cell>
          <cell r="M838">
            <v>993454.17435942288</v>
          </cell>
          <cell r="N838">
            <v>866725</v>
          </cell>
          <cell r="P838">
            <v>956613.98610999994</v>
          </cell>
          <cell r="Q838">
            <v>952339.48610999994</v>
          </cell>
          <cell r="Y838">
            <v>850017.40278</v>
          </cell>
          <cell r="Z838">
            <v>859935.44446000003</v>
          </cell>
          <cell r="AA838">
            <v>170767</v>
          </cell>
          <cell r="AB838">
            <v>169592</v>
          </cell>
          <cell r="AC838">
            <v>201</v>
          </cell>
          <cell r="AD838">
            <v>197</v>
          </cell>
          <cell r="AE838">
            <v>994875</v>
          </cell>
          <cell r="AF838">
            <v>993455</v>
          </cell>
          <cell r="AG838">
            <v>12469</v>
          </cell>
          <cell r="AH838">
            <v>13889</v>
          </cell>
          <cell r="AI838">
            <v>877012</v>
          </cell>
          <cell r="AJ838">
            <v>39626</v>
          </cell>
          <cell r="AK838">
            <v>902750</v>
          </cell>
          <cell r="AL838">
            <v>206858</v>
          </cell>
          <cell r="AM838">
            <v>204608</v>
          </cell>
          <cell r="AN838">
            <v>236</v>
          </cell>
          <cell r="AO838">
            <v>227</v>
          </cell>
        </row>
        <row r="839">
          <cell r="B839" t="str">
            <v>01 เมืองพัทลุง</v>
          </cell>
          <cell r="C839">
            <v>60352</v>
          </cell>
          <cell r="D839">
            <v>58535</v>
          </cell>
          <cell r="E839">
            <v>49466</v>
          </cell>
          <cell r="F839">
            <v>49466</v>
          </cell>
          <cell r="G839">
            <v>2604</v>
          </cell>
          <cell r="H839">
            <v>11935</v>
          </cell>
          <cell r="I839">
            <v>52.65</v>
          </cell>
          <cell r="J839">
            <v>241.27754760845832</v>
          </cell>
          <cell r="M839">
            <v>58215.999451234959</v>
          </cell>
          <cell r="N839">
            <v>50757</v>
          </cell>
          <cell r="P839">
            <v>53518.59042</v>
          </cell>
          <cell r="Q839">
            <v>53787.09042</v>
          </cell>
          <cell r="Y839">
            <v>45456.173750000002</v>
          </cell>
          <cell r="Z839">
            <v>45172.173750000002</v>
          </cell>
          <cell r="AA839">
            <v>4052</v>
          </cell>
          <cell r="AB839">
            <v>3691</v>
          </cell>
          <cell r="AC839">
            <v>89.143627541242395</v>
          </cell>
          <cell r="AD839">
            <v>81.713851672900731</v>
          </cell>
          <cell r="AE839">
            <v>58092</v>
          </cell>
          <cell r="AF839">
            <v>58216</v>
          </cell>
          <cell r="AG839">
            <v>562</v>
          </cell>
          <cell r="AH839">
            <v>438</v>
          </cell>
          <cell r="AI839">
            <v>49500</v>
          </cell>
          <cell r="AJ839">
            <v>2315</v>
          </cell>
          <cell r="AK839">
            <v>51377</v>
          </cell>
          <cell r="AL839">
            <v>11486</v>
          </cell>
          <cell r="AM839">
            <v>11265</v>
          </cell>
          <cell r="AN839">
            <v>228</v>
          </cell>
          <cell r="AO839">
            <v>219</v>
          </cell>
        </row>
        <row r="840">
          <cell r="B840" t="str">
            <v>02 เขาชัยสน</v>
          </cell>
          <cell r="C840">
            <v>106631</v>
          </cell>
          <cell r="D840">
            <v>104698</v>
          </cell>
          <cell r="E840">
            <v>90047</v>
          </cell>
          <cell r="F840">
            <v>88114</v>
          </cell>
          <cell r="G840">
            <v>8200</v>
          </cell>
          <cell r="H840">
            <v>21078</v>
          </cell>
          <cell r="I840">
            <v>91.06</v>
          </cell>
          <cell r="J840">
            <v>239.2164356401934</v>
          </cell>
          <cell r="M840">
            <v>103869.0818852791</v>
          </cell>
          <cell r="N840">
            <v>95849</v>
          </cell>
          <cell r="P840">
            <v>107987.61229</v>
          </cell>
          <cell r="Q840">
            <v>107987.61229</v>
          </cell>
          <cell r="Y840">
            <v>105527.61229</v>
          </cell>
          <cell r="Z840">
            <v>104906.32063</v>
          </cell>
          <cell r="AA840">
            <v>15327</v>
          </cell>
          <cell r="AB840">
            <v>13948</v>
          </cell>
          <cell r="AC840">
            <v>145.23846519270089</v>
          </cell>
          <cell r="AD840">
            <v>132.95205876824392</v>
          </cell>
          <cell r="AE840">
            <v>104189</v>
          </cell>
          <cell r="AF840">
            <v>103869</v>
          </cell>
          <cell r="AG840">
            <v>1672</v>
          </cell>
          <cell r="AH840">
            <v>1992</v>
          </cell>
          <cell r="AI840">
            <v>94952</v>
          </cell>
          <cell r="AJ840">
            <v>4141</v>
          </cell>
          <cell r="AK840">
            <v>97101</v>
          </cell>
          <cell r="AL840">
            <v>18911</v>
          </cell>
          <cell r="AM840">
            <v>18655</v>
          </cell>
          <cell r="AN840">
            <v>229</v>
          </cell>
          <cell r="AO840">
            <v>192</v>
          </cell>
        </row>
        <row r="841">
          <cell r="B841" t="str">
            <v>03 ควนขนุน</v>
          </cell>
          <cell r="C841">
            <v>105063</v>
          </cell>
          <cell r="D841">
            <v>103227</v>
          </cell>
          <cell r="E841">
            <v>84240</v>
          </cell>
          <cell r="F841">
            <v>83001</v>
          </cell>
          <cell r="G841">
            <v>4377</v>
          </cell>
          <cell r="H841">
            <v>19229</v>
          </cell>
          <cell r="I841">
            <v>51.96</v>
          </cell>
          <cell r="J841">
            <v>231.67253900555414</v>
          </cell>
          <cell r="M841">
            <v>104254.75978425638</v>
          </cell>
          <cell r="N841">
            <v>87641</v>
          </cell>
          <cell r="P841">
            <v>93189.349369999996</v>
          </cell>
          <cell r="Q841">
            <v>93189.349369999996</v>
          </cell>
          <cell r="Y841">
            <v>88594.249370000005</v>
          </cell>
          <cell r="Z841">
            <v>89435.749370000005</v>
          </cell>
          <cell r="AA841">
            <v>12517</v>
          </cell>
          <cell r="AB841">
            <v>13144</v>
          </cell>
          <cell r="AC841">
            <v>141.28983327069867</v>
          </cell>
          <cell r="AD841">
            <v>146.96700559182668</v>
          </cell>
          <cell r="AE841">
            <v>103749</v>
          </cell>
          <cell r="AF841">
            <v>104255</v>
          </cell>
          <cell r="AG841">
            <v>1458</v>
          </cell>
          <cell r="AH841">
            <v>952</v>
          </cell>
          <cell r="AI841">
            <v>92122</v>
          </cell>
          <cell r="AJ841">
            <v>4129</v>
          </cell>
          <cell r="AK841">
            <v>95299</v>
          </cell>
          <cell r="AL841">
            <v>22662</v>
          </cell>
          <cell r="AM841">
            <v>23078</v>
          </cell>
          <cell r="AN841">
            <v>222</v>
          </cell>
          <cell r="AO841">
            <v>242</v>
          </cell>
        </row>
        <row r="842">
          <cell r="B842" t="str">
            <v>04 ปากพะยูน</v>
          </cell>
          <cell r="C842">
            <v>89884</v>
          </cell>
          <cell r="D842">
            <v>84641</v>
          </cell>
          <cell r="E842">
            <v>59121</v>
          </cell>
          <cell r="F842">
            <v>53878</v>
          </cell>
          <cell r="G842">
            <v>4892</v>
          </cell>
          <cell r="H842">
            <v>13237</v>
          </cell>
          <cell r="I842">
            <v>82.75</v>
          </cell>
          <cell r="J842">
            <v>245.68017205538439</v>
          </cell>
          <cell r="M842">
            <v>83980.75596577402</v>
          </cell>
          <cell r="N842">
            <v>78244</v>
          </cell>
          <cell r="P842">
            <v>63825.891669999997</v>
          </cell>
          <cell r="Q842">
            <v>63825.891669999997</v>
          </cell>
          <cell r="Y842">
            <v>60177.891669999997</v>
          </cell>
          <cell r="Z842">
            <v>62027.891669999997</v>
          </cell>
          <cell r="AA842">
            <v>13671</v>
          </cell>
          <cell r="AB842">
            <v>15578</v>
          </cell>
          <cell r="AC842">
            <v>227.17882295027903</v>
          </cell>
          <cell r="AD842">
            <v>251.14365664171544</v>
          </cell>
          <cell r="AE842">
            <v>83981</v>
          </cell>
          <cell r="AF842">
            <v>83981</v>
          </cell>
          <cell r="AG842">
            <v>740</v>
          </cell>
          <cell r="AH842">
            <v>740</v>
          </cell>
          <cell r="AI842">
            <v>60506</v>
          </cell>
          <cell r="AJ842">
            <v>3348</v>
          </cell>
          <cell r="AK842">
            <v>63114</v>
          </cell>
          <cell r="AL842">
            <v>13381</v>
          </cell>
          <cell r="AM842">
            <v>15490</v>
          </cell>
          <cell r="AN842">
            <v>235</v>
          </cell>
          <cell r="AO842">
            <v>245</v>
          </cell>
        </row>
        <row r="843">
          <cell r="B843" t="str">
            <v>05 กงหรา</v>
          </cell>
          <cell r="C843">
            <v>85900</v>
          </cell>
          <cell r="D843">
            <v>78463</v>
          </cell>
          <cell r="E843">
            <v>63184</v>
          </cell>
          <cell r="F843">
            <v>59058</v>
          </cell>
          <cell r="G843">
            <v>2032</v>
          </cell>
          <cell r="H843">
            <v>11581</v>
          </cell>
          <cell r="I843">
            <v>32.159999999999997</v>
          </cell>
          <cell r="J843">
            <v>196.08792407463847</v>
          </cell>
          <cell r="M843">
            <v>74138.92055493471</v>
          </cell>
          <cell r="N843">
            <v>65929</v>
          </cell>
          <cell r="P843">
            <v>69023.416670000006</v>
          </cell>
          <cell r="Q843">
            <v>69023.416670000006</v>
          </cell>
          <cell r="Y843">
            <v>61824.166669999999</v>
          </cell>
          <cell r="Z843">
            <v>63580.416669999999</v>
          </cell>
          <cell r="AA843">
            <v>13104</v>
          </cell>
          <cell r="AB843">
            <v>13191</v>
          </cell>
          <cell r="AC843">
            <v>211.95372897793723</v>
          </cell>
          <cell r="AD843">
            <v>207.46756272130608</v>
          </cell>
          <cell r="AE843">
            <v>74569</v>
          </cell>
          <cell r="AF843">
            <v>74139</v>
          </cell>
          <cell r="AG843">
            <v>775</v>
          </cell>
          <cell r="AH843">
            <v>1205</v>
          </cell>
          <cell r="AI843">
            <v>63547</v>
          </cell>
          <cell r="AJ843">
            <v>2985</v>
          </cell>
          <cell r="AK843">
            <v>65327</v>
          </cell>
          <cell r="AL843">
            <v>13724</v>
          </cell>
          <cell r="AM843">
            <v>13553</v>
          </cell>
          <cell r="AN843">
            <v>228</v>
          </cell>
          <cell r="AO843">
            <v>207</v>
          </cell>
        </row>
        <row r="844">
          <cell r="B844" t="str">
            <v>06 ตะโหมด</v>
          </cell>
          <cell r="C844">
            <v>75553</v>
          </cell>
          <cell r="D844">
            <v>75583</v>
          </cell>
          <cell r="E844">
            <v>61928</v>
          </cell>
          <cell r="F844">
            <v>61958</v>
          </cell>
          <cell r="G844">
            <v>5449</v>
          </cell>
          <cell r="H844">
            <v>14834</v>
          </cell>
          <cell r="I844">
            <v>87.99</v>
          </cell>
          <cell r="J844">
            <v>239.4141142386778</v>
          </cell>
          <cell r="M844">
            <v>75362.227814646219</v>
          </cell>
          <cell r="N844">
            <v>66799</v>
          </cell>
          <cell r="P844">
            <v>100657.48136000001</v>
          </cell>
          <cell r="Q844">
            <v>100657.48136000001</v>
          </cell>
          <cell r="Y844">
            <v>85567.023030000011</v>
          </cell>
          <cell r="Z844">
            <v>89720.439700000003</v>
          </cell>
          <cell r="AA844">
            <v>18760</v>
          </cell>
          <cell r="AB844">
            <v>18705</v>
          </cell>
          <cell r="AC844">
            <v>219.24758675982653</v>
          </cell>
          <cell r="AD844">
            <v>208.48584820544519</v>
          </cell>
          <cell r="AE844">
            <v>75479</v>
          </cell>
          <cell r="AF844">
            <v>75362</v>
          </cell>
          <cell r="AG844">
            <v>1602</v>
          </cell>
          <cell r="AH844">
            <v>1719</v>
          </cell>
          <cell r="AI844">
            <v>66867</v>
          </cell>
          <cell r="AJ844">
            <v>2985</v>
          </cell>
          <cell r="AK844">
            <v>68133</v>
          </cell>
          <cell r="AL844">
            <v>16707</v>
          </cell>
          <cell r="AM844">
            <v>15597</v>
          </cell>
          <cell r="AN844">
            <v>233</v>
          </cell>
          <cell r="AO844">
            <v>229</v>
          </cell>
        </row>
        <row r="845">
          <cell r="B845" t="str">
            <v>07 ศรีบรรพต</v>
          </cell>
          <cell r="C845">
            <v>101143</v>
          </cell>
          <cell r="D845">
            <v>90633</v>
          </cell>
          <cell r="E845">
            <v>75414</v>
          </cell>
          <cell r="F845">
            <v>75414</v>
          </cell>
          <cell r="G845">
            <v>5106</v>
          </cell>
          <cell r="H845">
            <v>19895</v>
          </cell>
          <cell r="I845">
            <v>67.7</v>
          </cell>
          <cell r="J845">
            <v>263.81530007690878</v>
          </cell>
          <cell r="M845">
            <v>90246.041111042054</v>
          </cell>
          <cell r="N845">
            <v>77244</v>
          </cell>
          <cell r="P845">
            <v>137348.45832999999</v>
          </cell>
          <cell r="Q845">
            <v>136621.45832999999</v>
          </cell>
          <cell r="Y845">
            <v>121641.54167000001</v>
          </cell>
          <cell r="Z845">
            <v>121390.54167000001</v>
          </cell>
          <cell r="AA845">
            <v>29836</v>
          </cell>
          <cell r="AB845">
            <v>28965</v>
          </cell>
          <cell r="AC845">
            <v>245.27624185643057</v>
          </cell>
          <cell r="AD845">
            <v>238.60986560288407</v>
          </cell>
          <cell r="AE845">
            <v>89846</v>
          </cell>
          <cell r="AF845">
            <v>90246</v>
          </cell>
          <cell r="AG845">
            <v>924</v>
          </cell>
          <cell r="AH845">
            <v>524</v>
          </cell>
          <cell r="AI845">
            <v>81825</v>
          </cell>
          <cell r="AJ845">
            <v>3585</v>
          </cell>
          <cell r="AK845">
            <v>84886</v>
          </cell>
          <cell r="AL845">
            <v>18463</v>
          </cell>
          <cell r="AM845">
            <v>19063</v>
          </cell>
          <cell r="AN845">
            <v>228</v>
          </cell>
          <cell r="AO845">
            <v>225</v>
          </cell>
        </row>
        <row r="846">
          <cell r="B846" t="str">
            <v>08 ป่าบอน</v>
          </cell>
          <cell r="C846">
            <v>173028</v>
          </cell>
          <cell r="D846">
            <v>173028</v>
          </cell>
          <cell r="E846">
            <v>164929</v>
          </cell>
          <cell r="F846">
            <v>164929</v>
          </cell>
          <cell r="G846">
            <v>17377</v>
          </cell>
          <cell r="H846">
            <v>38980</v>
          </cell>
          <cell r="I846">
            <v>105.36</v>
          </cell>
          <cell r="J846">
            <v>236.34528718418227</v>
          </cell>
          <cell r="M846">
            <v>170221.66500000074</v>
          </cell>
          <cell r="N846">
            <v>128250</v>
          </cell>
          <cell r="P846">
            <v>154970.41375000001</v>
          </cell>
          <cell r="Q846">
            <v>154970.41375000001</v>
          </cell>
          <cell r="Y846">
            <v>128150.74709</v>
          </cell>
          <cell r="Z846">
            <v>128736.74709</v>
          </cell>
          <cell r="AA846">
            <v>30882</v>
          </cell>
          <cell r="AB846">
            <v>30347</v>
          </cell>
          <cell r="AC846">
            <v>240.97871240728637</v>
          </cell>
          <cell r="AD846">
            <v>235.72688034881432</v>
          </cell>
          <cell r="AE846">
            <v>171040</v>
          </cell>
          <cell r="AF846">
            <v>170222</v>
          </cell>
          <cell r="AG846">
            <v>1905</v>
          </cell>
          <cell r="AH846">
            <v>2723</v>
          </cell>
          <cell r="AI846">
            <v>159103</v>
          </cell>
          <cell r="AJ846">
            <v>6777</v>
          </cell>
          <cell r="AK846">
            <v>163157</v>
          </cell>
          <cell r="AL846">
            <v>42565</v>
          </cell>
          <cell r="AM846">
            <v>38460</v>
          </cell>
          <cell r="AN846">
            <v>243</v>
          </cell>
          <cell r="AO846">
            <v>236</v>
          </cell>
        </row>
        <row r="847">
          <cell r="B847" t="str">
            <v>09 ป่าพะยอม</v>
          </cell>
          <cell r="C847">
            <v>116885</v>
          </cell>
          <cell r="D847">
            <v>113355</v>
          </cell>
          <cell r="E847">
            <v>99732</v>
          </cell>
          <cell r="F847">
            <v>99732</v>
          </cell>
          <cell r="G847">
            <v>30511</v>
          </cell>
          <cell r="H847">
            <v>24488</v>
          </cell>
          <cell r="I847">
            <v>305.93</v>
          </cell>
          <cell r="J847">
            <v>245.54224682148157</v>
          </cell>
          <cell r="M847">
            <v>111526.18094350143</v>
          </cell>
          <cell r="N847">
            <v>99356</v>
          </cell>
          <cell r="P847">
            <v>89703.789789999995</v>
          </cell>
          <cell r="Q847">
            <v>87503.789789999995</v>
          </cell>
          <cell r="Y847">
            <v>80754.514790000001</v>
          </cell>
          <cell r="Z847">
            <v>78554.514790000001</v>
          </cell>
          <cell r="AA847">
            <v>17037</v>
          </cell>
          <cell r="AB847">
            <v>17412</v>
          </cell>
          <cell r="AC847">
            <v>210.97402644551264</v>
          </cell>
          <cell r="AD847">
            <v>221.66093426238831</v>
          </cell>
          <cell r="AE847">
            <v>111293</v>
          </cell>
          <cell r="AF847">
            <v>111526</v>
          </cell>
          <cell r="AG847">
            <v>1234</v>
          </cell>
          <cell r="AH847">
            <v>1001</v>
          </cell>
          <cell r="AI847">
            <v>95557</v>
          </cell>
          <cell r="AJ847">
            <v>4483</v>
          </cell>
          <cell r="AK847">
            <v>99039</v>
          </cell>
          <cell r="AL847">
            <v>22453</v>
          </cell>
          <cell r="AM847">
            <v>24023</v>
          </cell>
          <cell r="AN847">
            <v>233</v>
          </cell>
          <cell r="AO847">
            <v>243</v>
          </cell>
        </row>
        <row r="848">
          <cell r="B848" t="str">
            <v>10 บางแก้ว</v>
          </cell>
          <cell r="C848">
            <v>49306</v>
          </cell>
          <cell r="D848">
            <v>48106</v>
          </cell>
          <cell r="E848">
            <v>41118</v>
          </cell>
          <cell r="F848">
            <v>40930</v>
          </cell>
          <cell r="G848">
            <v>2574</v>
          </cell>
          <cell r="H848">
            <v>9633</v>
          </cell>
          <cell r="I848">
            <v>62.61</v>
          </cell>
          <cell r="J848">
            <v>235.36090129489372</v>
          </cell>
          <cell r="M848">
            <v>47103.745757369659</v>
          </cell>
          <cell r="N848">
            <v>44135</v>
          </cell>
          <cell r="P848">
            <v>44191.25</v>
          </cell>
          <cell r="Q848">
            <v>42575.25</v>
          </cell>
          <cell r="Y848">
            <v>34787.083330000001</v>
          </cell>
          <cell r="Z848">
            <v>38514.25</v>
          </cell>
          <cell r="AA848">
            <v>7315</v>
          </cell>
          <cell r="AB848">
            <v>7672</v>
          </cell>
          <cell r="AC848">
            <v>210.2654194165234</v>
          </cell>
          <cell r="AD848">
            <v>199.19729277682936</v>
          </cell>
          <cell r="AE848">
            <v>48025</v>
          </cell>
          <cell r="AF848">
            <v>47104</v>
          </cell>
          <cell r="AG848">
            <v>695</v>
          </cell>
          <cell r="AH848">
            <v>1616</v>
          </cell>
          <cell r="AI848">
            <v>43072</v>
          </cell>
          <cell r="AJ848">
            <v>1903</v>
          </cell>
          <cell r="AK848">
            <v>43359</v>
          </cell>
          <cell r="AL848">
            <v>10100</v>
          </cell>
          <cell r="AM848">
            <v>9746</v>
          </cell>
          <cell r="AN848">
            <v>231</v>
          </cell>
          <cell r="AO848">
            <v>225</v>
          </cell>
        </row>
        <row r="849">
          <cell r="B849" t="str">
            <v>11 ศรีนครินทร์</v>
          </cell>
          <cell r="C849">
            <v>75233</v>
          </cell>
          <cell r="D849">
            <v>75233</v>
          </cell>
          <cell r="E849">
            <v>63948</v>
          </cell>
          <cell r="F849">
            <v>63948</v>
          </cell>
          <cell r="G849">
            <v>5393</v>
          </cell>
          <cell r="H849">
            <v>15609</v>
          </cell>
          <cell r="I849">
            <v>84.33</v>
          </cell>
          <cell r="J849">
            <v>244.08829408269219</v>
          </cell>
          <cell r="M849">
            <v>74534.796091383672</v>
          </cell>
          <cell r="N849">
            <v>72521</v>
          </cell>
          <cell r="P849">
            <v>42197.732459999999</v>
          </cell>
          <cell r="Q849">
            <v>42197.732459999999</v>
          </cell>
          <cell r="Y849">
            <v>37536.399120000002</v>
          </cell>
          <cell r="Z849">
            <v>37896.399120000002</v>
          </cell>
          <cell r="AA849">
            <v>8266</v>
          </cell>
          <cell r="AB849">
            <v>6939</v>
          </cell>
          <cell r="AC849">
            <v>220.22595473004444</v>
          </cell>
          <cell r="AD849">
            <v>183.10929695528284</v>
          </cell>
          <cell r="AE849">
            <v>74612</v>
          </cell>
          <cell r="AF849">
            <v>74535</v>
          </cell>
          <cell r="AG849">
            <v>902</v>
          </cell>
          <cell r="AH849">
            <v>979</v>
          </cell>
          <cell r="AI849">
            <v>69961</v>
          </cell>
          <cell r="AJ849">
            <v>2976</v>
          </cell>
          <cell r="AK849">
            <v>71958</v>
          </cell>
          <cell r="AL849">
            <v>16406</v>
          </cell>
          <cell r="AM849">
            <v>15678</v>
          </cell>
          <cell r="AN849">
            <v>235</v>
          </cell>
          <cell r="AO849">
            <v>218</v>
          </cell>
        </row>
        <row r="850">
          <cell r="B850" t="str">
            <v>สงขลา</v>
          </cell>
          <cell r="C850">
            <v>1543418.55</v>
          </cell>
          <cell r="D850">
            <v>2031490.26</v>
          </cell>
          <cell r="E850">
            <v>1269759.75</v>
          </cell>
          <cell r="F850">
            <v>1725921.4200000002</v>
          </cell>
          <cell r="G850">
            <v>86144</v>
          </cell>
          <cell r="H850">
            <v>468720</v>
          </cell>
          <cell r="I850">
            <v>68</v>
          </cell>
          <cell r="J850">
            <v>272</v>
          </cell>
          <cell r="M850">
            <v>2238132</v>
          </cell>
          <cell r="N850">
            <v>1880515</v>
          </cell>
          <cell r="P850">
            <v>1883287.1871200001</v>
          </cell>
          <cell r="Q850">
            <v>1893589.1354600003</v>
          </cell>
          <cell r="Y850">
            <v>1560545.3459200002</v>
          </cell>
          <cell r="Z850">
            <v>1571746.6014100006</v>
          </cell>
          <cell r="AA850">
            <v>263615</v>
          </cell>
          <cell r="AB850">
            <v>260119</v>
          </cell>
          <cell r="AC850">
            <v>169</v>
          </cell>
          <cell r="AD850">
            <v>165</v>
          </cell>
          <cell r="AE850">
            <v>2271431</v>
          </cell>
          <cell r="AF850">
            <v>2223897</v>
          </cell>
          <cell r="AG850">
            <v>34365</v>
          </cell>
          <cell r="AH850">
            <v>81899</v>
          </cell>
          <cell r="AI850">
            <v>1742577.7</v>
          </cell>
          <cell r="AJ850">
            <v>129899</v>
          </cell>
          <cell r="AK850">
            <v>1772898.7</v>
          </cell>
          <cell r="AL850">
            <v>427490</v>
          </cell>
          <cell r="AM850">
            <v>413216</v>
          </cell>
          <cell r="AN850">
            <v>245</v>
          </cell>
          <cell r="AO850">
            <v>233</v>
          </cell>
        </row>
        <row r="851">
          <cell r="B851" t="str">
            <v>01 เมืองสงขลา</v>
          </cell>
          <cell r="C851">
            <v>23237</v>
          </cell>
          <cell r="D851">
            <v>20616</v>
          </cell>
          <cell r="E851">
            <v>19563</v>
          </cell>
          <cell r="F851">
            <v>19974</v>
          </cell>
          <cell r="G851">
            <v>551</v>
          </cell>
          <cell r="H851">
            <v>5935</v>
          </cell>
          <cell r="I851">
            <v>28.17</v>
          </cell>
          <cell r="J851">
            <v>297.1219570441574</v>
          </cell>
          <cell r="M851">
            <v>32441</v>
          </cell>
          <cell r="N851">
            <v>25335</v>
          </cell>
          <cell r="P851">
            <v>24319.104169999999</v>
          </cell>
          <cell r="Q851">
            <v>26555.104169999999</v>
          </cell>
          <cell r="Y851">
            <v>21300.583330000001</v>
          </cell>
          <cell r="Z851">
            <v>21300.583330000001</v>
          </cell>
          <cell r="AA851">
            <v>1591</v>
          </cell>
          <cell r="AB851">
            <v>1774</v>
          </cell>
          <cell r="AC851">
            <v>74.674219940247994</v>
          </cell>
          <cell r="AD851">
            <v>83.273404105877134</v>
          </cell>
          <cell r="AE851">
            <v>32550</v>
          </cell>
          <cell r="AF851">
            <v>32441</v>
          </cell>
          <cell r="AG851">
            <v>520</v>
          </cell>
          <cell r="AH851">
            <v>629</v>
          </cell>
          <cell r="AI851">
            <v>18491</v>
          </cell>
          <cell r="AJ851">
            <v>1869</v>
          </cell>
          <cell r="AK851">
            <v>19731</v>
          </cell>
          <cell r="AL851">
            <v>4049</v>
          </cell>
          <cell r="AM851">
            <v>4501</v>
          </cell>
          <cell r="AN851">
            <v>204</v>
          </cell>
          <cell r="AO851">
            <v>228</v>
          </cell>
        </row>
        <row r="852">
          <cell r="B852" t="str">
            <v>02 จะนะ</v>
          </cell>
          <cell r="C852">
            <v>193573</v>
          </cell>
          <cell r="D852">
            <v>95974.01</v>
          </cell>
          <cell r="E852">
            <v>150743</v>
          </cell>
          <cell r="F852">
            <v>78449.070000000007</v>
          </cell>
          <cell r="G852">
            <v>1004</v>
          </cell>
          <cell r="H852">
            <v>4957</v>
          </cell>
          <cell r="I852">
            <v>6.66</v>
          </cell>
          <cell r="J852">
            <v>63.188832321402913</v>
          </cell>
          <cell r="M852">
            <v>223883</v>
          </cell>
          <cell r="N852">
            <v>179290</v>
          </cell>
          <cell r="P852">
            <v>209173.26819999999</v>
          </cell>
          <cell r="Q852">
            <v>208622.21653000001</v>
          </cell>
          <cell r="Y852">
            <v>176747.04764999999</v>
          </cell>
          <cell r="Z852">
            <v>181995.04764999999</v>
          </cell>
          <cell r="AA852">
            <v>15339</v>
          </cell>
          <cell r="AB852">
            <v>14122</v>
          </cell>
          <cell r="AC852">
            <v>86.7831239525092</v>
          </cell>
          <cell r="AD852">
            <v>77.595722546189847</v>
          </cell>
          <cell r="AE852">
            <v>222506</v>
          </cell>
          <cell r="AF852">
            <v>223883</v>
          </cell>
          <cell r="AG852">
            <v>4145</v>
          </cell>
          <cell r="AH852">
            <v>2768</v>
          </cell>
          <cell r="AI852">
            <v>167232</v>
          </cell>
          <cell r="AJ852">
            <v>12222</v>
          </cell>
          <cell r="AK852">
            <v>176686</v>
          </cell>
          <cell r="AL852">
            <v>39754</v>
          </cell>
          <cell r="AM852">
            <v>39119</v>
          </cell>
          <cell r="AN852">
            <v>244</v>
          </cell>
          <cell r="AO852">
            <v>221</v>
          </cell>
        </row>
        <row r="853">
          <cell r="B853" t="str">
            <v>03 เทพา</v>
          </cell>
          <cell r="C853">
            <v>286362</v>
          </cell>
          <cell r="D853">
            <v>286082</v>
          </cell>
          <cell r="E853">
            <v>284491</v>
          </cell>
          <cell r="F853">
            <v>284211</v>
          </cell>
          <cell r="G853">
            <v>57967</v>
          </cell>
          <cell r="H853">
            <v>257081</v>
          </cell>
          <cell r="I853">
            <v>203.75833333333333</v>
          </cell>
          <cell r="J853">
            <v>904.54238516454325</v>
          </cell>
          <cell r="M853">
            <v>263971</v>
          </cell>
          <cell r="N853">
            <v>216445</v>
          </cell>
          <cell r="P853">
            <v>197941.66667000001</v>
          </cell>
          <cell r="Q853">
            <v>196833.33334000001</v>
          </cell>
          <cell r="Y853">
            <v>189223.66667000001</v>
          </cell>
          <cell r="Z853">
            <v>188115.33334000001</v>
          </cell>
          <cell r="AA853">
            <v>14239</v>
          </cell>
          <cell r="AB853">
            <v>12776</v>
          </cell>
          <cell r="AC853">
            <v>75.247473819126796</v>
          </cell>
          <cell r="AD853">
            <v>67.915275181416519</v>
          </cell>
          <cell r="AE853">
            <v>266552</v>
          </cell>
          <cell r="AF853">
            <v>263971</v>
          </cell>
          <cell r="AG853">
            <v>3163</v>
          </cell>
          <cell r="AH853">
            <v>5744</v>
          </cell>
          <cell r="AI853">
            <v>266552</v>
          </cell>
          <cell r="AJ853">
            <v>15065</v>
          </cell>
          <cell r="AK853">
            <v>263971</v>
          </cell>
          <cell r="AL853">
            <v>69011</v>
          </cell>
          <cell r="AM853">
            <v>60802</v>
          </cell>
          <cell r="AN853">
            <v>254</v>
          </cell>
          <cell r="AO853">
            <v>230</v>
          </cell>
        </row>
        <row r="854">
          <cell r="B854" t="str">
            <v>04 นาทวี</v>
          </cell>
          <cell r="C854">
            <v>0</v>
          </cell>
          <cell r="D854">
            <v>316954</v>
          </cell>
          <cell r="E854">
            <v>0</v>
          </cell>
          <cell r="F854">
            <v>270164</v>
          </cell>
          <cell r="G854">
            <v>0</v>
          </cell>
          <cell r="H854">
            <v>804</v>
          </cell>
          <cell r="I854">
            <v>0</v>
          </cell>
          <cell r="J854">
            <v>2.9764452332657201</v>
          </cell>
          <cell r="M854">
            <v>317226</v>
          </cell>
          <cell r="N854">
            <v>280801</v>
          </cell>
          <cell r="P854">
            <v>223030.73465</v>
          </cell>
          <cell r="Q854">
            <v>223030.73465</v>
          </cell>
          <cell r="Y854">
            <v>190899.66665999999</v>
          </cell>
          <cell r="Z854">
            <v>198649.77630999999</v>
          </cell>
          <cell r="AA854">
            <v>38761</v>
          </cell>
          <cell r="AB854">
            <v>37194</v>
          </cell>
          <cell r="AC854">
            <v>203.0426409348556</v>
          </cell>
          <cell r="AD854">
            <v>187.23629859661531</v>
          </cell>
          <cell r="AE854">
            <v>321918</v>
          </cell>
          <cell r="AF854">
            <v>317226</v>
          </cell>
          <cell r="AG854">
            <v>2976</v>
          </cell>
          <cell r="AH854">
            <v>7668</v>
          </cell>
          <cell r="AI854">
            <v>260668</v>
          </cell>
          <cell r="AJ854">
            <v>18234</v>
          </cell>
          <cell r="AK854">
            <v>271234</v>
          </cell>
          <cell r="AL854">
            <v>60422</v>
          </cell>
          <cell r="AM854">
            <v>61052</v>
          </cell>
          <cell r="AN854">
            <v>261</v>
          </cell>
          <cell r="AO854">
            <v>225</v>
          </cell>
        </row>
        <row r="855">
          <cell r="B855" t="str">
            <v>05 ระโนด</v>
          </cell>
          <cell r="C855">
            <v>0</v>
          </cell>
          <cell r="D855">
            <v>17</v>
          </cell>
          <cell r="E855">
            <v>0</v>
          </cell>
          <cell r="F855">
            <v>17</v>
          </cell>
          <cell r="G855">
            <v>0</v>
          </cell>
          <cell r="H855">
            <v>1</v>
          </cell>
          <cell r="I855">
            <v>0</v>
          </cell>
          <cell r="J855">
            <v>49.019411764705886</v>
          </cell>
          <cell r="M855">
            <v>0</v>
          </cell>
          <cell r="N855">
            <v>30</v>
          </cell>
          <cell r="P855">
            <v>0</v>
          </cell>
          <cell r="Q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30</v>
          </cell>
          <cell r="AF855">
            <v>30</v>
          </cell>
          <cell r="AG855">
            <v>0</v>
          </cell>
          <cell r="AH855">
            <v>0</v>
          </cell>
          <cell r="AI855">
            <v>22</v>
          </cell>
          <cell r="AJ855">
            <v>0</v>
          </cell>
          <cell r="AK855">
            <v>22</v>
          </cell>
          <cell r="AL855">
            <v>3</v>
          </cell>
          <cell r="AM855">
            <v>4</v>
          </cell>
          <cell r="AN855">
            <v>182</v>
          </cell>
          <cell r="AO855">
            <v>182</v>
          </cell>
        </row>
        <row r="856">
          <cell r="B856" t="str">
            <v>06 รัตภูมิ</v>
          </cell>
          <cell r="C856">
            <v>0</v>
          </cell>
          <cell r="D856">
            <v>182339</v>
          </cell>
          <cell r="E856">
            <v>0</v>
          </cell>
          <cell r="F856">
            <v>168002</v>
          </cell>
          <cell r="G856">
            <v>0</v>
          </cell>
          <cell r="H856">
            <v>46297</v>
          </cell>
          <cell r="I856">
            <v>0</v>
          </cell>
          <cell r="J856">
            <v>275.57619123581861</v>
          </cell>
          <cell r="M856">
            <v>181274</v>
          </cell>
          <cell r="N856">
            <v>152294</v>
          </cell>
          <cell r="P856">
            <v>136650.00938</v>
          </cell>
          <cell r="Q856">
            <v>138504.00938</v>
          </cell>
          <cell r="Y856">
            <v>109075.17313</v>
          </cell>
          <cell r="Z856">
            <v>112253.73563</v>
          </cell>
          <cell r="AA856">
            <v>17533</v>
          </cell>
          <cell r="AB856">
            <v>19605</v>
          </cell>
          <cell r="AC856">
            <v>160.74055546786735</v>
          </cell>
          <cell r="AD856">
            <v>174.65305622096739</v>
          </cell>
          <cell r="AE856">
            <v>181396</v>
          </cell>
          <cell r="AF856">
            <v>181274</v>
          </cell>
          <cell r="AG856">
            <v>3148</v>
          </cell>
          <cell r="AH856">
            <v>3270</v>
          </cell>
          <cell r="AI856">
            <v>179477</v>
          </cell>
          <cell r="AJ856">
            <v>10842</v>
          </cell>
          <cell r="AK856">
            <v>181274</v>
          </cell>
          <cell r="AL856">
            <v>44643</v>
          </cell>
          <cell r="AM856">
            <v>42288</v>
          </cell>
          <cell r="AN856">
            <v>242</v>
          </cell>
          <cell r="AO856">
            <v>233</v>
          </cell>
        </row>
        <row r="857">
          <cell r="B857" t="str">
            <v>07 สะเดา</v>
          </cell>
          <cell r="C857">
            <v>418021</v>
          </cell>
          <cell r="D857">
            <v>425205</v>
          </cell>
          <cell r="E857">
            <v>355485</v>
          </cell>
          <cell r="F857">
            <v>360454</v>
          </cell>
          <cell r="G857">
            <v>9356</v>
          </cell>
          <cell r="H857">
            <v>16446</v>
          </cell>
          <cell r="I857">
            <v>26.32</v>
          </cell>
          <cell r="J857">
            <v>45.626199653769966</v>
          </cell>
          <cell r="M857">
            <v>435961</v>
          </cell>
          <cell r="N857">
            <v>379247</v>
          </cell>
          <cell r="P857">
            <v>482479.71528</v>
          </cell>
          <cell r="Q857">
            <v>491762.71528</v>
          </cell>
          <cell r="Y857">
            <v>383616.21528</v>
          </cell>
          <cell r="Z857">
            <v>373110.54861</v>
          </cell>
          <cell r="AA857">
            <v>67420</v>
          </cell>
          <cell r="AB857">
            <v>67264</v>
          </cell>
          <cell r="AC857">
            <v>175.74767176087863</v>
          </cell>
          <cell r="AD857">
            <v>180.27899890734207</v>
          </cell>
          <cell r="AE857">
            <v>447559</v>
          </cell>
          <cell r="AF857">
            <v>435961</v>
          </cell>
          <cell r="AG857">
            <v>8222</v>
          </cell>
          <cell r="AH857">
            <v>19820</v>
          </cell>
          <cell r="AI857">
            <v>322691</v>
          </cell>
          <cell r="AJ857">
            <v>26543</v>
          </cell>
          <cell r="AK857">
            <v>329414</v>
          </cell>
          <cell r="AL857">
            <v>80066</v>
          </cell>
          <cell r="AM857">
            <v>82021</v>
          </cell>
          <cell r="AN857">
            <v>311</v>
          </cell>
          <cell r="AO857">
            <v>249</v>
          </cell>
        </row>
        <row r="858">
          <cell r="B858" t="str">
            <v>08 สะบ้าย้อย</v>
          </cell>
          <cell r="C858">
            <v>219238</v>
          </cell>
          <cell r="D858">
            <v>219238</v>
          </cell>
          <cell r="E858">
            <v>173415</v>
          </cell>
          <cell r="F858">
            <v>173415</v>
          </cell>
          <cell r="G858">
            <v>9519</v>
          </cell>
          <cell r="H858">
            <v>51998</v>
          </cell>
          <cell r="I858">
            <v>54.89</v>
          </cell>
          <cell r="J858">
            <v>299.84773762361965</v>
          </cell>
          <cell r="M858">
            <v>298680</v>
          </cell>
          <cell r="N858">
            <v>237033</v>
          </cell>
          <cell r="P858">
            <v>239106.66665999999</v>
          </cell>
          <cell r="Q858">
            <v>237695</v>
          </cell>
          <cell r="Y858">
            <v>204717.5</v>
          </cell>
          <cell r="Z858">
            <v>204872.33334000001</v>
          </cell>
          <cell r="AA858">
            <v>47580</v>
          </cell>
          <cell r="AB858">
            <v>47791</v>
          </cell>
          <cell r="AC858">
            <v>232.41870165257001</v>
          </cell>
          <cell r="AD858">
            <v>233.27452949616512</v>
          </cell>
          <cell r="AE858">
            <v>317990</v>
          </cell>
          <cell r="AF858">
            <v>298680</v>
          </cell>
          <cell r="AG858">
            <v>3368</v>
          </cell>
          <cell r="AH858">
            <v>22678</v>
          </cell>
          <cell r="AI858">
            <v>148841.70000000001</v>
          </cell>
          <cell r="AJ858">
            <v>18094</v>
          </cell>
          <cell r="AK858">
            <v>144257.70000000001</v>
          </cell>
          <cell r="AL858">
            <v>35843</v>
          </cell>
          <cell r="AM858">
            <v>34872</v>
          </cell>
          <cell r="AN858">
            <v>306</v>
          </cell>
          <cell r="AO858">
            <v>242</v>
          </cell>
        </row>
        <row r="859">
          <cell r="B859" t="str">
            <v>09 สทิงพระ</v>
          </cell>
          <cell r="C859">
            <v>142.05000000000001</v>
          </cell>
          <cell r="D859">
            <v>141</v>
          </cell>
          <cell r="E859">
            <v>81.25</v>
          </cell>
          <cell r="F859">
            <v>81.25</v>
          </cell>
          <cell r="G859">
            <v>4</v>
          </cell>
          <cell r="H859">
            <v>5</v>
          </cell>
          <cell r="I859">
            <v>52.39</v>
          </cell>
          <cell r="J859">
            <v>65.394215384615379</v>
          </cell>
          <cell r="M859">
            <v>57</v>
          </cell>
          <cell r="N859">
            <v>172</v>
          </cell>
          <cell r="P859">
            <v>0</v>
          </cell>
          <cell r="Q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172</v>
          </cell>
          <cell r="AF859">
            <v>172</v>
          </cell>
          <cell r="AG859">
            <v>0</v>
          </cell>
          <cell r="AH859">
            <v>0</v>
          </cell>
          <cell r="AI859">
            <v>108</v>
          </cell>
          <cell r="AJ859">
            <v>8</v>
          </cell>
          <cell r="AK859">
            <v>116</v>
          </cell>
          <cell r="AL859">
            <v>12</v>
          </cell>
          <cell r="AM859">
            <v>14</v>
          </cell>
          <cell r="AN859">
            <v>111</v>
          </cell>
          <cell r="AO859">
            <v>121</v>
          </cell>
        </row>
        <row r="860">
          <cell r="B860" t="str">
            <v>10 หาดใหญ่</v>
          </cell>
          <cell r="C860">
            <v>205549</v>
          </cell>
          <cell r="D860">
            <v>280901</v>
          </cell>
          <cell r="E860">
            <v>110821</v>
          </cell>
          <cell r="F860">
            <v>190974</v>
          </cell>
          <cell r="G860">
            <v>0</v>
          </cell>
          <cell r="H860">
            <v>58024</v>
          </cell>
          <cell r="I860">
            <v>0</v>
          </cell>
          <cell r="J860">
            <v>303.83393545718269</v>
          </cell>
          <cell r="M860">
            <v>208713</v>
          </cell>
          <cell r="N860">
            <v>164459</v>
          </cell>
          <cell r="P860">
            <v>161466.93</v>
          </cell>
          <cell r="Q860">
            <v>161466.93</v>
          </cell>
          <cell r="Y860">
            <v>126116.56776999999</v>
          </cell>
          <cell r="Z860">
            <v>126116.56776999999</v>
          </cell>
          <cell r="AA860">
            <v>23661</v>
          </cell>
          <cell r="AB860">
            <v>22113</v>
          </cell>
          <cell r="AC860">
            <v>187.61103584590518</v>
          </cell>
          <cell r="AD860">
            <v>175.33615587689729</v>
          </cell>
          <cell r="AE860">
            <v>218902</v>
          </cell>
          <cell r="AF860">
            <v>208713</v>
          </cell>
          <cell r="AG860">
            <v>3753</v>
          </cell>
          <cell r="AH860">
            <v>13942</v>
          </cell>
          <cell r="AI860">
            <v>175571</v>
          </cell>
          <cell r="AJ860">
            <v>12446</v>
          </cell>
          <cell r="AK860">
            <v>174075</v>
          </cell>
          <cell r="AL860">
            <v>42389</v>
          </cell>
          <cell r="AM860">
            <v>39432</v>
          </cell>
          <cell r="AN860">
            <v>287</v>
          </cell>
          <cell r="AO860">
            <v>227</v>
          </cell>
        </row>
        <row r="861">
          <cell r="B861" t="str">
            <v>11 กระแสสินธุ์</v>
          </cell>
          <cell r="C861">
            <v>0</v>
          </cell>
          <cell r="D861">
            <v>6187.25</v>
          </cell>
          <cell r="E861">
            <v>0</v>
          </cell>
          <cell r="F861">
            <v>5005.25</v>
          </cell>
          <cell r="G861">
            <v>0</v>
          </cell>
          <cell r="H861">
            <v>1132</v>
          </cell>
          <cell r="I861">
            <v>0</v>
          </cell>
          <cell r="J861">
            <v>226.22485590130361</v>
          </cell>
          <cell r="M861">
            <v>9765</v>
          </cell>
          <cell r="N861">
            <v>9529</v>
          </cell>
          <cell r="P861">
            <v>7887.2171099999996</v>
          </cell>
          <cell r="Q861">
            <v>7887.2171099999996</v>
          </cell>
          <cell r="Y861">
            <v>6870.2171099999996</v>
          </cell>
          <cell r="Z861">
            <v>6870.2171099999996</v>
          </cell>
          <cell r="AA861">
            <v>1389</v>
          </cell>
          <cell r="AB861">
            <v>1374</v>
          </cell>
          <cell r="AC861">
            <v>202.11103149111398</v>
          </cell>
          <cell r="AD861">
            <v>199.98631697827088</v>
          </cell>
          <cell r="AE861">
            <v>9845</v>
          </cell>
          <cell r="AF861">
            <v>9529</v>
          </cell>
          <cell r="AG861">
            <v>163</v>
          </cell>
          <cell r="AH861">
            <v>479</v>
          </cell>
          <cell r="AI861">
            <v>7585</v>
          </cell>
          <cell r="AJ861">
            <v>549</v>
          </cell>
          <cell r="AK861">
            <v>7655</v>
          </cell>
          <cell r="AL861">
            <v>1703</v>
          </cell>
          <cell r="AM861">
            <v>1714</v>
          </cell>
          <cell r="AN861">
            <v>239</v>
          </cell>
          <cell r="AO861">
            <v>224</v>
          </cell>
        </row>
        <row r="862">
          <cell r="B862" t="str">
            <v>12 นาหม่อม</v>
          </cell>
          <cell r="C862">
            <v>36953</v>
          </cell>
          <cell r="D862">
            <v>39043</v>
          </cell>
          <cell r="E862">
            <v>35261</v>
          </cell>
          <cell r="F862">
            <v>36499.85</v>
          </cell>
          <cell r="G862">
            <v>1865</v>
          </cell>
          <cell r="H862">
            <v>328</v>
          </cell>
          <cell r="I862">
            <v>52.89</v>
          </cell>
          <cell r="J862">
            <v>8.9999013694576835</v>
          </cell>
          <cell r="M862">
            <v>59834</v>
          </cell>
          <cell r="N862">
            <v>48992</v>
          </cell>
          <cell r="P862">
            <v>47372.166669999999</v>
          </cell>
          <cell r="Q862">
            <v>47372.166669999999</v>
          </cell>
          <cell r="Y862">
            <v>36880.75</v>
          </cell>
          <cell r="Z862">
            <v>38166.583330000001</v>
          </cell>
          <cell r="AA862">
            <v>8494</v>
          </cell>
          <cell r="AB862">
            <v>8843</v>
          </cell>
          <cell r="AC862">
            <v>230.31382677060526</v>
          </cell>
          <cell r="AD862">
            <v>231.69947534677581</v>
          </cell>
          <cell r="AE862">
            <v>60093</v>
          </cell>
          <cell r="AF862">
            <v>59834</v>
          </cell>
          <cell r="AG862">
            <v>1031</v>
          </cell>
          <cell r="AH862">
            <v>1290</v>
          </cell>
          <cell r="AI862">
            <v>40867</v>
          </cell>
          <cell r="AJ862">
            <v>3298</v>
          </cell>
          <cell r="AK862">
            <v>42875</v>
          </cell>
          <cell r="AL862">
            <v>10819</v>
          </cell>
          <cell r="AM862">
            <v>10154</v>
          </cell>
          <cell r="AN862">
            <v>246</v>
          </cell>
          <cell r="AO862">
            <v>237</v>
          </cell>
        </row>
        <row r="863">
          <cell r="B863" t="str">
            <v>13 ควนเนียง</v>
          </cell>
          <cell r="C863">
            <v>46077</v>
          </cell>
          <cell r="D863">
            <v>46077</v>
          </cell>
          <cell r="E863">
            <v>41657</v>
          </cell>
          <cell r="F863">
            <v>41657</v>
          </cell>
          <cell r="G863">
            <v>3333</v>
          </cell>
          <cell r="H863">
            <v>21827</v>
          </cell>
          <cell r="I863">
            <v>80.02</v>
          </cell>
          <cell r="J863">
            <v>523.96844251866435</v>
          </cell>
          <cell r="M863">
            <v>57138</v>
          </cell>
          <cell r="N863">
            <v>50388</v>
          </cell>
          <cell r="P863">
            <v>44424.166660000003</v>
          </cell>
          <cell r="Q863">
            <v>44424.166660000003</v>
          </cell>
          <cell r="Y863">
            <v>41600.166660000003</v>
          </cell>
          <cell r="Z863">
            <v>41346.833330000001</v>
          </cell>
          <cell r="AA863">
            <v>10021</v>
          </cell>
          <cell r="AB863">
            <v>9511</v>
          </cell>
          <cell r="AC863">
            <v>240.87806810195119</v>
          </cell>
          <cell r="AD863">
            <v>230.02719274995079</v>
          </cell>
          <cell r="AE863">
            <v>50488</v>
          </cell>
          <cell r="AF863">
            <v>50388</v>
          </cell>
          <cell r="AG863">
            <v>818</v>
          </cell>
          <cell r="AH863">
            <v>918</v>
          </cell>
          <cell r="AI863">
            <v>42979</v>
          </cell>
          <cell r="AJ863">
            <v>2641</v>
          </cell>
          <cell r="AK863">
            <v>44702</v>
          </cell>
          <cell r="AL863">
            <v>10287</v>
          </cell>
          <cell r="AM863">
            <v>10283</v>
          </cell>
          <cell r="AN863">
            <v>241</v>
          </cell>
          <cell r="AO863">
            <v>230</v>
          </cell>
        </row>
        <row r="864">
          <cell r="B864" t="str">
            <v>14 บางกล่ำ</v>
          </cell>
          <cell r="C864">
            <v>20351</v>
          </cell>
          <cell r="D864">
            <v>19132</v>
          </cell>
          <cell r="E864">
            <v>19779</v>
          </cell>
          <cell r="F864">
            <v>18560</v>
          </cell>
          <cell r="G864">
            <v>1074</v>
          </cell>
          <cell r="H864">
            <v>1811</v>
          </cell>
          <cell r="I864">
            <v>54.3</v>
          </cell>
          <cell r="J864">
            <v>97.572408405172411</v>
          </cell>
          <cell r="M864">
            <v>42436</v>
          </cell>
          <cell r="N864">
            <v>34708</v>
          </cell>
          <cell r="P864">
            <v>56867.625</v>
          </cell>
          <cell r="Q864">
            <v>56867.625</v>
          </cell>
          <cell r="Y864">
            <v>41225.458330000001</v>
          </cell>
          <cell r="Z864">
            <v>42366.708330000001</v>
          </cell>
          <cell r="AA864">
            <v>9878</v>
          </cell>
          <cell r="AB864">
            <v>9437</v>
          </cell>
          <cell r="AC864">
            <v>239.62106211251916</v>
          </cell>
          <cell r="AD864">
            <v>222.75333457703155</v>
          </cell>
          <cell r="AE864">
            <v>34148</v>
          </cell>
          <cell r="AF864">
            <v>34708</v>
          </cell>
          <cell r="AG864">
            <v>1041</v>
          </cell>
          <cell r="AH864">
            <v>481</v>
          </cell>
          <cell r="AI864">
            <v>22363</v>
          </cell>
          <cell r="AJ864">
            <v>1621</v>
          </cell>
          <cell r="AK864">
            <v>23503</v>
          </cell>
          <cell r="AL864">
            <v>5795</v>
          </cell>
          <cell r="AM864">
            <v>5740</v>
          </cell>
          <cell r="AN864">
            <v>250</v>
          </cell>
          <cell r="AO864">
            <v>244</v>
          </cell>
        </row>
        <row r="865">
          <cell r="B865" t="str">
            <v>15 สิงหนคร</v>
          </cell>
          <cell r="C865">
            <v>772.5</v>
          </cell>
          <cell r="D865">
            <v>441</v>
          </cell>
          <cell r="E865">
            <v>361.5</v>
          </cell>
          <cell r="F865">
            <v>356</v>
          </cell>
          <cell r="G865">
            <v>48</v>
          </cell>
          <cell r="H865">
            <v>8</v>
          </cell>
          <cell r="I865">
            <v>132.29</v>
          </cell>
          <cell r="J865">
            <v>22.799606741573033</v>
          </cell>
          <cell r="M865">
            <v>125</v>
          </cell>
          <cell r="N865">
            <v>459</v>
          </cell>
          <cell r="P865">
            <v>0</v>
          </cell>
          <cell r="Q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477</v>
          </cell>
          <cell r="AF865">
            <v>459</v>
          </cell>
          <cell r="AG865">
            <v>0</v>
          </cell>
          <cell r="AH865">
            <v>18</v>
          </cell>
          <cell r="AI865">
            <v>83</v>
          </cell>
          <cell r="AJ865">
            <v>28</v>
          </cell>
          <cell r="AK865">
            <v>93</v>
          </cell>
          <cell r="AL865">
            <v>17</v>
          </cell>
          <cell r="AM865">
            <v>17</v>
          </cell>
          <cell r="AN865">
            <v>193</v>
          </cell>
          <cell r="AO865">
            <v>183</v>
          </cell>
        </row>
        <row r="866">
          <cell r="B866" t="str">
            <v>16 คลองหอยโข่ง</v>
          </cell>
          <cell r="C866">
            <v>93143</v>
          </cell>
          <cell r="D866">
            <v>93143</v>
          </cell>
          <cell r="E866">
            <v>78102</v>
          </cell>
          <cell r="F866">
            <v>78102</v>
          </cell>
          <cell r="G866">
            <v>1423</v>
          </cell>
          <cell r="H866">
            <v>2066</v>
          </cell>
          <cell r="I866">
            <v>18.22</v>
          </cell>
          <cell r="J866">
            <v>26.45445712017618</v>
          </cell>
          <cell r="M866">
            <v>106628</v>
          </cell>
          <cell r="N866">
            <v>101333</v>
          </cell>
          <cell r="P866">
            <v>52567.916669999999</v>
          </cell>
          <cell r="Q866">
            <v>52567.916669999999</v>
          </cell>
          <cell r="Y866">
            <v>32272.333330000001</v>
          </cell>
          <cell r="Z866">
            <v>36582.333330000001</v>
          </cell>
          <cell r="AA866">
            <v>7709</v>
          </cell>
          <cell r="AB866">
            <v>8315</v>
          </cell>
          <cell r="AC866">
            <v>238.86453483436426</v>
          </cell>
          <cell r="AD866">
            <v>227.28526825902168</v>
          </cell>
          <cell r="AE866">
            <v>106805</v>
          </cell>
          <cell r="AF866">
            <v>106628</v>
          </cell>
          <cell r="AG866">
            <v>2017</v>
          </cell>
          <cell r="AH866">
            <v>2194</v>
          </cell>
          <cell r="AI866">
            <v>89047</v>
          </cell>
          <cell r="AJ866">
            <v>6437</v>
          </cell>
          <cell r="AK866">
            <v>93290</v>
          </cell>
          <cell r="AL866">
            <v>22677</v>
          </cell>
          <cell r="AM866">
            <v>21203</v>
          </cell>
          <cell r="AN866">
            <v>255</v>
          </cell>
          <cell r="AO866">
            <v>227</v>
          </cell>
        </row>
        <row r="867">
          <cell r="B867" t="str">
            <v>สตูล</v>
          </cell>
          <cell r="C867">
            <v>547326.57000000007</v>
          </cell>
          <cell r="D867">
            <v>601251.64</v>
          </cell>
          <cell r="E867">
            <v>414942</v>
          </cell>
          <cell r="F867">
            <v>451222.51999999996</v>
          </cell>
          <cell r="G867">
            <v>73708</v>
          </cell>
          <cell r="H867">
            <v>74456</v>
          </cell>
          <cell r="I867">
            <v>178</v>
          </cell>
          <cell r="J867">
            <v>165</v>
          </cell>
          <cell r="M867">
            <v>528543.04389055795</v>
          </cell>
          <cell r="N867">
            <v>472671</v>
          </cell>
          <cell r="P867">
            <v>536674.05110000004</v>
          </cell>
          <cell r="Q867">
            <v>540263.88442000002</v>
          </cell>
          <cell r="Y867">
            <v>427447.70640000002</v>
          </cell>
          <cell r="Z867">
            <v>418851.31155000004</v>
          </cell>
          <cell r="AA867">
            <v>76093</v>
          </cell>
          <cell r="AB867">
            <v>75779</v>
          </cell>
          <cell r="AC867">
            <v>178</v>
          </cell>
          <cell r="AD867">
            <v>181</v>
          </cell>
          <cell r="AE867">
            <v>538982</v>
          </cell>
          <cell r="AF867">
            <v>531753</v>
          </cell>
          <cell r="AG867">
            <v>12109</v>
          </cell>
          <cell r="AH867">
            <v>19338</v>
          </cell>
          <cell r="AI867">
            <v>397549</v>
          </cell>
          <cell r="AJ867">
            <v>33050</v>
          </cell>
          <cell r="AK867">
            <v>410055</v>
          </cell>
          <cell r="AL867">
            <v>97472</v>
          </cell>
          <cell r="AM867">
            <v>96688</v>
          </cell>
          <cell r="AN867">
            <v>245</v>
          </cell>
          <cell r="AO867">
            <v>236</v>
          </cell>
        </row>
        <row r="868">
          <cell r="B868" t="str">
            <v>01 เมืองสตูล</v>
          </cell>
          <cell r="C868">
            <v>118289.5</v>
          </cell>
          <cell r="D868">
            <v>90131</v>
          </cell>
          <cell r="E868">
            <v>101740.5</v>
          </cell>
          <cell r="F868">
            <v>74619.5</v>
          </cell>
          <cell r="G868">
            <v>14738</v>
          </cell>
          <cell r="H868">
            <v>849</v>
          </cell>
          <cell r="I868">
            <v>144.86000000000001</v>
          </cell>
          <cell r="J868">
            <v>11.3767650547109</v>
          </cell>
          <cell r="M868">
            <v>78945.596415042601</v>
          </cell>
          <cell r="N868">
            <v>82155</v>
          </cell>
          <cell r="P868">
            <v>86421.317540000004</v>
          </cell>
          <cell r="Q868">
            <v>91343.984200000006</v>
          </cell>
          <cell r="Y868">
            <v>69417.000069999995</v>
          </cell>
          <cell r="Z868">
            <v>69417.000079999998</v>
          </cell>
          <cell r="AA868">
            <v>5842</v>
          </cell>
          <cell r="AB868">
            <v>5804</v>
          </cell>
          <cell r="AC868">
            <v>84.165196362684028</v>
          </cell>
          <cell r="AD868">
            <v>83.612828493466637</v>
          </cell>
          <cell r="AE868">
            <v>82718</v>
          </cell>
          <cell r="AF868">
            <v>82155</v>
          </cell>
          <cell r="AG868">
            <v>1883</v>
          </cell>
          <cell r="AH868">
            <v>2446</v>
          </cell>
          <cell r="AI868">
            <v>80549</v>
          </cell>
          <cell r="AJ868">
            <v>5258</v>
          </cell>
          <cell r="AK868">
            <v>82155</v>
          </cell>
          <cell r="AL868">
            <v>20587</v>
          </cell>
          <cell r="AM868">
            <v>18841</v>
          </cell>
          <cell r="AN868">
            <v>230</v>
          </cell>
          <cell r="AO868">
            <v>229</v>
          </cell>
        </row>
        <row r="869">
          <cell r="B869" t="str">
            <v>02 ทุ่งหว้า</v>
          </cell>
          <cell r="C869">
            <v>99343.57</v>
          </cell>
          <cell r="D869">
            <v>100655.57</v>
          </cell>
          <cell r="E869">
            <v>61897</v>
          </cell>
          <cell r="F869">
            <v>70250</v>
          </cell>
          <cell r="G869">
            <v>3000</v>
          </cell>
          <cell r="H869">
            <v>2867</v>
          </cell>
          <cell r="I869">
            <v>48.46</v>
          </cell>
          <cell r="J869">
            <v>40.807610818505339</v>
          </cell>
          <cell r="M869">
            <v>80006.873300331441</v>
          </cell>
          <cell r="N869">
            <v>63920</v>
          </cell>
          <cell r="P869">
            <v>55476.990210000004</v>
          </cell>
          <cell r="Q869">
            <v>55394.156869999999</v>
          </cell>
          <cell r="Y869">
            <v>45286.177710000004</v>
          </cell>
          <cell r="Z869">
            <v>43274.594369999999</v>
          </cell>
          <cell r="AA869">
            <v>8815</v>
          </cell>
          <cell r="AB869">
            <v>9720</v>
          </cell>
          <cell r="AC869">
            <v>194.65676580921581</v>
          </cell>
          <cell r="AD869">
            <v>224.60264188999722</v>
          </cell>
          <cell r="AE869">
            <v>82476</v>
          </cell>
          <cell r="AF869">
            <v>80007</v>
          </cell>
          <cell r="AG869">
            <v>1892</v>
          </cell>
          <cell r="AH869">
            <v>4361</v>
          </cell>
          <cell r="AI869">
            <v>53925</v>
          </cell>
          <cell r="AJ869">
            <v>5167</v>
          </cell>
          <cell r="AK869">
            <v>54731</v>
          </cell>
          <cell r="AL869">
            <v>11917</v>
          </cell>
          <cell r="AM869">
            <v>12692</v>
          </cell>
          <cell r="AN869">
            <v>250</v>
          </cell>
          <cell r="AO869">
            <v>232</v>
          </cell>
        </row>
        <row r="870">
          <cell r="B870" t="str">
            <v>03 ละงู</v>
          </cell>
          <cell r="C870">
            <v>87730.5</v>
          </cell>
          <cell r="D870">
            <v>104697.5</v>
          </cell>
          <cell r="E870">
            <v>62194.5</v>
          </cell>
          <cell r="F870">
            <v>76012.5</v>
          </cell>
          <cell r="G870">
            <v>16409</v>
          </cell>
          <cell r="H870">
            <v>18877</v>
          </cell>
          <cell r="I870">
            <v>263.83000000000004</v>
          </cell>
          <cell r="J870">
            <v>248.33480019733597</v>
          </cell>
          <cell r="M870">
            <v>84747.773330249591</v>
          </cell>
          <cell r="N870">
            <v>81921</v>
          </cell>
          <cell r="P870">
            <v>92785.921530000007</v>
          </cell>
          <cell r="Q870">
            <v>92785.921530000007</v>
          </cell>
          <cell r="Y870">
            <v>84488.888890000002</v>
          </cell>
          <cell r="Z870">
            <v>83467.867370000007</v>
          </cell>
          <cell r="AA870">
            <v>19595</v>
          </cell>
          <cell r="AB870">
            <v>18334</v>
          </cell>
          <cell r="AC870">
            <v>231.92688891508513</v>
          </cell>
          <cell r="AD870">
            <v>219.65341689213449</v>
          </cell>
          <cell r="AE870">
            <v>84805</v>
          </cell>
          <cell r="AF870">
            <v>84748</v>
          </cell>
          <cell r="AG870">
            <v>2461</v>
          </cell>
          <cell r="AH870">
            <v>2518</v>
          </cell>
          <cell r="AI870">
            <v>65243</v>
          </cell>
          <cell r="AJ870">
            <v>5114</v>
          </cell>
          <cell r="AK870">
            <v>67839</v>
          </cell>
          <cell r="AL870">
            <v>16832</v>
          </cell>
          <cell r="AM870">
            <v>16579</v>
          </cell>
          <cell r="AN870">
            <v>250</v>
          </cell>
          <cell r="AO870">
            <v>244</v>
          </cell>
        </row>
        <row r="871">
          <cell r="B871" t="str">
            <v>04 ควนกาหลง</v>
          </cell>
          <cell r="C871">
            <v>92672</v>
          </cell>
          <cell r="D871">
            <v>134352</v>
          </cell>
          <cell r="E871">
            <v>84787</v>
          </cell>
          <cell r="F871">
            <v>96072</v>
          </cell>
          <cell r="G871">
            <v>21494</v>
          </cell>
          <cell r="H871">
            <v>27093</v>
          </cell>
          <cell r="I871">
            <v>253.51</v>
          </cell>
          <cell r="J871">
            <v>282.00319312598884</v>
          </cell>
          <cell r="M871">
            <v>129980.77064193579</v>
          </cell>
          <cell r="N871">
            <v>103543</v>
          </cell>
          <cell r="P871">
            <v>144097.18291999999</v>
          </cell>
          <cell r="Q871">
            <v>143349.18291999999</v>
          </cell>
          <cell r="Y871">
            <v>117932.50083</v>
          </cell>
          <cell r="Z871">
            <v>114626.96083</v>
          </cell>
          <cell r="AA871">
            <v>17442</v>
          </cell>
          <cell r="AB871">
            <v>17700</v>
          </cell>
          <cell r="AC871">
            <v>147.89653016696735</v>
          </cell>
          <cell r="AD871">
            <v>154.4097439075407</v>
          </cell>
          <cell r="AE871">
            <v>132465</v>
          </cell>
          <cell r="AF871">
            <v>129981</v>
          </cell>
          <cell r="AG871">
            <v>2073</v>
          </cell>
          <cell r="AH871">
            <v>4557</v>
          </cell>
          <cell r="AI871">
            <v>85301</v>
          </cell>
          <cell r="AJ871">
            <v>7838</v>
          </cell>
          <cell r="AK871">
            <v>88582</v>
          </cell>
          <cell r="AL871">
            <v>22141</v>
          </cell>
          <cell r="AM871">
            <v>21507</v>
          </cell>
          <cell r="AN871">
            <v>255</v>
          </cell>
          <cell r="AO871">
            <v>243</v>
          </cell>
        </row>
        <row r="872">
          <cell r="B872" t="str">
            <v>05 ควนโดน</v>
          </cell>
          <cell r="C872">
            <v>47980</v>
          </cell>
          <cell r="D872">
            <v>43812.41</v>
          </cell>
          <cell r="E872">
            <v>32498</v>
          </cell>
          <cell r="F872">
            <v>28330.41</v>
          </cell>
          <cell r="G872">
            <v>5623</v>
          </cell>
          <cell r="H872">
            <v>2332</v>
          </cell>
          <cell r="I872">
            <v>173.03</v>
          </cell>
          <cell r="J872">
            <v>82.297963919336155</v>
          </cell>
          <cell r="M872">
            <v>32851.068321440718</v>
          </cell>
          <cell r="N872">
            <v>28677</v>
          </cell>
          <cell r="P872">
            <v>40433.791669999999</v>
          </cell>
          <cell r="Q872">
            <v>40433.791669999999</v>
          </cell>
          <cell r="Y872">
            <v>32082.541669999999</v>
          </cell>
          <cell r="Z872">
            <v>30660.541669999999</v>
          </cell>
          <cell r="AA872">
            <v>7914</v>
          </cell>
          <cell r="AB872">
            <v>8020</v>
          </cell>
          <cell r="AC872">
            <v>246.68998929441742</v>
          </cell>
          <cell r="AD872">
            <v>261.57689010228108</v>
          </cell>
          <cell r="AE872">
            <v>34022</v>
          </cell>
          <cell r="AF872">
            <v>32851</v>
          </cell>
          <cell r="AG872">
            <v>911</v>
          </cell>
          <cell r="AH872">
            <v>2082</v>
          </cell>
          <cell r="AI872">
            <v>23040</v>
          </cell>
          <cell r="AJ872">
            <v>2323</v>
          </cell>
          <cell r="AK872">
            <v>23281</v>
          </cell>
          <cell r="AL872">
            <v>4882</v>
          </cell>
          <cell r="AM872">
            <v>5319</v>
          </cell>
          <cell r="AN872">
            <v>253</v>
          </cell>
          <cell r="AO872">
            <v>228</v>
          </cell>
        </row>
        <row r="873">
          <cell r="B873" t="str">
            <v>06 ท่าแพ</v>
          </cell>
          <cell r="C873">
            <v>60348</v>
          </cell>
          <cell r="D873">
            <v>67932.56</v>
          </cell>
          <cell r="E873">
            <v>43711</v>
          </cell>
          <cell r="F873">
            <v>51295.56</v>
          </cell>
          <cell r="G873">
            <v>1744</v>
          </cell>
          <cell r="H873">
            <v>5</v>
          </cell>
          <cell r="I873">
            <v>39.89</v>
          </cell>
          <cell r="J873">
            <v>9.4966503923536463E-2</v>
          </cell>
          <cell r="M873">
            <v>55517.263886362241</v>
          </cell>
          <cell r="N873">
            <v>54450</v>
          </cell>
          <cell r="P873">
            <v>51749.791669999999</v>
          </cell>
          <cell r="Q873">
            <v>51247.791669999999</v>
          </cell>
          <cell r="Y873">
            <v>28826.541669999999</v>
          </cell>
          <cell r="Z873">
            <v>27394.458340000001</v>
          </cell>
          <cell r="AA873">
            <v>5996</v>
          </cell>
          <cell r="AB873">
            <v>6002</v>
          </cell>
          <cell r="AC873">
            <v>207.99433101057107</v>
          </cell>
          <cell r="AD873">
            <v>219.1134408748452</v>
          </cell>
          <cell r="AE873">
            <v>56794</v>
          </cell>
          <cell r="AF873">
            <v>55517</v>
          </cell>
          <cell r="AG873">
            <v>1397</v>
          </cell>
          <cell r="AH873">
            <v>2674</v>
          </cell>
          <cell r="AI873">
            <v>43108</v>
          </cell>
          <cell r="AJ873">
            <v>3518</v>
          </cell>
          <cell r="AK873">
            <v>43952</v>
          </cell>
          <cell r="AL873">
            <v>9278</v>
          </cell>
          <cell r="AM873">
            <v>10025</v>
          </cell>
          <cell r="AN873">
            <v>257</v>
          </cell>
          <cell r="AO873">
            <v>228</v>
          </cell>
        </row>
        <row r="874">
          <cell r="B874" t="str">
            <v>07 มะนัง</v>
          </cell>
          <cell r="C874">
            <v>40963</v>
          </cell>
          <cell r="D874">
            <v>59670.6</v>
          </cell>
          <cell r="E874">
            <v>28114</v>
          </cell>
          <cell r="F874">
            <v>54642.55</v>
          </cell>
          <cell r="G874">
            <v>10700</v>
          </cell>
          <cell r="H874">
            <v>22433</v>
          </cell>
          <cell r="I874">
            <v>380.59</v>
          </cell>
          <cell r="J874">
            <v>410.54286467231123</v>
          </cell>
          <cell r="M874">
            <v>66493.697995195616</v>
          </cell>
          <cell r="N874">
            <v>58005</v>
          </cell>
          <cell r="P874">
            <v>65709.055559999993</v>
          </cell>
          <cell r="Q874">
            <v>65709.055559999993</v>
          </cell>
          <cell r="Y874">
            <v>49414.055560000001</v>
          </cell>
          <cell r="Z874">
            <v>50009.888890000002</v>
          </cell>
          <cell r="AA874">
            <v>10489</v>
          </cell>
          <cell r="AB874">
            <v>10199</v>
          </cell>
          <cell r="AC874">
            <v>212.2744952792537</v>
          </cell>
          <cell r="AD874">
            <v>203.94434766899559</v>
          </cell>
          <cell r="AE874">
            <v>65702</v>
          </cell>
          <cell r="AF874">
            <v>66494</v>
          </cell>
          <cell r="AG874">
            <v>1492</v>
          </cell>
          <cell r="AH874">
            <v>700</v>
          </cell>
          <cell r="AI874">
            <v>46383</v>
          </cell>
          <cell r="AJ874">
            <v>3832</v>
          </cell>
          <cell r="AK874">
            <v>49515</v>
          </cell>
          <cell r="AL874">
            <v>11835</v>
          </cell>
          <cell r="AM874">
            <v>11725</v>
          </cell>
          <cell r="AN874">
            <v>230</v>
          </cell>
          <cell r="AO874">
            <v>237</v>
          </cell>
        </row>
        <row r="875">
          <cell r="B875" t="str">
            <v>ปัตตานี</v>
          </cell>
          <cell r="C875">
            <v>103010.06</v>
          </cell>
          <cell r="D875">
            <v>142998.60999999999</v>
          </cell>
          <cell r="E875">
            <v>99883.700000000012</v>
          </cell>
          <cell r="F875">
            <v>131518.76</v>
          </cell>
          <cell r="G875">
            <v>0</v>
          </cell>
          <cell r="H875">
            <v>21686</v>
          </cell>
          <cell r="I875">
            <v>0</v>
          </cell>
          <cell r="J875">
            <v>165</v>
          </cell>
          <cell r="M875">
            <v>442548.42303415533</v>
          </cell>
          <cell r="N875">
            <v>249907</v>
          </cell>
          <cell r="P875">
            <v>222832.68585000001</v>
          </cell>
          <cell r="Q875">
            <v>222832.68585000001</v>
          </cell>
          <cell r="Y875">
            <v>213525.45877</v>
          </cell>
          <cell r="Z875">
            <v>213983.58376000001</v>
          </cell>
          <cell r="AA875">
            <v>35264</v>
          </cell>
          <cell r="AB875">
            <v>36983</v>
          </cell>
          <cell r="AC875">
            <v>165</v>
          </cell>
          <cell r="AD875">
            <v>173</v>
          </cell>
          <cell r="AE875">
            <v>405832</v>
          </cell>
          <cell r="AF875">
            <v>398176</v>
          </cell>
          <cell r="AG875">
            <v>5302</v>
          </cell>
          <cell r="AH875">
            <v>12958</v>
          </cell>
          <cell r="AI875">
            <v>323322</v>
          </cell>
          <cell r="AJ875">
            <v>15048</v>
          </cell>
          <cell r="AK875">
            <v>325412</v>
          </cell>
          <cell r="AL875">
            <v>76377</v>
          </cell>
          <cell r="AM875">
            <v>76369</v>
          </cell>
          <cell r="AN875">
            <v>236</v>
          </cell>
          <cell r="AO875">
            <v>235</v>
          </cell>
        </row>
        <row r="876">
          <cell r="B876" t="str">
            <v>01 เมืองปัตตานี</v>
          </cell>
          <cell r="C876">
            <v>1401.8</v>
          </cell>
          <cell r="D876">
            <v>0</v>
          </cell>
          <cell r="E876">
            <v>1385.8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M876">
            <v>2989.9773796060799</v>
          </cell>
          <cell r="N876">
            <v>921</v>
          </cell>
          <cell r="P876">
            <v>0</v>
          </cell>
          <cell r="Q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1850</v>
          </cell>
          <cell r="AF876">
            <v>1621</v>
          </cell>
          <cell r="AG876">
            <v>16</v>
          </cell>
          <cell r="AH876">
            <v>245</v>
          </cell>
          <cell r="AI876">
            <v>1725</v>
          </cell>
          <cell r="AJ876">
            <v>70</v>
          </cell>
          <cell r="AK876">
            <v>1550</v>
          </cell>
          <cell r="AL876">
            <v>309</v>
          </cell>
          <cell r="AM876">
            <v>312</v>
          </cell>
          <cell r="AN876">
            <v>224</v>
          </cell>
          <cell r="AO876">
            <v>201</v>
          </cell>
        </row>
        <row r="877">
          <cell r="B877" t="str">
            <v>02 โคกโพธิ์</v>
          </cell>
          <cell r="C877">
            <v>35176.660000000003</v>
          </cell>
          <cell r="D877">
            <v>28186.98</v>
          </cell>
          <cell r="E877">
            <v>34485.25</v>
          </cell>
          <cell r="F877">
            <v>25566.68</v>
          </cell>
          <cell r="G877">
            <v>0</v>
          </cell>
          <cell r="H877">
            <v>33</v>
          </cell>
          <cell r="I877">
            <v>0</v>
          </cell>
          <cell r="J877">
            <v>1.2979092318595924</v>
          </cell>
          <cell r="M877">
            <v>95519.825614145288</v>
          </cell>
          <cell r="N877">
            <v>61883</v>
          </cell>
          <cell r="P877">
            <v>44835.329169999997</v>
          </cell>
          <cell r="Q877">
            <v>44835.329169999997</v>
          </cell>
          <cell r="Y877">
            <v>40895.412510000002</v>
          </cell>
          <cell r="Z877">
            <v>41488.204169999997</v>
          </cell>
          <cell r="AA877">
            <v>8531</v>
          </cell>
          <cell r="AB877">
            <v>8184</v>
          </cell>
          <cell r="AC877">
            <v>208.59596070889467</v>
          </cell>
          <cell r="AD877">
            <v>197.25910852192956</v>
          </cell>
          <cell r="AE877">
            <v>96675</v>
          </cell>
          <cell r="AF877">
            <v>95520</v>
          </cell>
          <cell r="AG877">
            <v>1408</v>
          </cell>
          <cell r="AH877">
            <v>2563</v>
          </cell>
          <cell r="AI877">
            <v>74029</v>
          </cell>
          <cell r="AJ877">
            <v>3166</v>
          </cell>
          <cell r="AK877">
            <v>74632</v>
          </cell>
          <cell r="AL877">
            <v>17978</v>
          </cell>
          <cell r="AM877">
            <v>17298</v>
          </cell>
          <cell r="AN877">
            <v>246</v>
          </cell>
          <cell r="AO877">
            <v>232</v>
          </cell>
        </row>
        <row r="878">
          <cell r="B878" t="str">
            <v>03 หนองจิก</v>
          </cell>
          <cell r="C878">
            <v>0</v>
          </cell>
          <cell r="D878">
            <v>15398.55</v>
          </cell>
          <cell r="E878">
            <v>0</v>
          </cell>
          <cell r="F878">
            <v>9627</v>
          </cell>
          <cell r="G878">
            <v>0</v>
          </cell>
          <cell r="H878">
            <v>5771</v>
          </cell>
          <cell r="I878">
            <v>0</v>
          </cell>
          <cell r="J878">
            <v>599.48301651604856</v>
          </cell>
          <cell r="M878">
            <v>31269.498008042992</v>
          </cell>
          <cell r="N878">
            <v>13743</v>
          </cell>
          <cell r="P878">
            <v>9358.2479199999998</v>
          </cell>
          <cell r="Q878">
            <v>9358.2479199999998</v>
          </cell>
          <cell r="Y878">
            <v>6844.6770800000004</v>
          </cell>
          <cell r="Z878">
            <v>6294.6770800000004</v>
          </cell>
          <cell r="AA878">
            <v>1720</v>
          </cell>
          <cell r="AB878">
            <v>1613</v>
          </cell>
          <cell r="AC878">
            <v>251.298013024743</v>
          </cell>
          <cell r="AD878">
            <v>256.32371279639972</v>
          </cell>
          <cell r="AE878">
            <v>16681</v>
          </cell>
          <cell r="AF878">
            <v>16282</v>
          </cell>
          <cell r="AG878">
            <v>203</v>
          </cell>
          <cell r="AH878">
            <v>602</v>
          </cell>
          <cell r="AI878">
            <v>14661</v>
          </cell>
          <cell r="AJ878">
            <v>629</v>
          </cell>
          <cell r="AK878">
            <v>14688</v>
          </cell>
          <cell r="AL878">
            <v>3407</v>
          </cell>
          <cell r="AM878">
            <v>3577</v>
          </cell>
          <cell r="AN878">
            <v>238</v>
          </cell>
          <cell r="AO878">
            <v>244</v>
          </cell>
        </row>
        <row r="879">
          <cell r="B879" t="str">
            <v>04 ปะนาเระ</v>
          </cell>
          <cell r="C879">
            <v>0</v>
          </cell>
          <cell r="D879">
            <v>7655</v>
          </cell>
          <cell r="E879">
            <v>0</v>
          </cell>
          <cell r="F879">
            <v>6264</v>
          </cell>
          <cell r="G879">
            <v>0</v>
          </cell>
          <cell r="H879">
            <v>4203</v>
          </cell>
          <cell r="I879">
            <v>0</v>
          </cell>
          <cell r="J879">
            <v>671.00846104725417</v>
          </cell>
          <cell r="M879">
            <v>15726.60207859165</v>
          </cell>
          <cell r="N879">
            <v>8613</v>
          </cell>
          <cell r="P879">
            <v>3672.7</v>
          </cell>
          <cell r="Q879">
            <v>3672.7</v>
          </cell>
          <cell r="Y879">
            <v>3567.7</v>
          </cell>
          <cell r="Z879">
            <v>3567.7</v>
          </cell>
          <cell r="AA879">
            <v>478</v>
          </cell>
          <cell r="AB879">
            <v>478</v>
          </cell>
          <cell r="AC879">
            <v>133.98740785379937</v>
          </cell>
          <cell r="AD879">
            <v>133.98740785379937</v>
          </cell>
          <cell r="AE879">
            <v>15727</v>
          </cell>
          <cell r="AF879">
            <v>15727</v>
          </cell>
          <cell r="AG879">
            <v>310</v>
          </cell>
          <cell r="AH879">
            <v>310</v>
          </cell>
          <cell r="AI879">
            <v>9547</v>
          </cell>
          <cell r="AJ879">
            <v>453</v>
          </cell>
          <cell r="AK879">
            <v>9690</v>
          </cell>
          <cell r="AL879">
            <v>2285</v>
          </cell>
          <cell r="AM879">
            <v>2321</v>
          </cell>
          <cell r="AN879">
            <v>250</v>
          </cell>
          <cell r="AO879">
            <v>240</v>
          </cell>
        </row>
        <row r="880">
          <cell r="B880" t="str">
            <v>05 มายอ</v>
          </cell>
          <cell r="C880">
            <v>0</v>
          </cell>
          <cell r="D880">
            <v>20084</v>
          </cell>
          <cell r="E880">
            <v>0</v>
          </cell>
          <cell r="F880">
            <v>20084</v>
          </cell>
          <cell r="G880">
            <v>0</v>
          </cell>
          <cell r="H880">
            <v>3156</v>
          </cell>
          <cell r="I880">
            <v>0</v>
          </cell>
          <cell r="J880">
            <v>157.14374626568411</v>
          </cell>
          <cell r="M880">
            <v>64393.865430562182</v>
          </cell>
          <cell r="N880">
            <v>32884</v>
          </cell>
          <cell r="P880">
            <v>23048.610629999999</v>
          </cell>
          <cell r="Q880">
            <v>23048.610629999999</v>
          </cell>
          <cell r="Y880">
            <v>21591.079379999999</v>
          </cell>
          <cell r="Z880">
            <v>21591.079379999999</v>
          </cell>
          <cell r="AA880">
            <v>2399</v>
          </cell>
          <cell r="AB880">
            <v>2568</v>
          </cell>
          <cell r="AC880">
            <v>111.12698827009731</v>
          </cell>
          <cell r="AD880">
            <v>118.95733440631722</v>
          </cell>
          <cell r="AE880">
            <v>64323</v>
          </cell>
          <cell r="AF880">
            <v>64394</v>
          </cell>
          <cell r="AG880">
            <v>966</v>
          </cell>
          <cell r="AH880">
            <v>895</v>
          </cell>
          <cell r="AI880">
            <v>52828</v>
          </cell>
          <cell r="AJ880">
            <v>2364</v>
          </cell>
          <cell r="AK880">
            <v>54297</v>
          </cell>
          <cell r="AL880">
            <v>12036</v>
          </cell>
          <cell r="AM880">
            <v>13012</v>
          </cell>
          <cell r="AN880">
            <v>235</v>
          </cell>
          <cell r="AO880">
            <v>240</v>
          </cell>
        </row>
        <row r="881">
          <cell r="B881" t="str">
            <v>06 ทุ่งยางแดง</v>
          </cell>
          <cell r="C881">
            <v>23104</v>
          </cell>
          <cell r="D881">
            <v>33136</v>
          </cell>
          <cell r="E881">
            <v>22607</v>
          </cell>
          <cell r="F881">
            <v>33136</v>
          </cell>
          <cell r="G881">
            <v>0</v>
          </cell>
          <cell r="H881">
            <v>5264</v>
          </cell>
          <cell r="I881">
            <v>0</v>
          </cell>
          <cell r="J881">
            <v>158.84940849831</v>
          </cell>
          <cell r="M881">
            <v>50060.540786595768</v>
          </cell>
          <cell r="N881">
            <v>33428</v>
          </cell>
          <cell r="P881">
            <v>19181.666669999999</v>
          </cell>
          <cell r="Q881">
            <v>19181.666669999999</v>
          </cell>
          <cell r="Y881">
            <v>19181.666669999999</v>
          </cell>
          <cell r="Z881">
            <v>19181.666669999999</v>
          </cell>
          <cell r="AA881">
            <v>3632</v>
          </cell>
          <cell r="AB881">
            <v>3729</v>
          </cell>
          <cell r="AC881">
            <v>189.32186111906825</v>
          </cell>
          <cell r="AD881">
            <v>194.42097485525747</v>
          </cell>
          <cell r="AE881">
            <v>50768</v>
          </cell>
          <cell r="AF881">
            <v>50061</v>
          </cell>
          <cell r="AG881">
            <v>621</v>
          </cell>
          <cell r="AH881">
            <v>1328</v>
          </cell>
          <cell r="AI881">
            <v>33454</v>
          </cell>
          <cell r="AJ881">
            <v>2003</v>
          </cell>
          <cell r="AK881">
            <v>34129</v>
          </cell>
          <cell r="AL881">
            <v>7450</v>
          </cell>
          <cell r="AM881">
            <v>7261</v>
          </cell>
          <cell r="AN881">
            <v>253</v>
          </cell>
          <cell r="AO881">
            <v>213</v>
          </cell>
        </row>
        <row r="882">
          <cell r="B882" t="str">
            <v>07 สายบุรี</v>
          </cell>
          <cell r="C882">
            <v>0</v>
          </cell>
          <cell r="D882">
            <v>5252</v>
          </cell>
          <cell r="E882">
            <v>0</v>
          </cell>
          <cell r="F882">
            <v>5252</v>
          </cell>
          <cell r="G882">
            <v>0</v>
          </cell>
          <cell r="H882">
            <v>394</v>
          </cell>
          <cell r="I882">
            <v>0</v>
          </cell>
          <cell r="J882">
            <v>75</v>
          </cell>
          <cell r="M882">
            <v>41370.78714057945</v>
          </cell>
          <cell r="N882">
            <v>26591</v>
          </cell>
          <cell r="P882">
            <v>45273</v>
          </cell>
          <cell r="Q882">
            <v>45273</v>
          </cell>
          <cell r="Y882">
            <v>45273</v>
          </cell>
          <cell r="Z882">
            <v>45273</v>
          </cell>
          <cell r="AA882">
            <v>7043</v>
          </cell>
          <cell r="AB882">
            <v>7811</v>
          </cell>
          <cell r="AC882">
            <v>155.56093035584124</v>
          </cell>
          <cell r="AD882">
            <v>172.53782607735295</v>
          </cell>
          <cell r="AE882">
            <v>32588</v>
          </cell>
          <cell r="AF882">
            <v>31987</v>
          </cell>
          <cell r="AG882">
            <v>237</v>
          </cell>
          <cell r="AH882">
            <v>838</v>
          </cell>
          <cell r="AI882">
            <v>29296</v>
          </cell>
          <cell r="AJ882">
            <v>1228</v>
          </cell>
          <cell r="AK882">
            <v>29686</v>
          </cell>
          <cell r="AL882">
            <v>7118</v>
          </cell>
          <cell r="AM882">
            <v>6935</v>
          </cell>
          <cell r="AN882">
            <v>222</v>
          </cell>
          <cell r="AO882">
            <v>234</v>
          </cell>
        </row>
        <row r="883">
          <cell r="B883" t="str">
            <v>08 ไม้แก่น</v>
          </cell>
          <cell r="C883">
            <v>3318.6</v>
          </cell>
          <cell r="D883">
            <v>2553</v>
          </cell>
          <cell r="E883">
            <v>3195.65</v>
          </cell>
          <cell r="F883">
            <v>2553</v>
          </cell>
          <cell r="G883">
            <v>0</v>
          </cell>
          <cell r="H883">
            <v>1494</v>
          </cell>
          <cell r="I883">
            <v>0</v>
          </cell>
          <cell r="J883">
            <v>585.37485311398359</v>
          </cell>
          <cell r="M883">
            <v>7306.1831652829396</v>
          </cell>
          <cell r="N883">
            <v>3856</v>
          </cell>
          <cell r="P883">
            <v>9820.875</v>
          </cell>
          <cell r="Q883">
            <v>9820.875</v>
          </cell>
          <cell r="Y883">
            <v>9820.875</v>
          </cell>
          <cell r="Z883">
            <v>9820.875</v>
          </cell>
          <cell r="AA883">
            <v>1739</v>
          </cell>
          <cell r="AB883">
            <v>1805</v>
          </cell>
          <cell r="AC883">
            <v>177.02538385530821</v>
          </cell>
          <cell r="AD883">
            <v>183.8342645976046</v>
          </cell>
          <cell r="AE883">
            <v>4092</v>
          </cell>
          <cell r="AF883">
            <v>3856</v>
          </cell>
          <cell r="AG883">
            <v>46</v>
          </cell>
          <cell r="AH883">
            <v>282</v>
          </cell>
          <cell r="AI883">
            <v>3159</v>
          </cell>
          <cell r="AJ883">
            <v>174</v>
          </cell>
          <cell r="AK883">
            <v>3051</v>
          </cell>
          <cell r="AL883">
            <v>666</v>
          </cell>
          <cell r="AM883">
            <v>667</v>
          </cell>
          <cell r="AN883">
            <v>299</v>
          </cell>
          <cell r="AO883">
            <v>219</v>
          </cell>
        </row>
        <row r="884">
          <cell r="B884" t="str">
            <v>09 ยะหริ่ง</v>
          </cell>
          <cell r="C884">
            <v>0</v>
          </cell>
          <cell r="D884">
            <v>8693</v>
          </cell>
          <cell r="E884">
            <v>0</v>
          </cell>
          <cell r="F884">
            <v>7531</v>
          </cell>
          <cell r="G884">
            <v>0</v>
          </cell>
          <cell r="H884">
            <v>45</v>
          </cell>
          <cell r="I884">
            <v>0</v>
          </cell>
          <cell r="J884">
            <v>5.9238480945425573</v>
          </cell>
          <cell r="M884">
            <v>15977.223418780253</v>
          </cell>
          <cell r="N884">
            <v>4067</v>
          </cell>
          <cell r="P884">
            <v>5137.0062500000004</v>
          </cell>
          <cell r="Q884">
            <v>5137.0062500000004</v>
          </cell>
          <cell r="Y884">
            <v>5137.0062500000004</v>
          </cell>
          <cell r="Z884">
            <v>5137.0062500000004</v>
          </cell>
          <cell r="AA884">
            <v>436</v>
          </cell>
          <cell r="AB884">
            <v>459</v>
          </cell>
          <cell r="AC884">
            <v>84.895166323770766</v>
          </cell>
          <cell r="AD884">
            <v>89.444508657158039</v>
          </cell>
          <cell r="AE884">
            <v>9120</v>
          </cell>
          <cell r="AF884">
            <v>8960</v>
          </cell>
          <cell r="AG884">
            <v>89</v>
          </cell>
          <cell r="AH884">
            <v>249</v>
          </cell>
          <cell r="AI884">
            <v>8255</v>
          </cell>
          <cell r="AJ884">
            <v>346</v>
          </cell>
          <cell r="AK884">
            <v>8352</v>
          </cell>
          <cell r="AL884">
            <v>1681</v>
          </cell>
          <cell r="AM884">
            <v>1794</v>
          </cell>
          <cell r="AN884">
            <v>216</v>
          </cell>
          <cell r="AO884">
            <v>215</v>
          </cell>
        </row>
        <row r="885">
          <cell r="B885" t="str">
            <v>10 ยะรัง</v>
          </cell>
          <cell r="C885">
            <v>0</v>
          </cell>
          <cell r="D885">
            <v>13569.08</v>
          </cell>
          <cell r="E885">
            <v>0</v>
          </cell>
          <cell r="F885">
            <v>13569.08</v>
          </cell>
          <cell r="G885">
            <v>0</v>
          </cell>
          <cell r="H885">
            <v>1186</v>
          </cell>
          <cell r="I885">
            <v>0</v>
          </cell>
          <cell r="J885">
            <v>87.404599280128053</v>
          </cell>
          <cell r="M885">
            <v>65375.778609261783</v>
          </cell>
          <cell r="N885">
            <v>25712</v>
          </cell>
          <cell r="P885">
            <v>33438.56063</v>
          </cell>
          <cell r="Q885">
            <v>33438.56063</v>
          </cell>
          <cell r="Y885">
            <v>33438.56063</v>
          </cell>
          <cell r="Z885">
            <v>33438.56063</v>
          </cell>
          <cell r="AA885">
            <v>3509</v>
          </cell>
          <cell r="AB885">
            <v>5191</v>
          </cell>
          <cell r="AC885">
            <v>104.95254289149706</v>
          </cell>
          <cell r="AD885">
            <v>155.24341029328571</v>
          </cell>
          <cell r="AE885">
            <v>67586</v>
          </cell>
          <cell r="AF885">
            <v>65376</v>
          </cell>
          <cell r="AG885">
            <v>939</v>
          </cell>
          <cell r="AH885">
            <v>3149</v>
          </cell>
          <cell r="AI885">
            <v>52524</v>
          </cell>
          <cell r="AJ885">
            <v>2779</v>
          </cell>
          <cell r="AK885">
            <v>52154</v>
          </cell>
          <cell r="AL885">
            <v>12371</v>
          </cell>
          <cell r="AM885">
            <v>12836</v>
          </cell>
          <cell r="AN885">
            <v>272</v>
          </cell>
          <cell r="AO885">
            <v>246</v>
          </cell>
        </row>
        <row r="886">
          <cell r="B886" t="str">
            <v>11 กะพ้อ</v>
          </cell>
          <cell r="C886">
            <v>19491</v>
          </cell>
          <cell r="D886">
            <v>0</v>
          </cell>
          <cell r="E886">
            <v>18723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M886">
            <v>24112.913242033566</v>
          </cell>
          <cell r="N886">
            <v>17930</v>
          </cell>
          <cell r="P886">
            <v>10699.725</v>
          </cell>
          <cell r="Q886">
            <v>10699.725</v>
          </cell>
          <cell r="Y886">
            <v>10699.725</v>
          </cell>
          <cell r="Z886">
            <v>10699.725</v>
          </cell>
          <cell r="AA886">
            <v>1562</v>
          </cell>
          <cell r="AB886">
            <v>1548</v>
          </cell>
          <cell r="AC886">
            <v>145.96216257894477</v>
          </cell>
          <cell r="AD886">
            <v>144.7186726761669</v>
          </cell>
          <cell r="AE886">
            <v>26111</v>
          </cell>
          <cell r="AF886">
            <v>24113</v>
          </cell>
          <cell r="AG886">
            <v>211</v>
          </cell>
          <cell r="AH886">
            <v>2209</v>
          </cell>
          <cell r="AI886">
            <v>25239</v>
          </cell>
          <cell r="AJ886">
            <v>1062</v>
          </cell>
          <cell r="AK886">
            <v>24092</v>
          </cell>
          <cell r="AL886">
            <v>6586</v>
          </cell>
          <cell r="AM886">
            <v>6106</v>
          </cell>
          <cell r="AN886">
            <v>248</v>
          </cell>
          <cell r="AO886">
            <v>253</v>
          </cell>
        </row>
        <row r="887">
          <cell r="B887" t="str">
            <v>12 แม่ลาน</v>
          </cell>
          <cell r="C887">
            <v>20518</v>
          </cell>
          <cell r="D887">
            <v>8471</v>
          </cell>
          <cell r="E887">
            <v>19487</v>
          </cell>
          <cell r="F887">
            <v>7936</v>
          </cell>
          <cell r="G887">
            <v>0</v>
          </cell>
          <cell r="H887">
            <v>140</v>
          </cell>
          <cell r="I887">
            <v>0</v>
          </cell>
          <cell r="J887">
            <v>17.647981350806454</v>
          </cell>
          <cell r="M887">
            <v>28445.228160673389</v>
          </cell>
          <cell r="N887">
            <v>20279</v>
          </cell>
          <cell r="P887">
            <v>18366.96458</v>
          </cell>
          <cell r="Q887">
            <v>18366.96458</v>
          </cell>
          <cell r="Y887">
            <v>17075.756249999999</v>
          </cell>
          <cell r="Z887">
            <v>17491.08958</v>
          </cell>
          <cell r="AA887">
            <v>4215</v>
          </cell>
          <cell r="AB887">
            <v>3597</v>
          </cell>
          <cell r="AC887">
            <v>246.86575415656924</v>
          </cell>
          <cell r="AD887">
            <v>205.64227845490231</v>
          </cell>
          <cell r="AE887">
            <v>20311</v>
          </cell>
          <cell r="AF887">
            <v>20279</v>
          </cell>
          <cell r="AG887">
            <v>256</v>
          </cell>
          <cell r="AH887">
            <v>288</v>
          </cell>
          <cell r="AI887">
            <v>18605</v>
          </cell>
          <cell r="AJ887">
            <v>774</v>
          </cell>
          <cell r="AK887">
            <v>19091</v>
          </cell>
          <cell r="AL887">
            <v>4490</v>
          </cell>
          <cell r="AM887">
            <v>4250</v>
          </cell>
          <cell r="AN887">
            <v>226</v>
          </cell>
          <cell r="AO887">
            <v>223</v>
          </cell>
        </row>
        <row r="888">
          <cell r="B888" t="str">
            <v>ยะลา</v>
          </cell>
          <cell r="C888">
            <v>1209598</v>
          </cell>
          <cell r="D888">
            <v>1212842</v>
          </cell>
          <cell r="E888">
            <v>1025086.39</v>
          </cell>
          <cell r="F888">
            <v>1024330.39</v>
          </cell>
          <cell r="G888">
            <v>253755</v>
          </cell>
          <cell r="H888">
            <v>315683</v>
          </cell>
          <cell r="I888">
            <v>248</v>
          </cell>
          <cell r="J888">
            <v>308</v>
          </cell>
          <cell r="M888">
            <v>1237813</v>
          </cell>
          <cell r="N888">
            <v>914518</v>
          </cell>
          <cell r="P888">
            <v>419145.75210000004</v>
          </cell>
          <cell r="Q888">
            <v>430108.91668000002</v>
          </cell>
          <cell r="Y888">
            <v>376895.65625</v>
          </cell>
          <cell r="Z888">
            <v>375828.15416999999</v>
          </cell>
          <cell r="AA888">
            <v>73849</v>
          </cell>
          <cell r="AB888">
            <v>66692</v>
          </cell>
          <cell r="AC888">
            <v>196</v>
          </cell>
          <cell r="AD888">
            <v>177</v>
          </cell>
          <cell r="AE888">
            <v>1258432</v>
          </cell>
          <cell r="AF888">
            <v>1213553</v>
          </cell>
          <cell r="AG888">
            <v>11301</v>
          </cell>
          <cell r="AH888">
            <v>56180</v>
          </cell>
          <cell r="AI888">
            <v>1043227</v>
          </cell>
          <cell r="AJ888">
            <v>45164</v>
          </cell>
          <cell r="AK888">
            <v>1031401</v>
          </cell>
          <cell r="AL888">
            <v>242052</v>
          </cell>
          <cell r="AM888">
            <v>227551</v>
          </cell>
          <cell r="AN888">
            <v>232</v>
          </cell>
          <cell r="AO888">
            <v>221</v>
          </cell>
        </row>
        <row r="889">
          <cell r="B889" t="str">
            <v>01 เมืองยะลา</v>
          </cell>
          <cell r="C889">
            <v>59099</v>
          </cell>
          <cell r="D889">
            <v>53477</v>
          </cell>
          <cell r="E889">
            <v>46319</v>
          </cell>
          <cell r="F889">
            <v>43574</v>
          </cell>
          <cell r="G889">
            <v>31574</v>
          </cell>
          <cell r="H889">
            <v>17852</v>
          </cell>
          <cell r="I889">
            <v>681.67</v>
          </cell>
          <cell r="J889">
            <v>409.69998416486897</v>
          </cell>
          <cell r="M889">
            <v>76081</v>
          </cell>
          <cell r="N889">
            <v>47467</v>
          </cell>
          <cell r="P889">
            <v>67404.822920000006</v>
          </cell>
          <cell r="Q889">
            <v>68468.15625</v>
          </cell>
          <cell r="Y889">
            <v>49508.78125</v>
          </cell>
          <cell r="Z889">
            <v>49508.78125</v>
          </cell>
          <cell r="AA889">
            <v>15892</v>
          </cell>
          <cell r="AB889">
            <v>15284</v>
          </cell>
          <cell r="AC889">
            <v>320.98682830472626</v>
          </cell>
          <cell r="AD889">
            <v>308.71801993045426</v>
          </cell>
          <cell r="AE889">
            <v>67797</v>
          </cell>
          <cell r="AF889">
            <v>66453</v>
          </cell>
          <cell r="AG889">
            <v>1063</v>
          </cell>
          <cell r="AH889">
            <v>2407</v>
          </cell>
          <cell r="AI889">
            <v>45706</v>
          </cell>
          <cell r="AJ889">
            <v>2585</v>
          </cell>
          <cell r="AK889">
            <v>45884</v>
          </cell>
          <cell r="AL889">
            <v>11892</v>
          </cell>
          <cell r="AM889">
            <v>11028</v>
          </cell>
          <cell r="AN889">
            <v>256</v>
          </cell>
          <cell r="AO889">
            <v>240</v>
          </cell>
        </row>
        <row r="890">
          <cell r="B890" t="str">
            <v>02 เบตง</v>
          </cell>
          <cell r="C890">
            <v>311976</v>
          </cell>
          <cell r="D890">
            <v>318609</v>
          </cell>
          <cell r="E890">
            <v>278351</v>
          </cell>
          <cell r="F890">
            <v>278371</v>
          </cell>
          <cell r="G890">
            <v>115251</v>
          </cell>
          <cell r="H890">
            <v>71929</v>
          </cell>
          <cell r="I890">
            <v>414.05</v>
          </cell>
          <cell r="J890">
            <v>258.3909842979333</v>
          </cell>
          <cell r="M890">
            <v>305274</v>
          </cell>
          <cell r="N890">
            <v>246933</v>
          </cell>
          <cell r="P890">
            <v>110252.49167</v>
          </cell>
          <cell r="Q890">
            <v>109003.82292000001</v>
          </cell>
          <cell r="Y890">
            <v>104634.85417000001</v>
          </cell>
          <cell r="Z890">
            <v>103386.18541999999</v>
          </cell>
          <cell r="AA890">
            <v>11049</v>
          </cell>
          <cell r="AB890">
            <v>8968</v>
          </cell>
          <cell r="AC890">
            <v>105.59780453096796</v>
          </cell>
          <cell r="AD890">
            <v>86.743859883383649</v>
          </cell>
          <cell r="AE890">
            <v>323936</v>
          </cell>
          <cell r="AF890">
            <v>311136</v>
          </cell>
          <cell r="AG890">
            <v>2327</v>
          </cell>
          <cell r="AH890">
            <v>15127</v>
          </cell>
          <cell r="AI890">
            <v>293130</v>
          </cell>
          <cell r="AJ890">
            <v>11445</v>
          </cell>
          <cell r="AK890">
            <v>289448</v>
          </cell>
          <cell r="AL890">
            <v>71962</v>
          </cell>
          <cell r="AM890">
            <v>65983</v>
          </cell>
          <cell r="AN890">
            <v>244</v>
          </cell>
          <cell r="AO890">
            <v>228</v>
          </cell>
        </row>
        <row r="891">
          <cell r="B891" t="str">
            <v>03 บันนังสตา</v>
          </cell>
          <cell r="C891">
            <v>187384</v>
          </cell>
          <cell r="D891">
            <v>187384</v>
          </cell>
          <cell r="E891">
            <v>154000</v>
          </cell>
          <cell r="F891">
            <v>154000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M891">
            <v>178162</v>
          </cell>
          <cell r="N891">
            <v>138076</v>
          </cell>
          <cell r="P891">
            <v>0</v>
          </cell>
          <cell r="Q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181730</v>
          </cell>
          <cell r="AF891">
            <v>178162</v>
          </cell>
          <cell r="AG891">
            <v>1411</v>
          </cell>
          <cell r="AH891">
            <v>4979</v>
          </cell>
          <cell r="AI891">
            <v>177536</v>
          </cell>
          <cell r="AJ891">
            <v>6415</v>
          </cell>
          <cell r="AK891">
            <v>178162</v>
          </cell>
          <cell r="AL891">
            <v>39692</v>
          </cell>
          <cell r="AM891">
            <v>42256</v>
          </cell>
          <cell r="AN891">
            <v>240</v>
          </cell>
          <cell r="AO891">
            <v>237</v>
          </cell>
        </row>
        <row r="892">
          <cell r="B892" t="str">
            <v>04 ธารโต</v>
          </cell>
          <cell r="C892">
            <v>100373</v>
          </cell>
          <cell r="D892">
            <v>100373</v>
          </cell>
          <cell r="E892">
            <v>83309.39</v>
          </cell>
          <cell r="F892">
            <v>83309.39</v>
          </cell>
          <cell r="G892">
            <v>3271</v>
          </cell>
          <cell r="H892">
            <v>21536</v>
          </cell>
          <cell r="I892">
            <v>39.26</v>
          </cell>
          <cell r="J892">
            <v>258.50889713632523</v>
          </cell>
          <cell r="M892">
            <v>120079</v>
          </cell>
          <cell r="N892">
            <v>92896</v>
          </cell>
          <cell r="P892">
            <v>0</v>
          </cell>
          <cell r="Q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127778</v>
          </cell>
          <cell r="AF892">
            <v>120079</v>
          </cell>
          <cell r="AG892">
            <v>1194</v>
          </cell>
          <cell r="AH892">
            <v>8893</v>
          </cell>
          <cell r="AI892">
            <v>80320</v>
          </cell>
          <cell r="AJ892">
            <v>4767</v>
          </cell>
          <cell r="AK892">
            <v>76194</v>
          </cell>
          <cell r="AL892">
            <v>18273</v>
          </cell>
          <cell r="AM892">
            <v>18005</v>
          </cell>
          <cell r="AN892">
            <v>300</v>
          </cell>
          <cell r="AO892">
            <v>236</v>
          </cell>
        </row>
        <row r="893">
          <cell r="B893" t="str">
            <v>05 ยะหา</v>
          </cell>
          <cell r="C893">
            <v>188726</v>
          </cell>
          <cell r="D893">
            <v>188726</v>
          </cell>
          <cell r="E893">
            <v>145300</v>
          </cell>
          <cell r="F893">
            <v>145300</v>
          </cell>
          <cell r="G893">
            <v>41343</v>
          </cell>
          <cell r="H893">
            <v>98352</v>
          </cell>
          <cell r="I893">
            <v>284.53500000000003</v>
          </cell>
          <cell r="J893">
            <v>676.88601397109426</v>
          </cell>
          <cell r="M893">
            <v>171804</v>
          </cell>
          <cell r="N893">
            <v>115292</v>
          </cell>
          <cell r="P893">
            <v>82229.166670000006</v>
          </cell>
          <cell r="Q893">
            <v>89230.666670000006</v>
          </cell>
          <cell r="Y893">
            <v>73441.083329999994</v>
          </cell>
          <cell r="Z893">
            <v>71455.583329999994</v>
          </cell>
          <cell r="AA893">
            <v>10122</v>
          </cell>
          <cell r="AB893">
            <v>7208</v>
          </cell>
          <cell r="AC893">
            <v>137.81819365272699</v>
          </cell>
          <cell r="AD893">
            <v>100.87945464638894</v>
          </cell>
          <cell r="AE893">
            <v>175528</v>
          </cell>
          <cell r="AF893">
            <v>171804</v>
          </cell>
          <cell r="AG893">
            <v>1257</v>
          </cell>
          <cell r="AH893">
            <v>4981</v>
          </cell>
          <cell r="AI893">
            <v>165795</v>
          </cell>
          <cell r="AJ893">
            <v>6159</v>
          </cell>
          <cell r="AK893">
            <v>166973</v>
          </cell>
          <cell r="AL893">
            <v>41050</v>
          </cell>
          <cell r="AM893">
            <v>33565</v>
          </cell>
          <cell r="AN893">
            <v>221</v>
          </cell>
          <cell r="AO893">
            <v>201</v>
          </cell>
        </row>
        <row r="894">
          <cell r="B894" t="str">
            <v>06 รามัน</v>
          </cell>
          <cell r="C894">
            <v>162951</v>
          </cell>
          <cell r="D894">
            <v>165191</v>
          </cell>
          <cell r="E894">
            <v>148132</v>
          </cell>
          <cell r="F894">
            <v>150101</v>
          </cell>
          <cell r="G894">
            <v>35457</v>
          </cell>
          <cell r="H894">
            <v>31923</v>
          </cell>
          <cell r="I894">
            <v>239.36</v>
          </cell>
          <cell r="J894">
            <v>212.6779635045736</v>
          </cell>
          <cell r="M894">
            <v>167024</v>
          </cell>
          <cell r="N894">
            <v>113306</v>
          </cell>
          <cell r="P894">
            <v>0</v>
          </cell>
          <cell r="Q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173493</v>
          </cell>
          <cell r="AF894">
            <v>167024</v>
          </cell>
          <cell r="AG894">
            <v>1396</v>
          </cell>
          <cell r="AH894">
            <v>7865</v>
          </cell>
          <cell r="AI894">
            <v>139749</v>
          </cell>
          <cell r="AJ894">
            <v>6279</v>
          </cell>
          <cell r="AK894">
            <v>138163</v>
          </cell>
          <cell r="AL894">
            <v>30616</v>
          </cell>
          <cell r="AM894">
            <v>31117</v>
          </cell>
          <cell r="AN894">
            <v>250</v>
          </cell>
          <cell r="AO894">
            <v>225</v>
          </cell>
        </row>
        <row r="895">
          <cell r="B895" t="str">
            <v>07 กาบัง</v>
          </cell>
          <cell r="C895">
            <v>121943</v>
          </cell>
          <cell r="D895">
            <v>121943</v>
          </cell>
          <cell r="E895">
            <v>106248</v>
          </cell>
          <cell r="F895">
            <v>106248</v>
          </cell>
          <cell r="G895">
            <v>5057</v>
          </cell>
          <cell r="H895">
            <v>4668</v>
          </cell>
          <cell r="I895">
            <v>47.6</v>
          </cell>
          <cell r="J895">
            <v>43.933777388750855</v>
          </cell>
          <cell r="M895">
            <v>148583</v>
          </cell>
          <cell r="N895">
            <v>106741</v>
          </cell>
          <cell r="P895">
            <v>70260.458339999997</v>
          </cell>
          <cell r="Q895">
            <v>74407.458339999997</v>
          </cell>
          <cell r="Y895">
            <v>60312.125</v>
          </cell>
          <cell r="Z895">
            <v>62478.791669999999</v>
          </cell>
          <cell r="AA895">
            <v>8131</v>
          </cell>
          <cell r="AB895">
            <v>6498</v>
          </cell>
          <cell r="AC895">
            <v>134.82008523708956</v>
          </cell>
          <cell r="AD895">
            <v>104.00707306124508</v>
          </cell>
          <cell r="AE895">
            <v>134634</v>
          </cell>
          <cell r="AF895">
            <v>128089</v>
          </cell>
          <cell r="AG895">
            <v>1960</v>
          </cell>
          <cell r="AH895">
            <v>8505</v>
          </cell>
          <cell r="AI895">
            <v>90107</v>
          </cell>
          <cell r="AJ895">
            <v>5092</v>
          </cell>
          <cell r="AK895">
            <v>86694</v>
          </cell>
          <cell r="AL895">
            <v>18402</v>
          </cell>
          <cell r="AM895">
            <v>15123</v>
          </cell>
          <cell r="AN895">
            <v>267</v>
          </cell>
          <cell r="AO895">
            <v>174</v>
          </cell>
        </row>
        <row r="896">
          <cell r="B896" t="str">
            <v>08 กรงปินัง</v>
          </cell>
          <cell r="C896">
            <v>77146</v>
          </cell>
          <cell r="D896">
            <v>77139</v>
          </cell>
          <cell r="E896">
            <v>63427</v>
          </cell>
          <cell r="F896">
            <v>63427</v>
          </cell>
          <cell r="G896">
            <v>21802</v>
          </cell>
          <cell r="H896">
            <v>69423</v>
          </cell>
          <cell r="I896">
            <v>343.74</v>
          </cell>
          <cell r="J896">
            <v>1094.541425575859</v>
          </cell>
          <cell r="M896">
            <v>70806</v>
          </cell>
          <cell r="N896">
            <v>53807</v>
          </cell>
          <cell r="P896">
            <v>88998.8125</v>
          </cell>
          <cell r="Q896">
            <v>88998.8125</v>
          </cell>
          <cell r="Y896">
            <v>88998.8125</v>
          </cell>
          <cell r="Z896">
            <v>88998.8125</v>
          </cell>
          <cell r="AA896">
            <v>28655</v>
          </cell>
          <cell r="AB896">
            <v>28734</v>
          </cell>
          <cell r="AC896">
            <v>321.97171170120947</v>
          </cell>
          <cell r="AD896">
            <v>322.85462797607551</v>
          </cell>
          <cell r="AE896">
            <v>73536</v>
          </cell>
          <cell r="AF896">
            <v>70806</v>
          </cell>
          <cell r="AG896">
            <v>693</v>
          </cell>
          <cell r="AH896">
            <v>3423</v>
          </cell>
          <cell r="AI896">
            <v>50884</v>
          </cell>
          <cell r="AJ896">
            <v>2422</v>
          </cell>
          <cell r="AK896">
            <v>49883</v>
          </cell>
          <cell r="AL896">
            <v>10165</v>
          </cell>
          <cell r="AM896">
            <v>10474</v>
          </cell>
          <cell r="AN896">
            <v>217</v>
          </cell>
          <cell r="AO896">
            <v>210</v>
          </cell>
        </row>
        <row r="897">
          <cell r="B897" t="str">
            <v>นราธิวาส</v>
          </cell>
          <cell r="C897">
            <v>1038629.78</v>
          </cell>
          <cell r="D897">
            <v>1050477.46</v>
          </cell>
          <cell r="E897">
            <v>880099.22</v>
          </cell>
          <cell r="F897">
            <v>901910.31</v>
          </cell>
          <cell r="G897">
            <v>140197</v>
          </cell>
          <cell r="H897">
            <v>145729</v>
          </cell>
          <cell r="I897">
            <v>159</v>
          </cell>
          <cell r="J897">
            <v>162</v>
          </cell>
          <cell r="M897">
            <v>864744.59673975001</v>
          </cell>
          <cell r="N897">
            <v>784190</v>
          </cell>
          <cell r="P897">
            <v>960985.2612500001</v>
          </cell>
          <cell r="Q897">
            <v>955447.08687000012</v>
          </cell>
          <cell r="Y897">
            <v>857546.21375000011</v>
          </cell>
          <cell r="Z897">
            <v>852605.37269999995</v>
          </cell>
          <cell r="AA897">
            <v>130787</v>
          </cell>
          <cell r="AB897">
            <v>109013</v>
          </cell>
          <cell r="AC897">
            <v>153</v>
          </cell>
          <cell r="AD897">
            <v>128</v>
          </cell>
          <cell r="AE897">
            <v>955201</v>
          </cell>
          <cell r="AF897">
            <v>929888</v>
          </cell>
          <cell r="AG897">
            <v>11180</v>
          </cell>
          <cell r="AH897">
            <v>36493</v>
          </cell>
          <cell r="AI897">
            <v>836672</v>
          </cell>
          <cell r="AJ897">
            <v>29478</v>
          </cell>
          <cell r="AK897">
            <v>826430</v>
          </cell>
          <cell r="AL897">
            <v>191048</v>
          </cell>
          <cell r="AM897">
            <v>177574</v>
          </cell>
          <cell r="AN897">
            <v>228</v>
          </cell>
          <cell r="AO897">
            <v>215</v>
          </cell>
        </row>
        <row r="898">
          <cell r="B898" t="str">
            <v>01 เมืองนราธิวาส</v>
          </cell>
          <cell r="C898">
            <v>40954</v>
          </cell>
          <cell r="D898">
            <v>40974</v>
          </cell>
          <cell r="E898">
            <v>33142</v>
          </cell>
          <cell r="F898">
            <v>33162</v>
          </cell>
          <cell r="G898">
            <v>2294</v>
          </cell>
          <cell r="H898">
            <v>1639</v>
          </cell>
          <cell r="I898">
            <v>69.209999999999994</v>
          </cell>
          <cell r="J898">
            <v>49.417513720523495</v>
          </cell>
          <cell r="M898">
            <v>36791.969414187501</v>
          </cell>
          <cell r="N898">
            <v>39475</v>
          </cell>
          <cell r="P898">
            <v>110354.63250000001</v>
          </cell>
          <cell r="Q898">
            <v>110354.63250000001</v>
          </cell>
          <cell r="Y898">
            <v>91879.028330000001</v>
          </cell>
          <cell r="Z898">
            <v>91879.028330000001</v>
          </cell>
          <cell r="AA898">
            <v>12683</v>
          </cell>
          <cell r="AB898">
            <v>10758</v>
          </cell>
          <cell r="AC898">
            <v>138.0370905147991</v>
          </cell>
          <cell r="AD898">
            <v>117.09156398955139</v>
          </cell>
          <cell r="AE898">
            <v>40231</v>
          </cell>
          <cell r="AF898">
            <v>39475</v>
          </cell>
          <cell r="AG898">
            <v>403</v>
          </cell>
          <cell r="AH898">
            <v>1159</v>
          </cell>
          <cell r="AI898">
            <v>35995</v>
          </cell>
          <cell r="AJ898">
            <v>1248</v>
          </cell>
          <cell r="AK898">
            <v>36084</v>
          </cell>
          <cell r="AL898">
            <v>8120</v>
          </cell>
          <cell r="AM898">
            <v>7875</v>
          </cell>
          <cell r="AN898">
            <v>235</v>
          </cell>
          <cell r="AO898">
            <v>218</v>
          </cell>
        </row>
        <row r="899">
          <cell r="B899" t="str">
            <v>02 ตากใบ</v>
          </cell>
          <cell r="C899">
            <v>55710.879999999997</v>
          </cell>
          <cell r="D899">
            <v>14290.2</v>
          </cell>
          <cell r="E899">
            <v>52083.42</v>
          </cell>
          <cell r="F899">
            <v>13469.41</v>
          </cell>
          <cell r="G899">
            <v>2416</v>
          </cell>
          <cell r="H899">
            <v>3614</v>
          </cell>
          <cell r="I899">
            <v>46.39</v>
          </cell>
          <cell r="J899">
            <v>268.32805223094402</v>
          </cell>
          <cell r="M899">
            <v>13611.553966125</v>
          </cell>
          <cell r="N899">
            <v>16888</v>
          </cell>
          <cell r="P899">
            <v>10831.65</v>
          </cell>
          <cell r="Q899">
            <v>10831.65</v>
          </cell>
          <cell r="Y899">
            <v>10831.65</v>
          </cell>
          <cell r="Z899">
            <v>10831.65</v>
          </cell>
          <cell r="AA899">
            <v>1625</v>
          </cell>
          <cell r="AB899">
            <v>1809</v>
          </cell>
          <cell r="AC899">
            <v>150.04477618830003</v>
          </cell>
          <cell r="AD899">
            <v>166.98563930703079</v>
          </cell>
          <cell r="AE899">
            <v>17509</v>
          </cell>
          <cell r="AF899">
            <v>16888</v>
          </cell>
          <cell r="AG899">
            <v>221</v>
          </cell>
          <cell r="AH899">
            <v>842</v>
          </cell>
          <cell r="AI899">
            <v>9788</v>
          </cell>
          <cell r="AJ899">
            <v>534</v>
          </cell>
          <cell r="AK899">
            <v>9480</v>
          </cell>
          <cell r="AL899">
            <v>2383</v>
          </cell>
          <cell r="AM899">
            <v>2328</v>
          </cell>
          <cell r="AN899">
            <v>275</v>
          </cell>
          <cell r="AO899">
            <v>246</v>
          </cell>
        </row>
        <row r="900">
          <cell r="B900" t="str">
            <v>03 บาเจาะ</v>
          </cell>
          <cell r="C900">
            <v>25482</v>
          </cell>
          <cell r="D900">
            <v>25482</v>
          </cell>
          <cell r="E900">
            <v>18852</v>
          </cell>
          <cell r="F900">
            <v>18852</v>
          </cell>
          <cell r="G900">
            <v>1656</v>
          </cell>
          <cell r="H900">
            <v>2571</v>
          </cell>
          <cell r="I900">
            <v>87.84</v>
          </cell>
          <cell r="J900">
            <v>136.36632718014005</v>
          </cell>
          <cell r="M900">
            <v>21719.244129062499</v>
          </cell>
          <cell r="N900">
            <v>24166</v>
          </cell>
          <cell r="P900">
            <v>35331.985000000001</v>
          </cell>
          <cell r="Q900">
            <v>35331.985000000001</v>
          </cell>
          <cell r="Y900">
            <v>33320.147499999999</v>
          </cell>
          <cell r="Z900">
            <v>33320.147499999999</v>
          </cell>
          <cell r="AA900">
            <v>3754</v>
          </cell>
          <cell r="AB900">
            <v>4113</v>
          </cell>
          <cell r="AC900">
            <v>112.66726835467941</v>
          </cell>
          <cell r="AD900">
            <v>123.45003874907817</v>
          </cell>
          <cell r="AE900">
            <v>25077</v>
          </cell>
          <cell r="AF900">
            <v>24166</v>
          </cell>
          <cell r="AG900">
            <v>92</v>
          </cell>
          <cell r="AH900">
            <v>1003</v>
          </cell>
          <cell r="AI900">
            <v>24286</v>
          </cell>
          <cell r="AJ900">
            <v>781</v>
          </cell>
          <cell r="AK900">
            <v>24064</v>
          </cell>
          <cell r="AL900">
            <v>5405</v>
          </cell>
          <cell r="AM900">
            <v>6009</v>
          </cell>
          <cell r="AN900">
            <v>237</v>
          </cell>
          <cell r="AO900">
            <v>250</v>
          </cell>
        </row>
        <row r="901">
          <cell r="B901" t="str">
            <v>04 ยี่งอ</v>
          </cell>
          <cell r="C901">
            <v>47806</v>
          </cell>
          <cell r="D901">
            <v>49612</v>
          </cell>
          <cell r="E901">
            <v>42683</v>
          </cell>
          <cell r="F901">
            <v>43524</v>
          </cell>
          <cell r="G901">
            <v>14697</v>
          </cell>
          <cell r="H901">
            <v>9232</v>
          </cell>
          <cell r="I901">
            <v>344.32</v>
          </cell>
          <cell r="J901">
            <v>212.10244922341695</v>
          </cell>
          <cell r="M901">
            <v>32685.2779429375</v>
          </cell>
          <cell r="N901">
            <v>32161</v>
          </cell>
          <cell r="P901">
            <v>46321.393750000003</v>
          </cell>
          <cell r="Q901">
            <v>45178.141250000001</v>
          </cell>
          <cell r="Y901">
            <v>43649.166250000002</v>
          </cell>
          <cell r="Z901">
            <v>42505.91375</v>
          </cell>
          <cell r="AA901">
            <v>2999</v>
          </cell>
          <cell r="AB901">
            <v>2755</v>
          </cell>
          <cell r="AC901">
            <v>68.698660424012104</v>
          </cell>
          <cell r="AD901">
            <v>64.823815250883769</v>
          </cell>
          <cell r="AE901">
            <v>33671</v>
          </cell>
          <cell r="AF901">
            <v>32161</v>
          </cell>
          <cell r="AG901">
            <v>230</v>
          </cell>
          <cell r="AH901">
            <v>1740</v>
          </cell>
          <cell r="AI901">
            <v>33671</v>
          </cell>
          <cell r="AJ901">
            <v>1342</v>
          </cell>
          <cell r="AK901">
            <v>32161</v>
          </cell>
          <cell r="AL901">
            <v>8852</v>
          </cell>
          <cell r="AM901">
            <v>7592</v>
          </cell>
          <cell r="AN901">
            <v>272</v>
          </cell>
          <cell r="AO901">
            <v>236</v>
          </cell>
        </row>
        <row r="902">
          <cell r="B902" t="str">
            <v>05 ระแงะ</v>
          </cell>
          <cell r="C902">
            <v>89574.9</v>
          </cell>
          <cell r="D902">
            <v>118397.65</v>
          </cell>
          <cell r="E902">
            <v>74089.8</v>
          </cell>
          <cell r="F902">
            <v>101645.91</v>
          </cell>
          <cell r="G902">
            <v>4575</v>
          </cell>
          <cell r="H902">
            <v>4425</v>
          </cell>
          <cell r="I902">
            <v>61.75</v>
          </cell>
          <cell r="J902">
            <v>43.536979402319282</v>
          </cell>
          <cell r="M902">
            <v>96018.467143750007</v>
          </cell>
          <cell r="N902">
            <v>103556</v>
          </cell>
          <cell r="P902">
            <v>197889.62166999999</v>
          </cell>
          <cell r="Q902">
            <v>194118.45499999999</v>
          </cell>
          <cell r="Y902">
            <v>171360.72167</v>
          </cell>
          <cell r="Z902">
            <v>169553.05499999999</v>
          </cell>
          <cell r="AA902">
            <v>13686</v>
          </cell>
          <cell r="AB902">
            <v>10563</v>
          </cell>
          <cell r="AC902">
            <v>79.869472809276132</v>
          </cell>
          <cell r="AD902">
            <v>62.301505984837611</v>
          </cell>
          <cell r="AE902">
            <v>105256</v>
          </cell>
          <cell r="AF902">
            <v>103556</v>
          </cell>
          <cell r="AG902">
            <v>2071</v>
          </cell>
          <cell r="AH902">
            <v>3771</v>
          </cell>
          <cell r="AI902">
            <v>85872</v>
          </cell>
          <cell r="AJ902">
            <v>2900</v>
          </cell>
          <cell r="AK902">
            <v>85001</v>
          </cell>
          <cell r="AL902">
            <v>19885</v>
          </cell>
          <cell r="AM902">
            <v>18445</v>
          </cell>
          <cell r="AN902">
            <v>239</v>
          </cell>
          <cell r="AO902">
            <v>217</v>
          </cell>
        </row>
        <row r="903">
          <cell r="B903" t="str">
            <v>06 รือเสาะ</v>
          </cell>
          <cell r="C903">
            <v>167731</v>
          </cell>
          <cell r="D903">
            <v>167731</v>
          </cell>
          <cell r="E903">
            <v>149890</v>
          </cell>
          <cell r="F903">
            <v>149890</v>
          </cell>
          <cell r="G903">
            <v>19060</v>
          </cell>
          <cell r="H903">
            <v>5248</v>
          </cell>
          <cell r="I903">
            <v>127.16</v>
          </cell>
          <cell r="J903">
            <v>35.013569951297619</v>
          </cell>
          <cell r="M903">
            <v>128030.16283187499</v>
          </cell>
          <cell r="N903">
            <v>123516</v>
          </cell>
          <cell r="P903">
            <v>121228.15125</v>
          </cell>
          <cell r="Q903">
            <v>120604.39604000001</v>
          </cell>
          <cell r="Y903">
            <v>97646.010420000006</v>
          </cell>
          <cell r="Z903">
            <v>97022.255210000003</v>
          </cell>
          <cell r="AA903">
            <v>29351</v>
          </cell>
          <cell r="AB903">
            <v>27394</v>
          </cell>
          <cell r="AC903">
            <v>300.58110198692128</v>
          </cell>
          <cell r="AD903">
            <v>282.35219442555768</v>
          </cell>
          <cell r="AE903">
            <v>163246</v>
          </cell>
          <cell r="AF903">
            <v>160479</v>
          </cell>
          <cell r="AG903">
            <v>1939</v>
          </cell>
          <cell r="AH903">
            <v>4706</v>
          </cell>
          <cell r="AI903">
            <v>155871</v>
          </cell>
          <cell r="AJ903">
            <v>4858</v>
          </cell>
          <cell r="AK903">
            <v>156023</v>
          </cell>
          <cell r="AL903">
            <v>36935</v>
          </cell>
          <cell r="AM903">
            <v>35141</v>
          </cell>
          <cell r="AN903">
            <v>232</v>
          </cell>
          <cell r="AO903">
            <v>225</v>
          </cell>
        </row>
        <row r="904">
          <cell r="B904" t="str">
            <v>07 ศรีสาคร</v>
          </cell>
          <cell r="C904">
            <v>171673</v>
          </cell>
          <cell r="D904">
            <v>171987</v>
          </cell>
          <cell r="E904">
            <v>147091</v>
          </cell>
          <cell r="F904">
            <v>147405</v>
          </cell>
          <cell r="G904">
            <v>4032</v>
          </cell>
          <cell r="H904">
            <v>27078</v>
          </cell>
          <cell r="I904">
            <v>27.41</v>
          </cell>
          <cell r="J904">
            <v>183.69849055323769</v>
          </cell>
          <cell r="M904">
            <v>112549.69482625001</v>
          </cell>
          <cell r="N904">
            <v>113269</v>
          </cell>
          <cell r="P904">
            <v>163398.25</v>
          </cell>
          <cell r="Q904">
            <v>163398.25</v>
          </cell>
          <cell r="Y904">
            <v>151561.16250000001</v>
          </cell>
          <cell r="Z904">
            <v>151561.16250000001</v>
          </cell>
          <cell r="AA904">
            <v>15997</v>
          </cell>
          <cell r="AB904">
            <v>11339</v>
          </cell>
          <cell r="AC904">
            <v>105.54610035186289</v>
          </cell>
          <cell r="AD904">
            <v>74.817804990114141</v>
          </cell>
          <cell r="AE904">
            <v>141117</v>
          </cell>
          <cell r="AF904">
            <v>132525</v>
          </cell>
          <cell r="AG904">
            <v>1897</v>
          </cell>
          <cell r="AH904">
            <v>10489</v>
          </cell>
          <cell r="AI904">
            <v>136788</v>
          </cell>
          <cell r="AJ904">
            <v>4381</v>
          </cell>
          <cell r="AK904">
            <v>130680</v>
          </cell>
          <cell r="AL904">
            <v>31182</v>
          </cell>
          <cell r="AM904">
            <v>27566</v>
          </cell>
          <cell r="AN904">
            <v>237</v>
          </cell>
          <cell r="AO904">
            <v>211</v>
          </cell>
        </row>
        <row r="905">
          <cell r="B905" t="str">
            <v>08 แว้ง</v>
          </cell>
          <cell r="C905">
            <v>94713</v>
          </cell>
          <cell r="D905">
            <v>104387</v>
          </cell>
          <cell r="E905">
            <v>93249</v>
          </cell>
          <cell r="F905">
            <v>95676</v>
          </cell>
          <cell r="G905">
            <v>7455</v>
          </cell>
          <cell r="H905">
            <v>6046</v>
          </cell>
          <cell r="I905">
            <v>79.95</v>
          </cell>
          <cell r="J905">
            <v>63.197123416530793</v>
          </cell>
          <cell r="M905">
            <v>85783.289468750008</v>
          </cell>
          <cell r="N905">
            <v>63356</v>
          </cell>
          <cell r="P905">
            <v>55880.460420000003</v>
          </cell>
          <cell r="Q905">
            <v>55880.460420000003</v>
          </cell>
          <cell r="Y905">
            <v>55880.460420000003</v>
          </cell>
          <cell r="Z905">
            <v>54514.293749999997</v>
          </cell>
          <cell r="AA905">
            <v>13320</v>
          </cell>
          <cell r="AB905">
            <v>11634</v>
          </cell>
          <cell r="AC905">
            <v>238.37029198676026</v>
          </cell>
          <cell r="AD905">
            <v>213.40549789292649</v>
          </cell>
          <cell r="AE905">
            <v>90644</v>
          </cell>
          <cell r="AF905">
            <v>85783</v>
          </cell>
          <cell r="AG905">
            <v>720</v>
          </cell>
          <cell r="AH905">
            <v>5581</v>
          </cell>
          <cell r="AI905">
            <v>71337</v>
          </cell>
          <cell r="AJ905">
            <v>2888</v>
          </cell>
          <cell r="AK905">
            <v>68644</v>
          </cell>
          <cell r="AL905">
            <v>15540</v>
          </cell>
          <cell r="AM905">
            <v>14649</v>
          </cell>
          <cell r="AN905">
            <v>242</v>
          </cell>
          <cell r="AO905">
            <v>213</v>
          </cell>
        </row>
        <row r="906">
          <cell r="B906" t="str">
            <v>09 สุคิริน</v>
          </cell>
          <cell r="C906">
            <v>53752</v>
          </cell>
          <cell r="D906">
            <v>81785.61</v>
          </cell>
          <cell r="E906">
            <v>49030</v>
          </cell>
          <cell r="F906">
            <v>78296.990000000005</v>
          </cell>
          <cell r="G906">
            <v>14194</v>
          </cell>
          <cell r="H906">
            <v>10678</v>
          </cell>
          <cell r="I906">
            <v>289.5</v>
          </cell>
          <cell r="J906">
            <v>136.37603131359199</v>
          </cell>
          <cell r="M906">
            <v>90322.579318125005</v>
          </cell>
          <cell r="N906">
            <v>76557</v>
          </cell>
          <cell r="P906">
            <v>68466.5</v>
          </cell>
          <cell r="Q906">
            <v>68466.5</v>
          </cell>
          <cell r="Y906">
            <v>68466.5</v>
          </cell>
          <cell r="Z906">
            <v>68466.5</v>
          </cell>
          <cell r="AA906">
            <v>14329</v>
          </cell>
          <cell r="AB906">
            <v>11658</v>
          </cell>
          <cell r="AC906">
            <v>209.29054111616631</v>
          </cell>
          <cell r="AD906">
            <v>170.27773923495431</v>
          </cell>
          <cell r="AE906">
            <v>75525</v>
          </cell>
          <cell r="AF906">
            <v>76557</v>
          </cell>
          <cell r="AG906">
            <v>1532</v>
          </cell>
          <cell r="AH906">
            <v>500</v>
          </cell>
          <cell r="AI906">
            <v>54264</v>
          </cell>
          <cell r="AJ906">
            <v>2030</v>
          </cell>
          <cell r="AK906">
            <v>55794</v>
          </cell>
          <cell r="AL906">
            <v>12596</v>
          </cell>
          <cell r="AM906">
            <v>11855</v>
          </cell>
          <cell r="AN906">
            <v>209</v>
          </cell>
          <cell r="AO906">
            <v>212</v>
          </cell>
        </row>
        <row r="907">
          <cell r="B907" t="str">
            <v>10 สุไหงโกลก</v>
          </cell>
          <cell r="C907">
            <v>21549</v>
          </cell>
          <cell r="D907">
            <v>21549</v>
          </cell>
          <cell r="E907">
            <v>19201</v>
          </cell>
          <cell r="F907">
            <v>19201</v>
          </cell>
          <cell r="G907">
            <v>1980</v>
          </cell>
          <cell r="H907">
            <v>2042</v>
          </cell>
          <cell r="I907">
            <v>103.11</v>
          </cell>
          <cell r="J907">
            <v>106.3322696734545</v>
          </cell>
          <cell r="M907">
            <v>22453</v>
          </cell>
          <cell r="N907">
            <v>14450</v>
          </cell>
          <cell r="P907">
            <v>10156.333329999999</v>
          </cell>
          <cell r="Q907">
            <v>10156.333329999999</v>
          </cell>
          <cell r="Y907">
            <v>10156.333329999999</v>
          </cell>
          <cell r="Z907">
            <v>10156.333329999999</v>
          </cell>
          <cell r="AA907">
            <v>2807</v>
          </cell>
          <cell r="AB907">
            <v>2248</v>
          </cell>
          <cell r="AC907">
            <v>276.41045005658555</v>
          </cell>
          <cell r="AD907">
            <v>221.31904565995572</v>
          </cell>
          <cell r="AE907">
            <v>23112</v>
          </cell>
          <cell r="AF907">
            <v>22453</v>
          </cell>
          <cell r="AG907">
            <v>398</v>
          </cell>
          <cell r="AH907">
            <v>1057</v>
          </cell>
          <cell r="AI907">
            <v>18899</v>
          </cell>
          <cell r="AJ907">
            <v>805</v>
          </cell>
          <cell r="AK907">
            <v>18647</v>
          </cell>
          <cell r="AL907">
            <v>4462</v>
          </cell>
          <cell r="AM907">
            <v>4127</v>
          </cell>
          <cell r="AN907">
            <v>269</v>
          </cell>
          <cell r="AO907">
            <v>221</v>
          </cell>
        </row>
        <row r="908">
          <cell r="B908" t="str">
            <v>11 สุไหงปาดี</v>
          </cell>
          <cell r="C908">
            <v>84636</v>
          </cell>
          <cell r="D908">
            <v>84636</v>
          </cell>
          <cell r="E908">
            <v>73371</v>
          </cell>
          <cell r="F908">
            <v>73371</v>
          </cell>
          <cell r="G908">
            <v>12287</v>
          </cell>
          <cell r="H908">
            <v>7155</v>
          </cell>
          <cell r="I908">
            <v>167.46</v>
          </cell>
          <cell r="J908">
            <v>97.522385002248853</v>
          </cell>
          <cell r="M908">
            <v>77772.072360624996</v>
          </cell>
          <cell r="N908">
            <v>62235</v>
          </cell>
          <cell r="P908">
            <v>48684.833330000001</v>
          </cell>
          <cell r="Q908">
            <v>48684.833330000001</v>
          </cell>
          <cell r="Y908">
            <v>48684.833330000001</v>
          </cell>
          <cell r="Z908">
            <v>48684.833330000001</v>
          </cell>
          <cell r="AA908">
            <v>15029</v>
          </cell>
          <cell r="AB908">
            <v>11023</v>
          </cell>
          <cell r="AC908">
            <v>308.70591117087838</v>
          </cell>
          <cell r="AD908">
            <v>226.4180152083926</v>
          </cell>
          <cell r="AE908">
            <v>78612</v>
          </cell>
          <cell r="AF908">
            <v>77772</v>
          </cell>
          <cell r="AG908">
            <v>457</v>
          </cell>
          <cell r="AH908">
            <v>1297</v>
          </cell>
          <cell r="AI908">
            <v>78612</v>
          </cell>
          <cell r="AJ908">
            <v>2572</v>
          </cell>
          <cell r="AK908">
            <v>77772</v>
          </cell>
          <cell r="AL908">
            <v>17043</v>
          </cell>
          <cell r="AM908">
            <v>15689</v>
          </cell>
          <cell r="AN908">
            <v>227</v>
          </cell>
          <cell r="AO908">
            <v>202</v>
          </cell>
        </row>
        <row r="909">
          <cell r="B909" t="str">
            <v>12 จะแนะ</v>
          </cell>
          <cell r="C909">
            <v>144396</v>
          </cell>
          <cell r="D909">
            <v>128994</v>
          </cell>
          <cell r="E909">
            <v>92346</v>
          </cell>
          <cell r="F909">
            <v>92346</v>
          </cell>
          <cell r="G909">
            <v>43979</v>
          </cell>
          <cell r="H909">
            <v>23781</v>
          </cell>
          <cell r="I909">
            <v>476.24</v>
          </cell>
          <cell r="J909">
            <v>257.52062893899034</v>
          </cell>
          <cell r="M909">
            <v>106755.22363749999</v>
          </cell>
          <cell r="N909">
            <v>83172</v>
          </cell>
          <cell r="P909">
            <v>53865</v>
          </cell>
          <cell r="Q909">
            <v>53865</v>
          </cell>
          <cell r="Y909">
            <v>42945</v>
          </cell>
          <cell r="Z909">
            <v>42945</v>
          </cell>
          <cell r="AA909">
            <v>3172</v>
          </cell>
          <cell r="AB909">
            <v>2096</v>
          </cell>
          <cell r="AC909">
            <v>73.863080684596582</v>
          </cell>
          <cell r="AD909">
            <v>48.800325998370006</v>
          </cell>
          <cell r="AE909">
            <v>120367</v>
          </cell>
          <cell r="AF909">
            <v>117821</v>
          </cell>
          <cell r="AG909">
            <v>962</v>
          </cell>
          <cell r="AH909">
            <v>3508</v>
          </cell>
          <cell r="AI909">
            <v>95186</v>
          </cell>
          <cell r="AJ909">
            <v>3881</v>
          </cell>
          <cell r="AK909">
            <v>95559</v>
          </cell>
          <cell r="AL909">
            <v>21031</v>
          </cell>
          <cell r="AM909">
            <v>19324</v>
          </cell>
          <cell r="AN909">
            <v>236</v>
          </cell>
          <cell r="AO909">
            <v>202</v>
          </cell>
        </row>
        <row r="910">
          <cell r="B910" t="str">
            <v>13 เจาะไอร้อง</v>
          </cell>
          <cell r="C910">
            <v>40652</v>
          </cell>
          <cell r="D910">
            <v>40652</v>
          </cell>
          <cell r="E910">
            <v>35071</v>
          </cell>
          <cell r="F910">
            <v>35071</v>
          </cell>
          <cell r="G910">
            <v>11572</v>
          </cell>
          <cell r="H910">
            <v>42220</v>
          </cell>
          <cell r="I910">
            <v>329.95</v>
          </cell>
          <cell r="J910">
            <v>1203.8454848735423</v>
          </cell>
          <cell r="M910">
            <v>40252.061700562503</v>
          </cell>
          <cell r="N910">
            <v>31389</v>
          </cell>
          <cell r="P910">
            <v>38576.449999999997</v>
          </cell>
          <cell r="Q910">
            <v>38576.449999999997</v>
          </cell>
          <cell r="Y910">
            <v>31165.200000000001</v>
          </cell>
          <cell r="Z910">
            <v>31165.200000000001</v>
          </cell>
          <cell r="AA910">
            <v>2035</v>
          </cell>
          <cell r="AB910">
            <v>1623</v>
          </cell>
          <cell r="AC910">
            <v>65.300484728800072</v>
          </cell>
          <cell r="AD910">
            <v>52.065670737553425</v>
          </cell>
          <cell r="AE910">
            <v>40834</v>
          </cell>
          <cell r="AF910">
            <v>40252</v>
          </cell>
          <cell r="AG910">
            <v>258</v>
          </cell>
          <cell r="AH910">
            <v>840</v>
          </cell>
          <cell r="AI910">
            <v>36103</v>
          </cell>
          <cell r="AJ910">
            <v>1258</v>
          </cell>
          <cell r="AK910">
            <v>36521</v>
          </cell>
          <cell r="AL910">
            <v>7614</v>
          </cell>
          <cell r="AM910">
            <v>6974</v>
          </cell>
          <cell r="AN910">
            <v>209</v>
          </cell>
          <cell r="AO910">
            <v>191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"/>
      <sheetName val="manual"/>
      <sheetName val="Word"/>
      <sheetName val="ตาราง 1"/>
      <sheetName val="ตาราง 1.1"/>
      <sheetName val="ตาราง 2"/>
      <sheetName val="ตาราง 3"/>
      <sheetName val="ตาราง 3.1"/>
      <sheetName val="ตาราง 4"/>
      <sheetName val="ตาราง 5"/>
    </sheetNames>
    <sheetDataSet>
      <sheetData sheetId="0" refreshError="1"/>
      <sheetData sheetId="1">
        <row r="1">
          <cell r="C1">
            <v>2563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</sheetPr>
  <dimension ref="A1:E57"/>
  <sheetViews>
    <sheetView tabSelected="1" zoomScaleNormal="100" workbookViewId="0">
      <pane xSplit="1" ySplit="3" topLeftCell="B4" activePane="bottomRight" state="frozen"/>
      <selection activeCell="G8" sqref="G8"/>
      <selection pane="topRight" activeCell="G8" sqref="G8"/>
      <selection pane="bottomLeft" activeCell="G8" sqref="G8"/>
      <selection pane="bottomRight" activeCell="C6" sqref="C6"/>
    </sheetView>
  </sheetViews>
  <sheetFormatPr defaultColWidth="9" defaultRowHeight="21.75" x14ac:dyDescent="0.5"/>
  <cols>
    <col min="1" max="1" width="17.125" style="85" customWidth="1"/>
    <col min="2" max="2" width="10.375" style="75" customWidth="1"/>
    <col min="3" max="3" width="9.875" style="75" customWidth="1"/>
    <col min="4" max="4" width="7.25" style="75" customWidth="1"/>
    <col min="5" max="5" width="16.75" style="75" customWidth="1"/>
    <col min="6" max="16384" width="9" style="75"/>
  </cols>
  <sheetData>
    <row r="1" spans="1:5" ht="23.25" customHeight="1" x14ac:dyDescent="0.5">
      <c r="A1" s="87" t="s">
        <v>1050</v>
      </c>
    </row>
    <row r="2" spans="1:5" ht="21" customHeight="1" x14ac:dyDescent="0.5">
      <c r="A2" s="293" t="s">
        <v>13</v>
      </c>
      <c r="B2" s="348" t="s">
        <v>14</v>
      </c>
      <c r="C2" s="348" t="s">
        <v>0</v>
      </c>
      <c r="D2" s="348" t="s">
        <v>1</v>
      </c>
      <c r="E2" s="350" t="s">
        <v>1048</v>
      </c>
    </row>
    <row r="3" spans="1:5" ht="21" customHeight="1" x14ac:dyDescent="0.5">
      <c r="A3" s="294"/>
      <c r="B3" s="349"/>
      <c r="C3" s="349"/>
      <c r="D3" s="349"/>
      <c r="E3" s="350"/>
    </row>
    <row r="4" spans="1:5" ht="21" customHeight="1" x14ac:dyDescent="0.5">
      <c r="A4" s="86" t="s">
        <v>15</v>
      </c>
      <c r="B4" s="76">
        <f>SUM(B5:B14)</f>
        <v>430</v>
      </c>
      <c r="C4" s="76">
        <f>SUM(C5:C14)</f>
        <v>409</v>
      </c>
      <c r="D4" s="76">
        <f>สระบุรี!AK6</f>
        <v>268</v>
      </c>
      <c r="E4" s="77">
        <f>IFERROR(ROUND((D4/C4)*1000,0),0)</f>
        <v>655</v>
      </c>
    </row>
    <row r="5" spans="1:5" ht="21" customHeight="1" x14ac:dyDescent="0.5">
      <c r="A5" s="60" t="s">
        <v>638</v>
      </c>
      <c r="B5" s="78">
        <v>4</v>
      </c>
      <c r="C5" s="78">
        <v>2</v>
      </c>
      <c r="D5" s="243">
        <v>0.32</v>
      </c>
      <c r="E5" s="241">
        <f>IFERROR(ROUND((D5/C5)*1000,0),0)</f>
        <v>160</v>
      </c>
    </row>
    <row r="6" spans="1:5" ht="21" customHeight="1" x14ac:dyDescent="0.5">
      <c r="A6" s="62" t="s">
        <v>16</v>
      </c>
      <c r="B6" s="84">
        <v>81</v>
      </c>
      <c r="C6" s="84">
        <v>68</v>
      </c>
      <c r="D6" s="84">
        <v>41</v>
      </c>
      <c r="E6" s="80">
        <f>IFERROR(ROUND((D6/C6)*1000,0),0)</f>
        <v>603</v>
      </c>
    </row>
    <row r="7" spans="1:5" ht="21" customHeight="1" x14ac:dyDescent="0.5">
      <c r="A7" s="62" t="s">
        <v>18</v>
      </c>
      <c r="B7" s="84">
        <v>1</v>
      </c>
      <c r="C7" s="84">
        <v>1</v>
      </c>
      <c r="D7" s="244">
        <v>0.1</v>
      </c>
      <c r="E7" s="80">
        <f>IFERROR(ROUND((D7/C7)*1000,0),0)</f>
        <v>100</v>
      </c>
    </row>
    <row r="8" spans="1:5" ht="21" customHeight="1" x14ac:dyDescent="0.5">
      <c r="A8" s="62" t="s">
        <v>17</v>
      </c>
      <c r="B8" s="84">
        <v>4</v>
      </c>
      <c r="C8" s="84">
        <v>4</v>
      </c>
      <c r="D8" s="244">
        <v>0.33</v>
      </c>
      <c r="E8" s="80">
        <f>IFERROR(ROUND((D8/C8)*1000,0),0)</f>
        <v>83</v>
      </c>
    </row>
    <row r="9" spans="1:5" ht="21" customHeight="1" x14ac:dyDescent="0.5">
      <c r="A9" s="62" t="s">
        <v>19</v>
      </c>
      <c r="B9" s="84">
        <v>151</v>
      </c>
      <c r="C9" s="84">
        <v>148</v>
      </c>
      <c r="D9" s="84">
        <v>126</v>
      </c>
      <c r="E9" s="80">
        <f>IFERROR(ROUND((D9/C9)*1000,0),0)</f>
        <v>851</v>
      </c>
    </row>
    <row r="10" spans="1:5" ht="21" customHeight="1" x14ac:dyDescent="0.5">
      <c r="A10" s="62" t="s">
        <v>21</v>
      </c>
      <c r="B10" s="84">
        <v>109</v>
      </c>
      <c r="C10" s="84">
        <v>108</v>
      </c>
      <c r="D10" s="84">
        <v>64</v>
      </c>
      <c r="E10" s="80">
        <f>IFERROR(ROUND((D10/C10)*1000,0),0)</f>
        <v>593</v>
      </c>
    </row>
    <row r="11" spans="1:5" ht="21" customHeight="1" x14ac:dyDescent="0.5">
      <c r="A11" s="62" t="s">
        <v>639</v>
      </c>
      <c r="B11" s="84">
        <v>27</v>
      </c>
      <c r="C11" s="84">
        <v>25</v>
      </c>
      <c r="D11" s="244">
        <v>4.7300000000000004</v>
      </c>
      <c r="E11" s="80">
        <f>IFERROR(ROUND((D11/C11)*1000,0),0)</f>
        <v>189</v>
      </c>
    </row>
    <row r="12" spans="1:5" ht="21" customHeight="1" x14ac:dyDescent="0.5">
      <c r="A12" s="63" t="s">
        <v>22</v>
      </c>
      <c r="B12" s="89">
        <v>10</v>
      </c>
      <c r="C12" s="89">
        <v>10</v>
      </c>
      <c r="D12" s="89">
        <v>6</v>
      </c>
      <c r="E12" s="80">
        <f>IFERROR(ROUND((D12/C12)*1000,0),0)</f>
        <v>600</v>
      </c>
    </row>
    <row r="13" spans="1:5" ht="21" customHeight="1" x14ac:dyDescent="0.5">
      <c r="A13" s="88" t="s">
        <v>23</v>
      </c>
      <c r="B13" s="84">
        <v>32</v>
      </c>
      <c r="C13" s="84">
        <v>32</v>
      </c>
      <c r="D13" s="84">
        <v>18</v>
      </c>
      <c r="E13" s="80">
        <f>IFERROR(ROUND((D13/C13)*1000,0),0)</f>
        <v>563</v>
      </c>
    </row>
    <row r="14" spans="1:5" ht="21" customHeight="1" x14ac:dyDescent="0.5">
      <c r="A14" s="88" t="s">
        <v>643</v>
      </c>
      <c r="B14" s="84">
        <v>11</v>
      </c>
      <c r="C14" s="84">
        <v>11</v>
      </c>
      <c r="D14" s="84">
        <v>8</v>
      </c>
      <c r="E14" s="80">
        <f>IFERROR(ROUND((D14/C14)*1000,0),0)</f>
        <v>727</v>
      </c>
    </row>
    <row r="15" spans="1:5" ht="21" customHeight="1" x14ac:dyDescent="0.5">
      <c r="A15" s="86" t="s">
        <v>24</v>
      </c>
      <c r="B15" s="81">
        <f>SUM(B16:B24)</f>
        <v>392</v>
      </c>
      <c r="C15" s="81">
        <f>SUM(C16:C24)</f>
        <v>364</v>
      </c>
      <c r="D15" s="81">
        <f>ลพบุรี!AK6</f>
        <v>125</v>
      </c>
      <c r="E15" s="82">
        <f>IFERROR(ROUND((D15/C15)*1000,0),0)</f>
        <v>343</v>
      </c>
    </row>
    <row r="16" spans="1:5" ht="21" customHeight="1" x14ac:dyDescent="0.5">
      <c r="A16" s="60" t="s">
        <v>25</v>
      </c>
      <c r="B16" s="78">
        <v>16</v>
      </c>
      <c r="C16" s="78">
        <v>11</v>
      </c>
      <c r="D16" s="243">
        <v>2.95</v>
      </c>
      <c r="E16" s="83">
        <f>IFERROR(ROUND((D16/C16)*1000,0),0)</f>
        <v>268</v>
      </c>
    </row>
    <row r="17" spans="1:5" ht="21" customHeight="1" x14ac:dyDescent="0.5">
      <c r="A17" s="62" t="s">
        <v>27</v>
      </c>
      <c r="B17" s="84">
        <v>29</v>
      </c>
      <c r="C17" s="84">
        <v>21</v>
      </c>
      <c r="D17" s="84">
        <v>7</v>
      </c>
      <c r="E17" s="80">
        <f>IFERROR(ROUND((D17/C17)*1000,0),0)</f>
        <v>333</v>
      </c>
    </row>
    <row r="18" spans="1:5" ht="21" customHeight="1" x14ac:dyDescent="0.5">
      <c r="A18" s="62" t="s">
        <v>29</v>
      </c>
      <c r="B18" s="84">
        <v>64</v>
      </c>
      <c r="C18" s="84">
        <v>52</v>
      </c>
      <c r="D18" s="84">
        <v>16</v>
      </c>
      <c r="E18" s="80">
        <f>IFERROR(ROUND((D18/C18)*1000,0),0)</f>
        <v>308</v>
      </c>
    </row>
    <row r="19" spans="1:5" ht="21" customHeight="1" x14ac:dyDescent="0.5">
      <c r="A19" s="62" t="s">
        <v>30</v>
      </c>
      <c r="B19" s="84">
        <v>3</v>
      </c>
      <c r="C19" s="84">
        <v>3</v>
      </c>
      <c r="D19" s="244">
        <v>0.35</v>
      </c>
      <c r="E19" s="80">
        <f>IFERROR(ROUND((D19/C19)*1000,0),0)</f>
        <v>117</v>
      </c>
    </row>
    <row r="20" spans="1:5" ht="21" customHeight="1" x14ac:dyDescent="0.5">
      <c r="A20" s="62" t="s">
        <v>26</v>
      </c>
      <c r="B20" s="84">
        <v>45</v>
      </c>
      <c r="C20" s="84">
        <v>45</v>
      </c>
      <c r="D20" s="84">
        <v>14</v>
      </c>
      <c r="E20" s="80">
        <f>IFERROR(ROUND((D20/C20)*1000,0),0)</f>
        <v>311</v>
      </c>
    </row>
    <row r="21" spans="1:5" ht="21" customHeight="1" x14ac:dyDescent="0.5">
      <c r="A21" s="62" t="s">
        <v>32</v>
      </c>
      <c r="B21" s="84">
        <v>148</v>
      </c>
      <c r="C21" s="84">
        <v>146</v>
      </c>
      <c r="D21" s="84">
        <v>56</v>
      </c>
      <c r="E21" s="80">
        <f>IFERROR(ROUND((D21/C21)*1000,0),0)</f>
        <v>384</v>
      </c>
    </row>
    <row r="22" spans="1:5" ht="21" customHeight="1" x14ac:dyDescent="0.5">
      <c r="A22" s="62" t="s">
        <v>34</v>
      </c>
      <c r="B22" s="84">
        <v>1</v>
      </c>
      <c r="C22" s="84">
        <v>0</v>
      </c>
      <c r="D22" s="84">
        <v>0</v>
      </c>
      <c r="E22" s="80">
        <f>IFERROR(ROUND((D22/C22)*1000,0),0)</f>
        <v>0</v>
      </c>
    </row>
    <row r="23" spans="1:5" ht="21" customHeight="1" x14ac:dyDescent="0.5">
      <c r="A23" s="62" t="s">
        <v>35</v>
      </c>
      <c r="B23" s="84">
        <v>47</v>
      </c>
      <c r="C23" s="84">
        <v>47</v>
      </c>
      <c r="D23" s="84">
        <v>12</v>
      </c>
      <c r="E23" s="80">
        <f>IFERROR(ROUND((D23/C23)*1000,0),0)</f>
        <v>255</v>
      </c>
    </row>
    <row r="24" spans="1:5" ht="21" customHeight="1" x14ac:dyDescent="0.5">
      <c r="A24" s="63" t="s">
        <v>28</v>
      </c>
      <c r="B24" s="84">
        <v>39</v>
      </c>
      <c r="C24" s="84">
        <v>39</v>
      </c>
      <c r="D24" s="84">
        <v>17</v>
      </c>
      <c r="E24" s="80">
        <f>IFERROR(ROUND((D24/C24)*1000,0),0)</f>
        <v>436</v>
      </c>
    </row>
    <row r="25" spans="1:5" ht="21" customHeight="1" x14ac:dyDescent="0.5">
      <c r="A25" s="86" t="s">
        <v>36</v>
      </c>
      <c r="B25" s="76">
        <f>SUM(B26:B33)</f>
        <v>406</v>
      </c>
      <c r="C25" s="76">
        <f>SUM(C26:C33)</f>
        <v>378</v>
      </c>
      <c r="D25" s="76">
        <f>สุพรรณบุรี!AK6</f>
        <v>284</v>
      </c>
      <c r="E25" s="77">
        <f>IFERROR(ROUND((D25/C25)*1000,0),0)</f>
        <v>751</v>
      </c>
    </row>
    <row r="26" spans="1:5" ht="21" customHeight="1" x14ac:dyDescent="0.5">
      <c r="A26" s="282" t="s">
        <v>37</v>
      </c>
      <c r="B26" s="78">
        <v>34</v>
      </c>
      <c r="C26" s="78">
        <v>12</v>
      </c>
      <c r="D26" s="243">
        <v>3</v>
      </c>
      <c r="E26" s="79">
        <f>IFERROR(ROUND((D26/C26)*1000,0),0)</f>
        <v>250</v>
      </c>
    </row>
    <row r="27" spans="1:5" ht="21" customHeight="1" x14ac:dyDescent="0.5">
      <c r="A27" s="62" t="s">
        <v>44</v>
      </c>
      <c r="B27" s="89">
        <v>0</v>
      </c>
      <c r="C27" s="89">
        <v>0</v>
      </c>
      <c r="D27" s="281">
        <v>0</v>
      </c>
      <c r="E27" s="80">
        <f>IFERROR(ROUND((D27/C27)*1000,0),0)</f>
        <v>0</v>
      </c>
    </row>
    <row r="28" spans="1:5" ht="21" customHeight="1" x14ac:dyDescent="0.5">
      <c r="A28" s="62" t="s">
        <v>38</v>
      </c>
      <c r="B28" s="89">
        <v>18</v>
      </c>
      <c r="C28" s="89">
        <v>17</v>
      </c>
      <c r="D28" s="89">
        <v>5</v>
      </c>
      <c r="E28" s="80">
        <f>IFERROR(ROUND((D28/C28)*1000,0),0)</f>
        <v>294</v>
      </c>
    </row>
    <row r="29" spans="1:5" ht="21" customHeight="1" x14ac:dyDescent="0.5">
      <c r="A29" s="90" t="s">
        <v>39</v>
      </c>
      <c r="B29" s="89">
        <v>56</v>
      </c>
      <c r="C29" s="89">
        <v>56</v>
      </c>
      <c r="D29" s="89">
        <v>16</v>
      </c>
      <c r="E29" s="80">
        <f>IFERROR(ROUND((D29/C29)*1000,0),0)</f>
        <v>286</v>
      </c>
    </row>
    <row r="30" spans="1:5" ht="21" customHeight="1" x14ac:dyDescent="0.5">
      <c r="A30" s="62" t="s">
        <v>645</v>
      </c>
      <c r="B30" s="89">
        <v>1</v>
      </c>
      <c r="C30" s="89">
        <v>0</v>
      </c>
      <c r="D30" s="89">
        <v>0</v>
      </c>
      <c r="E30" s="80">
        <f>IFERROR(ROUND((D30/C30)*1000,0),0)</f>
        <v>0</v>
      </c>
    </row>
    <row r="31" spans="1:5" ht="21" customHeight="1" x14ac:dyDescent="0.5">
      <c r="A31" s="90" t="s">
        <v>42</v>
      </c>
      <c r="B31" s="89">
        <v>41</v>
      </c>
      <c r="C31" s="89">
        <v>41</v>
      </c>
      <c r="D31" s="89">
        <v>13</v>
      </c>
      <c r="E31" s="80">
        <f>IFERROR(ROUND((D31/C31)*1000,0),0)</f>
        <v>317</v>
      </c>
    </row>
    <row r="32" spans="1:5" ht="21" customHeight="1" x14ac:dyDescent="0.5">
      <c r="A32" s="62" t="s">
        <v>40</v>
      </c>
      <c r="B32" s="89">
        <v>245</v>
      </c>
      <c r="C32" s="89">
        <v>241</v>
      </c>
      <c r="D32" s="89">
        <v>242</v>
      </c>
      <c r="E32" s="80">
        <f>IFERROR(ROUND((D32/C32)*1000,0),0)</f>
        <v>1004</v>
      </c>
    </row>
    <row r="33" spans="1:5" ht="21" customHeight="1" x14ac:dyDescent="0.5">
      <c r="A33" s="64" t="s">
        <v>41</v>
      </c>
      <c r="B33" s="91">
        <v>11</v>
      </c>
      <c r="C33" s="91">
        <v>11</v>
      </c>
      <c r="D33" s="283">
        <v>4.7300000000000004</v>
      </c>
      <c r="E33" s="92">
        <f>IFERROR(ROUND((D33/C33)*1000,0),0)</f>
        <v>430</v>
      </c>
    </row>
    <row r="34" spans="1:5" ht="21" customHeight="1" x14ac:dyDescent="0.5">
      <c r="A34" s="86" t="s">
        <v>45</v>
      </c>
      <c r="B34" s="81">
        <f>SUM(B35:B38)</f>
        <v>14</v>
      </c>
      <c r="C34" s="81">
        <f>SUM(C35:C38)</f>
        <v>14</v>
      </c>
      <c r="D34" s="279">
        <f>พระนครศรีอยุธยา!AK6</f>
        <v>0.30000000000000004</v>
      </c>
      <c r="E34" s="82">
        <f>IFERROR(ROUND((D34/C34)*1000,0),0)</f>
        <v>21</v>
      </c>
    </row>
    <row r="35" spans="1:5" ht="21" customHeight="1" x14ac:dyDescent="0.5">
      <c r="A35" s="62" t="s">
        <v>647</v>
      </c>
      <c r="B35" s="89">
        <v>11</v>
      </c>
      <c r="C35" s="89">
        <v>11</v>
      </c>
      <c r="D35" s="89">
        <v>0</v>
      </c>
      <c r="E35" s="80">
        <f>IFERROR(ROUND((D35/C35)*1000,0),0)</f>
        <v>0</v>
      </c>
    </row>
    <row r="36" spans="1:5" ht="21" customHeight="1" x14ac:dyDescent="0.5">
      <c r="A36" s="62" t="s">
        <v>46</v>
      </c>
      <c r="B36" s="89">
        <v>1</v>
      </c>
      <c r="C36" s="89">
        <v>1</v>
      </c>
      <c r="D36" s="281">
        <v>0.1</v>
      </c>
      <c r="E36" s="80">
        <f>IFERROR(ROUND((D36/C36)*1000,0),0)</f>
        <v>100</v>
      </c>
    </row>
    <row r="37" spans="1:5" ht="21" customHeight="1" x14ac:dyDescent="0.5">
      <c r="A37" s="62" t="s">
        <v>47</v>
      </c>
      <c r="B37" s="89">
        <v>1</v>
      </c>
      <c r="C37" s="89">
        <v>1</v>
      </c>
      <c r="D37" s="89">
        <v>0</v>
      </c>
      <c r="E37" s="80">
        <f>IFERROR(ROUND((D37/C37)*1000,0),0)</f>
        <v>0</v>
      </c>
    </row>
    <row r="38" spans="1:5" ht="21" customHeight="1" x14ac:dyDescent="0.5">
      <c r="A38" s="62" t="s">
        <v>650</v>
      </c>
      <c r="B38" s="89">
        <v>1</v>
      </c>
      <c r="C38" s="89">
        <v>1</v>
      </c>
      <c r="D38" s="281">
        <v>0.2</v>
      </c>
      <c r="E38" s="80">
        <f>IFERROR(ROUND((D38/C38)*1000,0),0)</f>
        <v>200</v>
      </c>
    </row>
    <row r="39" spans="1:5" ht="21" customHeight="1" x14ac:dyDescent="0.5">
      <c r="A39" s="86" t="s">
        <v>52</v>
      </c>
      <c r="B39" s="81">
        <f>SUM(B40:B42)</f>
        <v>64</v>
      </c>
      <c r="C39" s="81">
        <f>SUM(C40:C42)</f>
        <v>63</v>
      </c>
      <c r="D39" s="279">
        <f>กรุงเทพมหานคร!AK6</f>
        <v>5.2900000000000009</v>
      </c>
      <c r="E39" s="82">
        <f>IFERROR(ROUND((D39/C39)*1000,0),0)</f>
        <v>84</v>
      </c>
    </row>
    <row r="40" spans="1:5" ht="21" customHeight="1" x14ac:dyDescent="0.5">
      <c r="A40" s="62" t="s">
        <v>682</v>
      </c>
      <c r="B40" s="89">
        <v>3</v>
      </c>
      <c r="C40" s="89">
        <v>3</v>
      </c>
      <c r="D40" s="281">
        <v>0.75</v>
      </c>
      <c r="E40" s="80">
        <f>IFERROR(ROUND((D40/C40)*1000,0),0)</f>
        <v>250</v>
      </c>
    </row>
    <row r="41" spans="1:5" ht="21" customHeight="1" x14ac:dyDescent="0.5">
      <c r="A41" s="62" t="s">
        <v>684</v>
      </c>
      <c r="B41" s="89">
        <v>57</v>
      </c>
      <c r="C41" s="89">
        <v>56</v>
      </c>
      <c r="D41" s="281">
        <v>3.47</v>
      </c>
      <c r="E41" s="80">
        <f>IFERROR(ROUND((D41/C41)*1000,0),0)</f>
        <v>62</v>
      </c>
    </row>
    <row r="42" spans="1:5" ht="21" customHeight="1" x14ac:dyDescent="0.5">
      <c r="A42" s="62" t="s">
        <v>709</v>
      </c>
      <c r="B42" s="89">
        <v>4</v>
      </c>
      <c r="C42" s="89">
        <v>4</v>
      </c>
      <c r="D42" s="89">
        <v>1.07</v>
      </c>
      <c r="E42" s="80">
        <f>IFERROR(ROUND((D42/C42)*1000,0),0)</f>
        <v>268</v>
      </c>
    </row>
    <row r="43" spans="1:5" ht="21" customHeight="1" x14ac:dyDescent="0.5">
      <c r="A43" s="86" t="s">
        <v>54</v>
      </c>
      <c r="B43" s="81">
        <f>SUM(B44:B50)</f>
        <v>423</v>
      </c>
      <c r="C43" s="81">
        <f>SUM(C44:C50)</f>
        <v>411</v>
      </c>
      <c r="D43" s="81">
        <f>ปทุมธานี!AK6</f>
        <v>340</v>
      </c>
      <c r="E43" s="82">
        <f>IFERROR(ROUND((D43/C43)*1000,0),0)</f>
        <v>827</v>
      </c>
    </row>
    <row r="44" spans="1:5" ht="21" customHeight="1" x14ac:dyDescent="0.5">
      <c r="A44" s="60" t="s">
        <v>55</v>
      </c>
      <c r="B44" s="78">
        <v>9</v>
      </c>
      <c r="C44" s="78">
        <v>9</v>
      </c>
      <c r="D44" s="78">
        <v>6</v>
      </c>
      <c r="E44" s="83">
        <f>IFERROR(ROUND((D44/C44)*1000,0),0)</f>
        <v>667</v>
      </c>
    </row>
    <row r="45" spans="1:5" ht="21" customHeight="1" x14ac:dyDescent="0.5">
      <c r="A45" s="62" t="s">
        <v>56</v>
      </c>
      <c r="B45" s="84">
        <v>8</v>
      </c>
      <c r="C45" s="84">
        <v>2</v>
      </c>
      <c r="D45" s="280">
        <v>0.23</v>
      </c>
      <c r="E45" s="80">
        <f>IFERROR(ROUND((D45/C45)*1000,0),0)</f>
        <v>115</v>
      </c>
    </row>
    <row r="46" spans="1:5" ht="21" customHeight="1" x14ac:dyDescent="0.5">
      <c r="A46" s="62" t="s">
        <v>57</v>
      </c>
      <c r="B46" s="84">
        <v>4</v>
      </c>
      <c r="C46" s="84">
        <v>4</v>
      </c>
      <c r="D46" s="280">
        <v>1.68</v>
      </c>
      <c r="E46" s="80">
        <f>IFERROR(ROUND((D46/C46)*1000,0),0)</f>
        <v>420</v>
      </c>
    </row>
    <row r="47" spans="1:5" ht="21" customHeight="1" x14ac:dyDescent="0.5">
      <c r="A47" s="62" t="s">
        <v>60</v>
      </c>
      <c r="B47" s="84">
        <v>14</v>
      </c>
      <c r="C47" s="84">
        <v>8</v>
      </c>
      <c r="D47" s="280">
        <v>3</v>
      </c>
      <c r="E47" s="80">
        <f>IFERROR(ROUND((D47/C47)*1000,0),0)</f>
        <v>375</v>
      </c>
    </row>
    <row r="48" spans="1:5" ht="21" customHeight="1" x14ac:dyDescent="0.5">
      <c r="A48" s="62" t="s">
        <v>58</v>
      </c>
      <c r="B48" s="84">
        <v>1</v>
      </c>
      <c r="C48" s="84">
        <v>1</v>
      </c>
      <c r="D48" s="280">
        <v>0.5</v>
      </c>
      <c r="E48" s="80">
        <f>IFERROR(ROUND((D48/C48)*1000,0),0)</f>
        <v>500</v>
      </c>
    </row>
    <row r="49" spans="1:5" ht="21" customHeight="1" x14ac:dyDescent="0.5">
      <c r="A49" s="62" t="s">
        <v>61</v>
      </c>
      <c r="B49" s="84">
        <v>2</v>
      </c>
      <c r="C49" s="84">
        <v>2</v>
      </c>
      <c r="D49" s="280">
        <v>0.99</v>
      </c>
      <c r="E49" s="80">
        <f>IFERROR(ROUND((D49/C49)*1000,0),0)</f>
        <v>495</v>
      </c>
    </row>
    <row r="50" spans="1:5" ht="21" customHeight="1" x14ac:dyDescent="0.5">
      <c r="A50" s="64" t="s">
        <v>59</v>
      </c>
      <c r="B50" s="91">
        <v>385</v>
      </c>
      <c r="C50" s="91">
        <v>385</v>
      </c>
      <c r="D50" s="91">
        <v>328</v>
      </c>
      <c r="E50" s="92">
        <f>IFERROR(ROUND((D50/C50)*1000,0),0)</f>
        <v>852</v>
      </c>
    </row>
    <row r="51" spans="1:5" ht="21" customHeight="1" x14ac:dyDescent="0.5">
      <c r="A51" s="86" t="s">
        <v>656</v>
      </c>
      <c r="B51" s="81">
        <f>SUM(B52:B57)</f>
        <v>28</v>
      </c>
      <c r="C51" s="81">
        <f>SUM(C52:C57)</f>
        <v>20</v>
      </c>
      <c r="D51" s="279">
        <f>นนทบุรี!AK6</f>
        <v>1.95</v>
      </c>
      <c r="E51" s="82">
        <f>IFERROR(ROUND((D51/C51)*1000,0),0)</f>
        <v>98</v>
      </c>
    </row>
    <row r="52" spans="1:5" ht="21" customHeight="1" x14ac:dyDescent="0.5">
      <c r="A52" s="282" t="s">
        <v>657</v>
      </c>
      <c r="B52" s="78">
        <v>4</v>
      </c>
      <c r="C52" s="78">
        <v>3</v>
      </c>
      <c r="D52" s="243">
        <v>0.3</v>
      </c>
      <c r="E52" s="79">
        <f>IFERROR(ROUND((D52/C52)*1000,0),0)</f>
        <v>100</v>
      </c>
    </row>
    <row r="53" spans="1:5" ht="21" customHeight="1" x14ac:dyDescent="0.5">
      <c r="A53" s="62" t="s">
        <v>658</v>
      </c>
      <c r="B53" s="89">
        <v>3</v>
      </c>
      <c r="C53" s="89">
        <v>2</v>
      </c>
      <c r="D53" s="281">
        <v>0.19</v>
      </c>
      <c r="E53" s="80">
        <f>IFERROR(ROUND((D53/C53)*1000,0),0)</f>
        <v>95</v>
      </c>
    </row>
    <row r="54" spans="1:5" ht="21" customHeight="1" x14ac:dyDescent="0.5">
      <c r="A54" s="62" t="s">
        <v>659</v>
      </c>
      <c r="B54" s="89">
        <v>9</v>
      </c>
      <c r="C54" s="89">
        <v>9</v>
      </c>
      <c r="D54" s="281">
        <v>1.17</v>
      </c>
      <c r="E54" s="80">
        <f>IFERROR(ROUND((D54/C54)*1000,0),0)</f>
        <v>130</v>
      </c>
    </row>
    <row r="55" spans="1:5" ht="21" customHeight="1" x14ac:dyDescent="0.5">
      <c r="A55" s="62" t="s">
        <v>660</v>
      </c>
      <c r="B55" s="89">
        <v>6</v>
      </c>
      <c r="C55" s="89">
        <v>4</v>
      </c>
      <c r="D55" s="89">
        <v>0</v>
      </c>
      <c r="E55" s="80">
        <f>IFERROR(ROUND((D55/C55)*1000,0),0)</f>
        <v>0</v>
      </c>
    </row>
    <row r="56" spans="1:5" ht="21" customHeight="1" x14ac:dyDescent="0.5">
      <c r="A56" s="62" t="s">
        <v>661</v>
      </c>
      <c r="B56" s="89">
        <v>4</v>
      </c>
      <c r="C56" s="89">
        <v>2</v>
      </c>
      <c r="D56" s="281">
        <v>0.28999999999999998</v>
      </c>
      <c r="E56" s="80">
        <f>IFERROR(ROUND((D56/C56)*1000,0),0)</f>
        <v>145</v>
      </c>
    </row>
    <row r="57" spans="1:5" ht="21" customHeight="1" x14ac:dyDescent="0.5">
      <c r="A57" s="64" t="s">
        <v>662</v>
      </c>
      <c r="B57" s="91">
        <v>2</v>
      </c>
      <c r="C57" s="91">
        <v>0</v>
      </c>
      <c r="D57" s="91">
        <v>0</v>
      </c>
      <c r="E57" s="92">
        <f>IFERROR(ROUND((D57/C57)*1000,0),0)</f>
        <v>0</v>
      </c>
    </row>
  </sheetData>
  <mergeCells count="5">
    <mergeCell ref="B2:B3"/>
    <mergeCell ref="C2:C3"/>
    <mergeCell ref="D2:D3"/>
    <mergeCell ref="E2:E3"/>
    <mergeCell ref="A2:A3"/>
  </mergeCells>
  <pageMargins left="0.31496062992125984" right="0.19685039370078741" top="0.19685039370078741" bottom="0.23622047244094491" header="0.31496062992125984" footer="0.23622047244094491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F30"/>
  <sheetViews>
    <sheetView zoomScale="96" zoomScaleNormal="96" workbookViewId="0">
      <selection activeCell="AB18" sqref="AB18"/>
    </sheetView>
  </sheetViews>
  <sheetFormatPr defaultColWidth="9" defaultRowHeight="21.75" x14ac:dyDescent="0.5"/>
  <cols>
    <col min="1" max="1" width="17.125" style="85" customWidth="1"/>
    <col min="2" max="2" width="18.25" style="75" customWidth="1"/>
    <col min="3" max="3" width="19.625" style="75" customWidth="1"/>
    <col min="4" max="4" width="20.625" style="75" customWidth="1"/>
    <col min="5" max="5" width="21.75" style="75" customWidth="1"/>
    <col min="6" max="16384" width="9" style="75"/>
  </cols>
  <sheetData>
    <row r="1" spans="1:6" ht="21" customHeight="1" x14ac:dyDescent="0.5">
      <c r="A1" s="1" t="s">
        <v>1045</v>
      </c>
    </row>
    <row r="2" spans="1:6" ht="15" customHeight="1" x14ac:dyDescent="0.5">
      <c r="A2" s="1"/>
    </row>
    <row r="3" spans="1:6" ht="21" customHeight="1" x14ac:dyDescent="0.5">
      <c r="A3" s="293" t="s">
        <v>13</v>
      </c>
      <c r="B3" s="248" t="s">
        <v>80</v>
      </c>
      <c r="C3" s="248" t="s">
        <v>84</v>
      </c>
      <c r="D3" s="248" t="s">
        <v>85</v>
      </c>
      <c r="E3" s="249" t="s">
        <v>1021</v>
      </c>
    </row>
    <row r="4" spans="1:6" ht="21" customHeight="1" x14ac:dyDescent="0.5">
      <c r="A4" s="295"/>
      <c r="B4" s="250" t="s">
        <v>75</v>
      </c>
      <c r="C4" s="250" t="s">
        <v>75</v>
      </c>
      <c r="D4" s="250" t="s">
        <v>1022</v>
      </c>
      <c r="E4" s="250" t="s">
        <v>1023</v>
      </c>
    </row>
    <row r="5" spans="1:6" ht="21" customHeight="1" x14ac:dyDescent="0.5">
      <c r="A5" s="86" t="s">
        <v>45</v>
      </c>
      <c r="B5" s="81">
        <f>SUM(B6:B21)</f>
        <v>14</v>
      </c>
      <c r="C5" s="81">
        <f>SUM(C6:C21)</f>
        <v>14</v>
      </c>
      <c r="D5" s="266">
        <f>SUM(D6:D21)</f>
        <v>0.30000000000000004</v>
      </c>
      <c r="E5" s="82">
        <f t="shared" ref="E5:E21" si="0">IFERROR(ROUND((D5/C5)*1000,0),0)</f>
        <v>21</v>
      </c>
    </row>
    <row r="6" spans="1:6" ht="21" hidden="1" customHeight="1" x14ac:dyDescent="0.5">
      <c r="A6" s="60" t="s">
        <v>646</v>
      </c>
      <c r="B6" s="78">
        <f>พระนครศรีอยุธยา!S7</f>
        <v>0</v>
      </c>
      <c r="C6" s="78">
        <f>พระนครศรีอยุธยา!AD7</f>
        <v>0</v>
      </c>
      <c r="D6" s="267">
        <f>พระนครศรีอยุธยา!AK7</f>
        <v>0</v>
      </c>
      <c r="E6" s="83">
        <f t="shared" si="0"/>
        <v>0</v>
      </c>
    </row>
    <row r="7" spans="1:6" ht="21" customHeight="1" x14ac:dyDescent="0.5">
      <c r="A7" s="60" t="s">
        <v>647</v>
      </c>
      <c r="B7" s="78">
        <f>พระนครศรีอยุธยา!S8</f>
        <v>11</v>
      </c>
      <c r="C7" s="78">
        <f>พระนครศรีอยุธยา!AD8</f>
        <v>11</v>
      </c>
      <c r="D7" s="278">
        <f>พระนครศรีอยุธยา!AK8</f>
        <v>0</v>
      </c>
      <c r="E7" s="83">
        <f t="shared" si="0"/>
        <v>0</v>
      </c>
    </row>
    <row r="8" spans="1:6" ht="21" hidden="1" customHeight="1" x14ac:dyDescent="0.5">
      <c r="A8" s="60" t="s">
        <v>648</v>
      </c>
      <c r="B8" s="78">
        <f>พระนครศรีอยุธยา!S9</f>
        <v>0</v>
      </c>
      <c r="C8" s="78">
        <f>พระนครศรีอยุธยา!AD9</f>
        <v>0</v>
      </c>
      <c r="D8" s="267">
        <f>พระนครศรีอยุธยา!AK9</f>
        <v>0</v>
      </c>
      <c r="E8" s="83">
        <f t="shared" si="0"/>
        <v>0</v>
      </c>
    </row>
    <row r="9" spans="1:6" ht="21" customHeight="1" x14ac:dyDescent="0.5">
      <c r="A9" s="60" t="s">
        <v>46</v>
      </c>
      <c r="B9" s="78">
        <f>พระนครศรีอยุธยา!S10</f>
        <v>1</v>
      </c>
      <c r="C9" s="78">
        <f>พระนครศรีอยุธยา!AD10</f>
        <v>1</v>
      </c>
      <c r="D9" s="267">
        <f>พระนครศรีอยุธยา!AK10</f>
        <v>0.1</v>
      </c>
      <c r="E9" s="83">
        <f t="shared" si="0"/>
        <v>100</v>
      </c>
    </row>
    <row r="10" spans="1:6" ht="21" customHeight="1" x14ac:dyDescent="0.5">
      <c r="A10" s="60" t="s">
        <v>47</v>
      </c>
      <c r="B10" s="78">
        <f>พระนครศรีอยุธยา!S11</f>
        <v>1</v>
      </c>
      <c r="C10" s="78">
        <f>พระนครศรีอยุธยา!AD11</f>
        <v>1</v>
      </c>
      <c r="D10" s="278">
        <f>พระนครศรีอยุธยา!AK11</f>
        <v>0</v>
      </c>
      <c r="E10" s="83">
        <f t="shared" si="0"/>
        <v>0</v>
      </c>
    </row>
    <row r="11" spans="1:6" ht="21" hidden="1" customHeight="1" x14ac:dyDescent="0.5">
      <c r="A11" s="60" t="s">
        <v>649</v>
      </c>
      <c r="B11" s="78">
        <f>พระนครศรีอยุธยา!S12</f>
        <v>0</v>
      </c>
      <c r="C11" s="78">
        <f>พระนครศรีอยุธยา!AD12</f>
        <v>0</v>
      </c>
      <c r="D11" s="267">
        <f>พระนครศรีอยุธยา!AK12</f>
        <v>0</v>
      </c>
      <c r="E11" s="83">
        <f t="shared" si="0"/>
        <v>0</v>
      </c>
    </row>
    <row r="12" spans="1:6" ht="21" customHeight="1" x14ac:dyDescent="0.5">
      <c r="A12" s="60" t="s">
        <v>650</v>
      </c>
      <c r="B12" s="78">
        <f>พระนครศรีอยุธยา!S13</f>
        <v>1</v>
      </c>
      <c r="C12" s="78">
        <f>พระนครศรีอยุธยา!AD13</f>
        <v>1</v>
      </c>
      <c r="D12" s="267">
        <f>พระนครศรีอยุธยา!AK13</f>
        <v>0.2</v>
      </c>
      <c r="E12" s="83">
        <f t="shared" si="0"/>
        <v>200</v>
      </c>
      <c r="F12" s="75" t="s">
        <v>1047</v>
      </c>
    </row>
    <row r="13" spans="1:6" ht="21" hidden="1" customHeight="1" x14ac:dyDescent="0.5">
      <c r="A13" s="60" t="s">
        <v>651</v>
      </c>
      <c r="B13" s="78">
        <f>พระนครศรีอยุธยา!S14</f>
        <v>0</v>
      </c>
      <c r="C13" s="78">
        <f>พระนครศรีอยุธยา!AD14</f>
        <v>0</v>
      </c>
      <c r="D13" s="267">
        <f>พระนครศรีอยุธยา!AK14</f>
        <v>0</v>
      </c>
      <c r="E13" s="83">
        <f t="shared" si="0"/>
        <v>0</v>
      </c>
    </row>
    <row r="14" spans="1:6" ht="21" hidden="1" customHeight="1" x14ac:dyDescent="0.5">
      <c r="A14" s="60" t="s">
        <v>652</v>
      </c>
      <c r="B14" s="78">
        <f>พระนครศรีอยุธยา!S15</f>
        <v>0</v>
      </c>
      <c r="C14" s="78">
        <f>พระนครศรีอยุธยา!AD15</f>
        <v>0</v>
      </c>
      <c r="D14" s="267">
        <f>พระนครศรีอยุธยา!AK15</f>
        <v>0</v>
      </c>
      <c r="E14" s="83">
        <f t="shared" si="0"/>
        <v>0</v>
      </c>
    </row>
    <row r="15" spans="1:6" ht="21" hidden="1" customHeight="1" x14ac:dyDescent="0.5">
      <c r="A15" s="60" t="s">
        <v>48</v>
      </c>
      <c r="B15" s="78">
        <f>พระนครศรีอยุธยา!S16</f>
        <v>0</v>
      </c>
      <c r="C15" s="78">
        <f>พระนครศรีอยุธยา!AD16</f>
        <v>0</v>
      </c>
      <c r="D15" s="267">
        <f>พระนครศรีอยุธยา!AK16</f>
        <v>0</v>
      </c>
      <c r="E15" s="83">
        <f t="shared" si="0"/>
        <v>0</v>
      </c>
    </row>
    <row r="16" spans="1:6" ht="21" hidden="1" customHeight="1" x14ac:dyDescent="0.5">
      <c r="A16" s="60" t="s">
        <v>49</v>
      </c>
      <c r="B16" s="78">
        <f>พระนครศรีอยุธยา!S17</f>
        <v>0</v>
      </c>
      <c r="C16" s="78">
        <f>พระนครศรีอยุธยา!AD17</f>
        <v>0</v>
      </c>
      <c r="D16" s="267">
        <f>พระนครศรีอยุธยา!AK17</f>
        <v>0</v>
      </c>
      <c r="E16" s="83">
        <f t="shared" si="0"/>
        <v>0</v>
      </c>
    </row>
    <row r="17" spans="1:5" ht="21" hidden="1" customHeight="1" x14ac:dyDescent="0.5">
      <c r="A17" s="62" t="s">
        <v>653</v>
      </c>
      <c r="B17" s="78">
        <f>พระนครศรีอยุธยา!S18</f>
        <v>0</v>
      </c>
      <c r="C17" s="78">
        <f>พระนครศรีอยุธยา!AD18</f>
        <v>0</v>
      </c>
      <c r="D17" s="267">
        <f>พระนครศรีอยุธยา!AK18</f>
        <v>0</v>
      </c>
      <c r="E17" s="83">
        <f t="shared" si="0"/>
        <v>0</v>
      </c>
    </row>
    <row r="18" spans="1:5" ht="21" hidden="1" customHeight="1" x14ac:dyDescent="0.5">
      <c r="A18" s="62" t="s">
        <v>50</v>
      </c>
      <c r="B18" s="78">
        <f>พระนครศรีอยุธยา!S19</f>
        <v>0</v>
      </c>
      <c r="C18" s="78">
        <f>พระนครศรีอยุธยา!AD19</f>
        <v>0</v>
      </c>
      <c r="D18" s="267">
        <f>พระนครศรีอยุธยา!AK19</f>
        <v>0</v>
      </c>
      <c r="E18" s="83">
        <f t="shared" si="0"/>
        <v>0</v>
      </c>
    </row>
    <row r="19" spans="1:5" ht="21" hidden="1" customHeight="1" x14ac:dyDescent="0.5">
      <c r="A19" s="62" t="s">
        <v>51</v>
      </c>
      <c r="B19" s="78">
        <f>พระนครศรีอยุธยา!S20</f>
        <v>0</v>
      </c>
      <c r="C19" s="78">
        <f>พระนครศรีอยุธยา!AD20</f>
        <v>0</v>
      </c>
      <c r="D19" s="267">
        <f>พระนครศรีอยุธยา!AK20</f>
        <v>0</v>
      </c>
      <c r="E19" s="83">
        <f t="shared" si="0"/>
        <v>0</v>
      </c>
    </row>
    <row r="20" spans="1:5" ht="21" hidden="1" customHeight="1" x14ac:dyDescent="0.5">
      <c r="A20" s="62" t="s">
        <v>654</v>
      </c>
      <c r="B20" s="78">
        <f>พระนครศรีอยุธยา!S21</f>
        <v>0</v>
      </c>
      <c r="C20" s="78">
        <f>พระนครศรีอยุธยา!AD21</f>
        <v>0</v>
      </c>
      <c r="D20" s="267">
        <f>พระนครศรีอยุธยา!AK21</f>
        <v>0</v>
      </c>
      <c r="E20" s="83">
        <f t="shared" si="0"/>
        <v>0</v>
      </c>
    </row>
    <row r="21" spans="1:5" ht="21" hidden="1" customHeight="1" x14ac:dyDescent="0.5">
      <c r="A21" s="63" t="s">
        <v>655</v>
      </c>
      <c r="B21" s="78">
        <f>พระนครศรีอยุธยา!S22</f>
        <v>0</v>
      </c>
      <c r="C21" s="78">
        <f>พระนครศรีอยุธยา!AD22</f>
        <v>0</v>
      </c>
      <c r="D21" s="267">
        <f>พระนครศรีอยุธยา!AK22</f>
        <v>0</v>
      </c>
      <c r="E21" s="83">
        <f t="shared" si="0"/>
        <v>0</v>
      </c>
    </row>
    <row r="23" spans="1:5" ht="24" x14ac:dyDescent="0.5">
      <c r="A23" s="314" t="s">
        <v>1044</v>
      </c>
      <c r="B23" s="314"/>
      <c r="C23" s="314"/>
      <c r="D23" s="245" t="str">
        <f>A$5</f>
        <v>พระนครศรีอยุธยา</v>
      </c>
      <c r="E23" s="246"/>
    </row>
    <row r="24" spans="1:5" ht="24" x14ac:dyDescent="0.5">
      <c r="A24" s="246" t="s">
        <v>1015</v>
      </c>
      <c r="B24" s="246"/>
      <c r="C24" s="246"/>
      <c r="D24" s="246"/>
      <c r="E24" s="246"/>
    </row>
    <row r="25" spans="1:5" ht="24" x14ac:dyDescent="0.5">
      <c r="A25" s="246" t="s">
        <v>1016</v>
      </c>
      <c r="B25" s="246"/>
      <c r="C25" s="246"/>
      <c r="D25" s="246"/>
      <c r="E25" s="246"/>
    </row>
    <row r="26" spans="1:5" ht="24" x14ac:dyDescent="0.5">
      <c r="A26" s="246"/>
      <c r="B26" s="246"/>
      <c r="C26" s="246"/>
      <c r="D26" s="246"/>
      <c r="E26" s="246"/>
    </row>
    <row r="27" spans="1:5" ht="24" x14ac:dyDescent="0.5">
      <c r="A27" s="246"/>
      <c r="B27" s="246"/>
      <c r="C27" s="246"/>
      <c r="D27" s="246"/>
      <c r="E27" s="246"/>
    </row>
    <row r="28" spans="1:5" ht="24" x14ac:dyDescent="0.5">
      <c r="A28" s="246"/>
      <c r="B28" s="246"/>
      <c r="C28" s="246"/>
      <c r="D28" s="246"/>
      <c r="E28" s="246"/>
    </row>
    <row r="29" spans="1:5" ht="24" x14ac:dyDescent="0.5">
      <c r="A29" s="246" t="s">
        <v>1017</v>
      </c>
      <c r="B29" s="246"/>
      <c r="C29" s="314" t="s">
        <v>1018</v>
      </c>
      <c r="D29" s="314"/>
      <c r="E29" s="247" t="str">
        <f>"จังหวัด"&amp;D23</f>
        <v>จังหวัดพระนครศรีอยุธยา</v>
      </c>
    </row>
    <row r="30" spans="1:5" ht="24" x14ac:dyDescent="0.5">
      <c r="A30" s="246" t="s">
        <v>1019</v>
      </c>
      <c r="B30" s="246"/>
      <c r="C30" s="246"/>
      <c r="D30" s="247" t="s">
        <v>1020</v>
      </c>
      <c r="E30" s="246"/>
    </row>
  </sheetData>
  <mergeCells count="3">
    <mergeCell ref="A3:A4"/>
    <mergeCell ref="A23:C23"/>
    <mergeCell ref="C29:D29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Z56"/>
  <sheetViews>
    <sheetView zoomScale="140" zoomScaleNormal="140" workbookViewId="0">
      <pane xSplit="1" ySplit="5" topLeftCell="Q6" activePane="bottomRight" state="frozen"/>
      <selection activeCell="AB18" sqref="AB18"/>
      <selection pane="topRight" activeCell="AB18" sqref="AB18"/>
      <selection pane="bottomLeft" activeCell="AB18" sqref="AB18"/>
      <selection pane="bottomRight" activeCell="AB18" sqref="AB18"/>
    </sheetView>
  </sheetViews>
  <sheetFormatPr defaultColWidth="9" defaultRowHeight="21.75" x14ac:dyDescent="0.2"/>
  <cols>
    <col min="1" max="1" width="13.75" style="5" customWidth="1"/>
    <col min="2" max="2" width="9.375" style="5" customWidth="1"/>
    <col min="3" max="3" width="10" style="5" customWidth="1"/>
    <col min="4" max="4" width="9.625" style="5" customWidth="1"/>
    <col min="5" max="5" width="6.875" style="5" customWidth="1"/>
    <col min="6" max="6" width="9.125" style="5" customWidth="1"/>
    <col min="7" max="7" width="9.75" style="5" customWidth="1"/>
    <col min="8" max="11" width="7" style="5" hidden="1" customWidth="1"/>
    <col min="12" max="13" width="8.75" style="5" hidden="1" customWidth="1"/>
    <col min="14" max="14" width="8" style="5" hidden="1" customWidth="1"/>
    <col min="15" max="18" width="7.25" style="5" customWidth="1"/>
    <col min="19" max="20" width="9.25" style="5" customWidth="1"/>
    <col min="21" max="21" width="7.625" style="5" bestFit="1" customWidth="1"/>
    <col min="22" max="22" width="10" style="5" customWidth="1"/>
    <col min="23" max="24" width="9.875" style="5" customWidth="1"/>
    <col min="25" max="27" width="9.625" style="5" customWidth="1"/>
    <col min="28" max="28" width="8" style="5" customWidth="1"/>
    <col min="29" max="29" width="8.75" style="5" customWidth="1"/>
    <col min="30" max="31" width="9" style="5" customWidth="1"/>
    <col min="32" max="32" width="7.125" style="5" customWidth="1"/>
    <col min="33" max="33" width="10.625" style="5" customWidth="1"/>
    <col min="34" max="35" width="9.375" style="5" customWidth="1"/>
    <col min="36" max="36" width="7.25" style="5" customWidth="1"/>
    <col min="37" max="38" width="8.375" style="5" customWidth="1"/>
    <col min="39" max="39" width="7.375" style="5" customWidth="1"/>
    <col min="40" max="40" width="7.625" style="5" customWidth="1"/>
    <col min="41" max="41" width="6.125" style="5" customWidth="1"/>
    <col min="42" max="43" width="6.875" style="5" customWidth="1"/>
    <col min="44" max="45" width="7.25" style="5" customWidth="1"/>
    <col min="46" max="46" width="7.75" style="5" customWidth="1"/>
    <col min="47" max="48" width="7.375" style="5" customWidth="1"/>
    <col min="49" max="49" width="7.25" style="5" customWidth="1"/>
    <col min="50" max="16384" width="9" style="5"/>
  </cols>
  <sheetData>
    <row r="1" spans="1:52" ht="21" customHeight="1" x14ac:dyDescent="0.2">
      <c r="A1" s="87" t="s">
        <v>1039</v>
      </c>
      <c r="B1" s="1"/>
      <c r="C1" s="2"/>
      <c r="D1" s="2"/>
      <c r="E1" s="3"/>
      <c r="F1" s="2"/>
      <c r="G1" s="2"/>
      <c r="H1" s="4"/>
      <c r="I1" s="4"/>
      <c r="J1" s="4"/>
      <c r="K1" s="2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52" ht="15" customHeight="1" x14ac:dyDescent="0.2">
      <c r="A2" s="6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2"/>
      <c r="AE2" s="2"/>
      <c r="AF2" s="2"/>
      <c r="AG2" s="2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52" ht="21" customHeight="1" x14ac:dyDescent="0.2">
      <c r="A3" s="302" t="s">
        <v>12</v>
      </c>
      <c r="B3" s="296" t="s">
        <v>1040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296" t="s">
        <v>0</v>
      </c>
      <c r="W3" s="297"/>
      <c r="X3" s="297"/>
      <c r="Y3" s="297"/>
      <c r="Z3" s="297"/>
      <c r="AA3" s="297"/>
      <c r="AB3" s="297"/>
      <c r="AC3" s="297"/>
      <c r="AD3" s="297"/>
      <c r="AE3" s="297"/>
      <c r="AF3" s="298"/>
      <c r="AG3" s="296" t="s">
        <v>1</v>
      </c>
      <c r="AH3" s="297"/>
      <c r="AI3" s="297"/>
      <c r="AJ3" s="297"/>
      <c r="AK3" s="297"/>
      <c r="AL3" s="297"/>
      <c r="AM3" s="298"/>
      <c r="AN3" s="296" t="s">
        <v>2</v>
      </c>
      <c r="AO3" s="297"/>
      <c r="AP3" s="297"/>
      <c r="AQ3" s="297"/>
      <c r="AR3" s="297"/>
      <c r="AS3" s="297"/>
      <c r="AT3" s="297"/>
      <c r="AU3" s="297"/>
      <c r="AV3" s="297"/>
      <c r="AW3" s="298"/>
    </row>
    <row r="4" spans="1:52" ht="21" customHeight="1" x14ac:dyDescent="0.2">
      <c r="A4" s="303"/>
      <c r="B4" s="7" t="s">
        <v>3</v>
      </c>
      <c r="C4" s="296" t="s">
        <v>4</v>
      </c>
      <c r="D4" s="297"/>
      <c r="E4" s="298"/>
      <c r="F4" s="296" t="s">
        <v>5</v>
      </c>
      <c r="G4" s="298"/>
      <c r="H4" s="299" t="str">
        <f>"สศก. "&amp;" วิเคราะห์"</f>
        <v>สศก.  วิเคราะห์</v>
      </c>
      <c r="I4" s="300"/>
      <c r="J4" s="300"/>
      <c r="K4" s="300"/>
      <c r="L4" s="300"/>
      <c r="M4" s="300"/>
      <c r="N4" s="301"/>
      <c r="O4" s="305" t="str">
        <f>"มติที่ประชุม (ปลูกใหม่/โค่นทิ้ง 2 ม.ค.-31 ธ.ค.65)"</f>
        <v>มติที่ประชุม (ปลูกใหม่/โค่นทิ้ง 2 ม.ค.-31 ธ.ค.65)</v>
      </c>
      <c r="P4" s="306"/>
      <c r="Q4" s="306"/>
      <c r="R4" s="306"/>
      <c r="S4" s="306"/>
      <c r="T4" s="306"/>
      <c r="U4" s="307"/>
      <c r="V4" s="7" t="s">
        <v>7</v>
      </c>
      <c r="W4" s="299" t="str">
        <f>"สศก. "&amp;" วิเคราะห์"</f>
        <v>สศก.  วิเคราะห์</v>
      </c>
      <c r="X4" s="300"/>
      <c r="Y4" s="300"/>
      <c r="Z4" s="300"/>
      <c r="AA4" s="301"/>
      <c r="AB4" s="305" t="s">
        <v>1041</v>
      </c>
      <c r="AC4" s="306"/>
      <c r="AD4" s="306"/>
      <c r="AE4" s="306"/>
      <c r="AF4" s="307"/>
      <c r="AG4" s="7" t="s">
        <v>7</v>
      </c>
      <c r="AH4" s="308" t="s">
        <v>1014</v>
      </c>
      <c r="AI4" s="309"/>
      <c r="AJ4" s="310"/>
      <c r="AK4" s="305" t="s">
        <v>6</v>
      </c>
      <c r="AL4" s="306"/>
      <c r="AM4" s="307"/>
      <c r="AN4" s="7" t="s">
        <v>7</v>
      </c>
      <c r="AO4" s="296" t="s">
        <v>4</v>
      </c>
      <c r="AP4" s="297"/>
      <c r="AQ4" s="298"/>
      <c r="AR4" s="308" t="s">
        <v>1024</v>
      </c>
      <c r="AS4" s="309"/>
      <c r="AT4" s="310"/>
      <c r="AU4" s="305" t="s">
        <v>6</v>
      </c>
      <c r="AV4" s="306"/>
      <c r="AW4" s="307"/>
      <c r="AX4" s="312" t="s">
        <v>1011</v>
      </c>
      <c r="AY4" s="313"/>
      <c r="AZ4" s="313"/>
    </row>
    <row r="5" spans="1:52" ht="21" customHeight="1" x14ac:dyDescent="0.2">
      <c r="A5" s="304"/>
      <c r="B5" s="9">
        <v>2565</v>
      </c>
      <c r="C5" s="8">
        <f>$B5</f>
        <v>2565</v>
      </c>
      <c r="D5" s="8">
        <f>C5+1</f>
        <v>2566</v>
      </c>
      <c r="E5" s="8" t="s">
        <v>8</v>
      </c>
      <c r="F5" s="8">
        <f>$B5</f>
        <v>2565</v>
      </c>
      <c r="G5" s="8">
        <f>F5+1</f>
        <v>2566</v>
      </c>
      <c r="H5" s="10" t="s">
        <v>9</v>
      </c>
      <c r="I5" s="10" t="s">
        <v>1007</v>
      </c>
      <c r="J5" s="10" t="s">
        <v>1008</v>
      </c>
      <c r="K5" s="10" t="s">
        <v>1009</v>
      </c>
      <c r="L5" s="10">
        <f>$B5+1</f>
        <v>2566</v>
      </c>
      <c r="M5" s="10" t="s">
        <v>62</v>
      </c>
      <c r="N5" s="10" t="s">
        <v>8</v>
      </c>
      <c r="O5" s="11" t="s">
        <v>9</v>
      </c>
      <c r="P5" s="11" t="s">
        <v>1007</v>
      </c>
      <c r="Q5" s="11" t="s">
        <v>1008</v>
      </c>
      <c r="R5" s="11" t="s">
        <v>1009</v>
      </c>
      <c r="S5" s="12">
        <f>$B5+1</f>
        <v>2566</v>
      </c>
      <c r="T5" s="12" t="s">
        <v>62</v>
      </c>
      <c r="U5" s="12" t="s">
        <v>8</v>
      </c>
      <c r="V5" s="9">
        <f>$B5</f>
        <v>2565</v>
      </c>
      <c r="W5" s="13" t="s">
        <v>10</v>
      </c>
      <c r="X5" s="14" t="s">
        <v>11</v>
      </c>
      <c r="Y5" s="10">
        <f>V5+1</f>
        <v>2566</v>
      </c>
      <c r="Z5" s="10" t="s">
        <v>62</v>
      </c>
      <c r="AA5" s="10" t="s">
        <v>8</v>
      </c>
      <c r="AB5" s="11" t="s">
        <v>10</v>
      </c>
      <c r="AC5" s="11" t="s">
        <v>11</v>
      </c>
      <c r="AD5" s="12">
        <f>V5+1</f>
        <v>2566</v>
      </c>
      <c r="AE5" s="12" t="s">
        <v>62</v>
      </c>
      <c r="AF5" s="12" t="s">
        <v>8</v>
      </c>
      <c r="AG5" s="9">
        <f>$B5</f>
        <v>2565</v>
      </c>
      <c r="AH5" s="10">
        <f>AG5+1</f>
        <v>2566</v>
      </c>
      <c r="AI5" s="10" t="s">
        <v>62</v>
      </c>
      <c r="AJ5" s="10" t="s">
        <v>8</v>
      </c>
      <c r="AK5" s="12">
        <f>AG5+1</f>
        <v>2566</v>
      </c>
      <c r="AL5" s="12" t="s">
        <v>62</v>
      </c>
      <c r="AM5" s="12" t="s">
        <v>8</v>
      </c>
      <c r="AN5" s="9">
        <f>$B5</f>
        <v>2565</v>
      </c>
      <c r="AO5" s="8">
        <f>$B5</f>
        <v>2565</v>
      </c>
      <c r="AP5" s="8">
        <f>AO5+1</f>
        <v>2566</v>
      </c>
      <c r="AQ5" s="8" t="s">
        <v>8</v>
      </c>
      <c r="AR5" s="10">
        <f>B5+1</f>
        <v>2566</v>
      </c>
      <c r="AS5" s="10" t="s">
        <v>62</v>
      </c>
      <c r="AT5" s="10" t="s">
        <v>8</v>
      </c>
      <c r="AU5" s="11">
        <f>AN5+1</f>
        <v>2566</v>
      </c>
      <c r="AV5" s="11" t="s">
        <v>62</v>
      </c>
      <c r="AW5" s="12" t="s">
        <v>8</v>
      </c>
      <c r="AX5" s="251" t="s">
        <v>1012</v>
      </c>
      <c r="AY5" s="311" t="s">
        <v>1013</v>
      </c>
      <c r="AZ5" s="311"/>
    </row>
    <row r="6" spans="1:52" x14ac:dyDescent="0.5">
      <c r="A6" s="57" t="s">
        <v>52</v>
      </c>
      <c r="B6" s="58">
        <f>SUM(B7:B56)</f>
        <v>65</v>
      </c>
      <c r="C6" s="17">
        <f>SUM(C7:C56)</f>
        <v>89.75</v>
      </c>
      <c r="D6" s="17">
        <f>SUM(D7:D56)</f>
        <v>69.25</v>
      </c>
      <c r="E6" s="18">
        <f t="shared" ref="E6:E56" si="0">IFERROR(ROUND((D6-C6)/C6*100,2),0)</f>
        <v>-22.84</v>
      </c>
      <c r="F6" s="17">
        <f>SUM(F7:F56)</f>
        <v>0</v>
      </c>
      <c r="G6" s="17">
        <f>SUM(G7:G56)</f>
        <v>0</v>
      </c>
      <c r="H6" s="59">
        <f>SUM(H7:H56)</f>
        <v>0</v>
      </c>
      <c r="I6" s="59"/>
      <c r="J6" s="59"/>
      <c r="K6" s="19">
        <f>SUM(K7:K56)</f>
        <v>0</v>
      </c>
      <c r="L6" s="19">
        <f>SUM(L7:L56)</f>
        <v>65</v>
      </c>
      <c r="M6" s="19">
        <f t="shared" ref="M6:M37" si="1">L6-B6</f>
        <v>0</v>
      </c>
      <c r="N6" s="20">
        <f t="shared" ref="N6:N37" si="2">(L6-B6)/B6*100</f>
        <v>0</v>
      </c>
      <c r="O6" s="21">
        <f>SUM(O7:O56)</f>
        <v>1</v>
      </c>
      <c r="P6" s="21">
        <f t="shared" ref="P6:Q6" si="3">SUM(P7:P56)</f>
        <v>1</v>
      </c>
      <c r="Q6" s="21">
        <f t="shared" si="3"/>
        <v>1</v>
      </c>
      <c r="R6" s="21">
        <f>SUM(R7:R56)</f>
        <v>2</v>
      </c>
      <c r="S6" s="22">
        <f>SUM(S7:S56)</f>
        <v>64</v>
      </c>
      <c r="T6" s="22">
        <f t="shared" ref="T6:T37" si="4">S6-B6</f>
        <v>-1</v>
      </c>
      <c r="U6" s="23">
        <f t="shared" ref="U6:U37" si="5">(S6-B6)/B6*100</f>
        <v>-1.5384615384615385</v>
      </c>
      <c r="V6" s="58">
        <f>SUM(V7:V56)</f>
        <v>61</v>
      </c>
      <c r="W6" s="19">
        <f>SUM(W7:W56)</f>
        <v>2</v>
      </c>
      <c r="X6" s="19">
        <f>SUM(X7:X56)</f>
        <v>61</v>
      </c>
      <c r="Y6" s="19">
        <f>SUM(Y7:Y56)</f>
        <v>63</v>
      </c>
      <c r="Z6" s="19">
        <f t="shared" ref="Z6:Z37" si="6">Y6-V6</f>
        <v>2</v>
      </c>
      <c r="AA6" s="93">
        <f t="shared" ref="AA6:AA37" si="7">Z6/V6*100</f>
        <v>3.278688524590164</v>
      </c>
      <c r="AB6" s="21">
        <f>SUM(AB7:AB56)</f>
        <v>3</v>
      </c>
      <c r="AC6" s="21">
        <f>SUM(AC7:AC56)</f>
        <v>60</v>
      </c>
      <c r="AD6" s="25">
        <f>SUM(AD7:AD56)</f>
        <v>63</v>
      </c>
      <c r="AE6" s="25">
        <f t="shared" ref="AE6:AE37" si="8">AD6-V6</f>
        <v>2</v>
      </c>
      <c r="AF6" s="23">
        <f t="shared" ref="AF6:AF37" si="9">AE6/V6*100</f>
        <v>3.278688524590164</v>
      </c>
      <c r="AG6" s="16">
        <v>11.87</v>
      </c>
      <c r="AH6" s="20">
        <v>9.23</v>
      </c>
      <c r="AI6" s="26">
        <f>AH6-AG6</f>
        <v>-2.6399999999999988</v>
      </c>
      <c r="AJ6" s="20">
        <f t="shared" ref="AJ6:AJ10" si="10">(AH6-AG6)/AG6*100</f>
        <v>-22.240943555181119</v>
      </c>
      <c r="AK6" s="242">
        <f>SUM(AK7:AK56)</f>
        <v>5.2900000000000009</v>
      </c>
      <c r="AL6" s="22">
        <f>AK6-AG6</f>
        <v>-6.5799999999999983</v>
      </c>
      <c r="AM6" s="23">
        <f t="shared" ref="AM6:AM10" si="11">(AK6-AG6)/AG6*100</f>
        <v>-55.433866891322644</v>
      </c>
      <c r="AN6" s="27">
        <v>195</v>
      </c>
      <c r="AO6" s="239">
        <v>209</v>
      </c>
      <c r="AP6" s="239">
        <v>11</v>
      </c>
      <c r="AQ6" s="24">
        <f t="shared" ref="AQ6:AQ56" si="12">IFERROR((AP6-AO6)/AO6*100,0)</f>
        <v>-94.73684210526315</v>
      </c>
      <c r="AR6" s="272">
        <v>147</v>
      </c>
      <c r="AS6" s="28">
        <f t="shared" ref="AS6:AS37" si="13">AR6-AN6</f>
        <v>-48</v>
      </c>
      <c r="AT6" s="20">
        <f t="shared" ref="AT6:AT37" si="14">(AR6-AN6)/AN6*100</f>
        <v>-24.615384615384617</v>
      </c>
      <c r="AU6" s="29">
        <f>IFERROR(ROUND(AK6/AD6*1000,0),0)</f>
        <v>84</v>
      </c>
      <c r="AV6" s="29">
        <f t="shared" ref="AV6:AV37" si="15">AU6-AN6</f>
        <v>-111</v>
      </c>
      <c r="AW6" s="23">
        <f t="shared" ref="AW6:AW37" si="16">(AU6-AN6)/AN6*100</f>
        <v>-56.92307692307692</v>
      </c>
      <c r="AX6" s="222">
        <f t="shared" ref="AX6:AX37" si="17">IFERROR(ROUND((AK6/AD6)*1000,0),0)</f>
        <v>84</v>
      </c>
      <c r="AY6" s="223">
        <f>AU6-AX6</f>
        <v>0</v>
      </c>
      <c r="AZ6" s="222" t="b">
        <f>AU6=AX6</f>
        <v>1</v>
      </c>
    </row>
    <row r="7" spans="1:52" hidden="1" x14ac:dyDescent="0.5">
      <c r="A7" s="60" t="s">
        <v>663</v>
      </c>
      <c r="B7" s="30">
        <v>0</v>
      </c>
      <c r="C7" s="31">
        <v>0</v>
      </c>
      <c r="D7" s="31">
        <v>0</v>
      </c>
      <c r="E7" s="32">
        <f t="shared" si="0"/>
        <v>0</v>
      </c>
      <c r="F7" s="31">
        <v>0</v>
      </c>
      <c r="G7" s="31">
        <v>0</v>
      </c>
      <c r="H7" s="33"/>
      <c r="I7" s="33"/>
      <c r="J7" s="33"/>
      <c r="K7" s="33">
        <v>0</v>
      </c>
      <c r="L7" s="33">
        <f t="shared" ref="L7:L38" si="18">B7+H7-K7</f>
        <v>0</v>
      </c>
      <c r="M7" s="33">
        <f t="shared" si="1"/>
        <v>0</v>
      </c>
      <c r="N7" s="34" t="e">
        <f t="shared" si="2"/>
        <v>#DIV/0!</v>
      </c>
      <c r="O7" s="61"/>
      <c r="P7" s="61"/>
      <c r="Q7" s="61"/>
      <c r="R7" s="61">
        <f>P7+Q7</f>
        <v>0</v>
      </c>
      <c r="S7" s="36">
        <f t="shared" ref="S7:S37" si="19">B7+$O7-$R7</f>
        <v>0</v>
      </c>
      <c r="T7" s="36">
        <f t="shared" si="4"/>
        <v>0</v>
      </c>
      <c r="U7" s="37" t="e">
        <f t="shared" si="5"/>
        <v>#DIV/0!</v>
      </c>
      <c r="V7" s="38">
        <v>0</v>
      </c>
      <c r="W7" s="33"/>
      <c r="X7" s="33">
        <v>0</v>
      </c>
      <c r="Y7" s="33">
        <v>0</v>
      </c>
      <c r="Z7" s="33">
        <f t="shared" si="6"/>
        <v>0</v>
      </c>
      <c r="AA7" s="94" t="e">
        <f t="shared" si="7"/>
        <v>#DIV/0!</v>
      </c>
      <c r="AB7" s="61"/>
      <c r="AC7" s="35">
        <f t="shared" ref="AC7:AC38" si="20">V7-Q7</f>
        <v>0</v>
      </c>
      <c r="AD7" s="40">
        <f t="shared" ref="AD7:AD38" si="21">$V7-Q7+$AB7</f>
        <v>0</v>
      </c>
      <c r="AE7" s="40">
        <f t="shared" si="8"/>
        <v>0</v>
      </c>
      <c r="AF7" s="37" t="e">
        <f t="shared" si="9"/>
        <v>#DIV/0!</v>
      </c>
      <c r="AG7" s="38">
        <v>0</v>
      </c>
      <c r="AH7" s="34">
        <v>0</v>
      </c>
      <c r="AI7" s="33">
        <f t="shared" ref="AI7:AI10" si="22">AH7-AG7</f>
        <v>0</v>
      </c>
      <c r="AJ7" s="34" t="e">
        <f t="shared" si="10"/>
        <v>#DIV/0!</v>
      </c>
      <c r="AK7" s="36">
        <f>ROUND((AU7*AD7)/1000,0)</f>
        <v>0</v>
      </c>
      <c r="AL7" s="36">
        <f t="shared" ref="AL7:AL10" si="23">AK7-AG7</f>
        <v>0</v>
      </c>
      <c r="AM7" s="37" t="e">
        <f t="shared" si="11"/>
        <v>#DIV/0!</v>
      </c>
      <c r="AN7" s="38">
        <v>0</v>
      </c>
      <c r="AO7" s="43" t="s">
        <v>105</v>
      </c>
      <c r="AP7" s="43" t="s">
        <v>105</v>
      </c>
      <c r="AQ7" s="39">
        <f t="shared" si="12"/>
        <v>0</v>
      </c>
      <c r="AR7" s="44">
        <v>0</v>
      </c>
      <c r="AS7" s="44">
        <f t="shared" si="13"/>
        <v>0</v>
      </c>
      <c r="AT7" s="34" t="e">
        <f t="shared" si="14"/>
        <v>#DIV/0!</v>
      </c>
      <c r="AU7" s="45"/>
      <c r="AV7" s="45">
        <f t="shared" si="15"/>
        <v>0</v>
      </c>
      <c r="AW7" s="37" t="e">
        <f t="shared" si="16"/>
        <v>#DIV/0!</v>
      </c>
      <c r="AX7" s="222">
        <f t="shared" si="17"/>
        <v>0</v>
      </c>
      <c r="AY7" s="223">
        <f>AU7-AX7</f>
        <v>0</v>
      </c>
      <c r="AZ7" s="222" t="b">
        <f>AU7=AX7</f>
        <v>1</v>
      </c>
    </row>
    <row r="8" spans="1:52" hidden="1" x14ac:dyDescent="0.5">
      <c r="A8" s="60" t="s">
        <v>664</v>
      </c>
      <c r="B8" s="30">
        <v>0</v>
      </c>
      <c r="C8" s="31">
        <v>0</v>
      </c>
      <c r="D8" s="31">
        <v>0</v>
      </c>
      <c r="E8" s="32">
        <f t="shared" si="0"/>
        <v>0</v>
      </c>
      <c r="F8" s="31">
        <v>0</v>
      </c>
      <c r="G8" s="31">
        <v>0</v>
      </c>
      <c r="H8" s="33"/>
      <c r="I8" s="33"/>
      <c r="J8" s="33"/>
      <c r="K8" s="33">
        <v>0</v>
      </c>
      <c r="L8" s="33">
        <f t="shared" si="18"/>
        <v>0</v>
      </c>
      <c r="M8" s="33">
        <f t="shared" si="1"/>
        <v>0</v>
      </c>
      <c r="N8" s="34" t="e">
        <f t="shared" si="2"/>
        <v>#DIV/0!</v>
      </c>
      <c r="O8" s="61"/>
      <c r="P8" s="61"/>
      <c r="Q8" s="61"/>
      <c r="R8" s="61">
        <f t="shared" ref="R8:R10" si="24">P8+Q8</f>
        <v>0</v>
      </c>
      <c r="S8" s="36">
        <f t="shared" si="19"/>
        <v>0</v>
      </c>
      <c r="T8" s="36">
        <f t="shared" si="4"/>
        <v>0</v>
      </c>
      <c r="U8" s="37" t="e">
        <f t="shared" si="5"/>
        <v>#DIV/0!</v>
      </c>
      <c r="V8" s="38">
        <v>0</v>
      </c>
      <c r="W8" s="33"/>
      <c r="X8" s="33">
        <v>0</v>
      </c>
      <c r="Y8" s="33">
        <v>0</v>
      </c>
      <c r="Z8" s="33">
        <f t="shared" si="6"/>
        <v>0</v>
      </c>
      <c r="AA8" s="94" t="e">
        <f t="shared" si="7"/>
        <v>#DIV/0!</v>
      </c>
      <c r="AB8" s="61"/>
      <c r="AC8" s="35">
        <f t="shared" si="20"/>
        <v>0</v>
      </c>
      <c r="AD8" s="40">
        <f t="shared" si="21"/>
        <v>0</v>
      </c>
      <c r="AE8" s="40">
        <f t="shared" si="8"/>
        <v>0</v>
      </c>
      <c r="AF8" s="37" t="e">
        <f t="shared" si="9"/>
        <v>#DIV/0!</v>
      </c>
      <c r="AG8" s="38">
        <v>0</v>
      </c>
      <c r="AH8" s="34">
        <v>0</v>
      </c>
      <c r="AI8" s="33">
        <f t="shared" si="22"/>
        <v>0</v>
      </c>
      <c r="AJ8" s="34" t="e">
        <f t="shared" si="10"/>
        <v>#DIV/0!</v>
      </c>
      <c r="AK8" s="36">
        <f>ROUND((AU8*AD8)/1000,0)</f>
        <v>0</v>
      </c>
      <c r="AL8" s="36">
        <f t="shared" si="23"/>
        <v>0</v>
      </c>
      <c r="AM8" s="37" t="e">
        <f t="shared" si="11"/>
        <v>#DIV/0!</v>
      </c>
      <c r="AN8" s="38">
        <v>0</v>
      </c>
      <c r="AO8" s="43" t="s">
        <v>105</v>
      </c>
      <c r="AP8" s="43" t="s">
        <v>105</v>
      </c>
      <c r="AQ8" s="39">
        <f t="shared" si="12"/>
        <v>0</v>
      </c>
      <c r="AR8" s="44">
        <v>0</v>
      </c>
      <c r="AS8" s="44">
        <f t="shared" si="13"/>
        <v>0</v>
      </c>
      <c r="AT8" s="34" t="e">
        <f t="shared" si="14"/>
        <v>#DIV/0!</v>
      </c>
      <c r="AU8" s="45"/>
      <c r="AV8" s="45">
        <f t="shared" si="15"/>
        <v>0</v>
      </c>
      <c r="AW8" s="37" t="e">
        <f t="shared" si="16"/>
        <v>#DIV/0!</v>
      </c>
      <c r="AX8" s="222">
        <f t="shared" si="17"/>
        <v>0</v>
      </c>
      <c r="AY8" s="223">
        <f t="shared" ref="AY8:AY11" si="25">AU8-AX8</f>
        <v>0</v>
      </c>
      <c r="AZ8" s="222" t="b">
        <f t="shared" ref="AZ8:AZ11" si="26">AU8=AX8</f>
        <v>1</v>
      </c>
    </row>
    <row r="9" spans="1:52" x14ac:dyDescent="0.5">
      <c r="A9" s="60" t="s">
        <v>53</v>
      </c>
      <c r="B9" s="30">
        <v>2</v>
      </c>
      <c r="C9" s="31">
        <v>17.25</v>
      </c>
      <c r="D9" s="31">
        <v>2.25</v>
      </c>
      <c r="E9" s="32">
        <f t="shared" si="0"/>
        <v>-86.96</v>
      </c>
      <c r="F9" s="31">
        <v>0</v>
      </c>
      <c r="G9" s="31">
        <v>0</v>
      </c>
      <c r="H9" s="33">
        <v>0</v>
      </c>
      <c r="I9" s="33">
        <v>0</v>
      </c>
      <c r="J9" s="33">
        <v>0</v>
      </c>
      <c r="K9" s="33">
        <v>0</v>
      </c>
      <c r="L9" s="33">
        <f t="shared" si="18"/>
        <v>2</v>
      </c>
      <c r="M9" s="33">
        <f t="shared" si="1"/>
        <v>0</v>
      </c>
      <c r="N9" s="34">
        <f t="shared" si="2"/>
        <v>0</v>
      </c>
      <c r="O9" s="61"/>
      <c r="P9" s="61">
        <v>1</v>
      </c>
      <c r="Q9" s="61">
        <v>1</v>
      </c>
      <c r="R9" s="61">
        <f t="shared" si="24"/>
        <v>2</v>
      </c>
      <c r="S9" s="36">
        <f t="shared" si="19"/>
        <v>0</v>
      </c>
      <c r="T9" s="36">
        <f t="shared" si="4"/>
        <v>-2</v>
      </c>
      <c r="U9" s="37">
        <f t="shared" si="5"/>
        <v>-100</v>
      </c>
      <c r="V9" s="38">
        <v>1</v>
      </c>
      <c r="W9" s="33">
        <v>0</v>
      </c>
      <c r="X9" s="33">
        <v>1</v>
      </c>
      <c r="Y9" s="33">
        <v>1</v>
      </c>
      <c r="Z9" s="33">
        <f t="shared" si="6"/>
        <v>0</v>
      </c>
      <c r="AA9" s="94">
        <f t="shared" si="7"/>
        <v>0</v>
      </c>
      <c r="AB9" s="61"/>
      <c r="AC9" s="35">
        <f t="shared" si="20"/>
        <v>0</v>
      </c>
      <c r="AD9" s="40">
        <f t="shared" si="21"/>
        <v>0</v>
      </c>
      <c r="AE9" s="40">
        <f t="shared" si="8"/>
        <v>-1</v>
      </c>
      <c r="AF9" s="37">
        <f t="shared" si="9"/>
        <v>-100</v>
      </c>
      <c r="AG9" s="38">
        <v>0</v>
      </c>
      <c r="AH9" s="34">
        <v>0</v>
      </c>
      <c r="AI9" s="33">
        <f t="shared" si="22"/>
        <v>0</v>
      </c>
      <c r="AJ9" s="34" t="e">
        <f t="shared" si="10"/>
        <v>#DIV/0!</v>
      </c>
      <c r="AK9" s="37">
        <f>ROUND((AU9*AD9)/1000,2)</f>
        <v>0</v>
      </c>
      <c r="AL9" s="36">
        <f t="shared" si="23"/>
        <v>0</v>
      </c>
      <c r="AM9" s="37" t="e">
        <f t="shared" si="11"/>
        <v>#DIV/0!</v>
      </c>
      <c r="AN9" s="38">
        <v>0</v>
      </c>
      <c r="AO9" s="43">
        <v>0</v>
      </c>
      <c r="AP9" s="43">
        <v>0</v>
      </c>
      <c r="AQ9" s="39">
        <f t="shared" si="12"/>
        <v>0</v>
      </c>
      <c r="AR9" s="44">
        <v>0</v>
      </c>
      <c r="AS9" s="44">
        <f t="shared" si="13"/>
        <v>0</v>
      </c>
      <c r="AT9" s="34" t="e">
        <f t="shared" si="14"/>
        <v>#DIV/0!</v>
      </c>
      <c r="AU9" s="45">
        <v>0</v>
      </c>
      <c r="AV9" s="45">
        <f t="shared" si="15"/>
        <v>0</v>
      </c>
      <c r="AW9" s="37" t="e">
        <f t="shared" si="16"/>
        <v>#DIV/0!</v>
      </c>
      <c r="AX9" s="222">
        <f t="shared" si="17"/>
        <v>0</v>
      </c>
      <c r="AY9" s="223">
        <f t="shared" si="25"/>
        <v>0</v>
      </c>
      <c r="AZ9" s="222" t="b">
        <f t="shared" si="26"/>
        <v>1</v>
      </c>
    </row>
    <row r="10" spans="1:52" hidden="1" x14ac:dyDescent="0.5">
      <c r="A10" s="60" t="s">
        <v>665</v>
      </c>
      <c r="B10" s="30">
        <v>0</v>
      </c>
      <c r="C10" s="31">
        <v>0</v>
      </c>
      <c r="D10" s="31">
        <v>0</v>
      </c>
      <c r="E10" s="32">
        <f t="shared" si="0"/>
        <v>0</v>
      </c>
      <c r="F10" s="31">
        <v>0</v>
      </c>
      <c r="G10" s="31">
        <v>0</v>
      </c>
      <c r="H10" s="33">
        <v>0</v>
      </c>
      <c r="I10" s="33">
        <v>0</v>
      </c>
      <c r="J10" s="33">
        <v>0</v>
      </c>
      <c r="K10" s="33">
        <v>0</v>
      </c>
      <c r="L10" s="33">
        <f t="shared" si="18"/>
        <v>0</v>
      </c>
      <c r="M10" s="33">
        <f t="shared" si="1"/>
        <v>0</v>
      </c>
      <c r="N10" s="34" t="e">
        <f t="shared" si="2"/>
        <v>#DIV/0!</v>
      </c>
      <c r="O10" s="61"/>
      <c r="P10" s="61"/>
      <c r="Q10" s="61"/>
      <c r="R10" s="61">
        <f t="shared" si="24"/>
        <v>0</v>
      </c>
      <c r="S10" s="36">
        <f t="shared" si="19"/>
        <v>0</v>
      </c>
      <c r="T10" s="36">
        <f t="shared" si="4"/>
        <v>0</v>
      </c>
      <c r="U10" s="37" t="e">
        <f t="shared" si="5"/>
        <v>#DIV/0!</v>
      </c>
      <c r="V10" s="38">
        <v>0</v>
      </c>
      <c r="W10" s="33">
        <v>0</v>
      </c>
      <c r="X10" s="33">
        <v>0</v>
      </c>
      <c r="Y10" s="33">
        <v>0</v>
      </c>
      <c r="Z10" s="33">
        <f t="shared" si="6"/>
        <v>0</v>
      </c>
      <c r="AA10" s="94" t="e">
        <f t="shared" si="7"/>
        <v>#DIV/0!</v>
      </c>
      <c r="AB10" s="61"/>
      <c r="AC10" s="35">
        <f t="shared" si="20"/>
        <v>0</v>
      </c>
      <c r="AD10" s="40">
        <f t="shared" si="21"/>
        <v>0</v>
      </c>
      <c r="AE10" s="40">
        <f t="shared" si="8"/>
        <v>0</v>
      </c>
      <c r="AF10" s="37" t="e">
        <f t="shared" si="9"/>
        <v>#DIV/0!</v>
      </c>
      <c r="AG10" s="38">
        <v>0</v>
      </c>
      <c r="AH10" s="34">
        <v>0</v>
      </c>
      <c r="AI10" s="33">
        <f t="shared" si="22"/>
        <v>0</v>
      </c>
      <c r="AJ10" s="34" t="e">
        <f t="shared" si="10"/>
        <v>#DIV/0!</v>
      </c>
      <c r="AK10" s="36">
        <f t="shared" ref="AK10:AK26" si="27">ROUND((AU10*AD10)/1000,0)</f>
        <v>0</v>
      </c>
      <c r="AL10" s="36">
        <f t="shared" si="23"/>
        <v>0</v>
      </c>
      <c r="AM10" s="37" t="e">
        <f t="shared" si="11"/>
        <v>#DIV/0!</v>
      </c>
      <c r="AN10" s="38">
        <v>0</v>
      </c>
      <c r="AO10" s="43" t="s">
        <v>105</v>
      </c>
      <c r="AP10" s="43" t="s">
        <v>105</v>
      </c>
      <c r="AQ10" s="39">
        <f t="shared" si="12"/>
        <v>0</v>
      </c>
      <c r="AR10" s="44">
        <v>0</v>
      </c>
      <c r="AS10" s="44">
        <f t="shared" si="13"/>
        <v>0</v>
      </c>
      <c r="AT10" s="34" t="e">
        <f t="shared" si="14"/>
        <v>#DIV/0!</v>
      </c>
      <c r="AU10" s="45"/>
      <c r="AV10" s="45">
        <f t="shared" si="15"/>
        <v>0</v>
      </c>
      <c r="AW10" s="37" t="e">
        <f t="shared" si="16"/>
        <v>#DIV/0!</v>
      </c>
      <c r="AX10" s="222">
        <f t="shared" si="17"/>
        <v>0</v>
      </c>
      <c r="AY10" s="223">
        <f t="shared" si="25"/>
        <v>0</v>
      </c>
      <c r="AZ10" s="222" t="b">
        <f t="shared" si="26"/>
        <v>1</v>
      </c>
    </row>
    <row r="11" spans="1:52" hidden="1" x14ac:dyDescent="0.5">
      <c r="A11" s="60" t="s">
        <v>666</v>
      </c>
      <c r="B11" s="30">
        <v>0</v>
      </c>
      <c r="C11" s="31">
        <v>0</v>
      </c>
      <c r="D11" s="31">
        <v>0</v>
      </c>
      <c r="E11" s="32">
        <f t="shared" si="0"/>
        <v>0</v>
      </c>
      <c r="F11" s="31">
        <v>0</v>
      </c>
      <c r="G11" s="31">
        <v>0</v>
      </c>
      <c r="H11" s="33">
        <v>0</v>
      </c>
      <c r="I11" s="33">
        <v>0</v>
      </c>
      <c r="J11" s="33">
        <v>0</v>
      </c>
      <c r="K11" s="33">
        <v>0</v>
      </c>
      <c r="L11" s="33">
        <f t="shared" si="18"/>
        <v>0</v>
      </c>
      <c r="M11" s="33">
        <f t="shared" si="1"/>
        <v>0</v>
      </c>
      <c r="N11" s="34" t="e">
        <f t="shared" si="2"/>
        <v>#DIV/0!</v>
      </c>
      <c r="O11" s="61"/>
      <c r="P11" s="61"/>
      <c r="Q11" s="61"/>
      <c r="R11" s="61">
        <f t="shared" ref="R11:R56" si="28">P11+Q11</f>
        <v>0</v>
      </c>
      <c r="S11" s="36">
        <f t="shared" si="19"/>
        <v>0</v>
      </c>
      <c r="T11" s="36">
        <f t="shared" si="4"/>
        <v>0</v>
      </c>
      <c r="U11" s="37" t="e">
        <f t="shared" si="5"/>
        <v>#DIV/0!</v>
      </c>
      <c r="V11" s="38">
        <v>0</v>
      </c>
      <c r="W11" s="33">
        <v>0</v>
      </c>
      <c r="X11" s="33">
        <v>0</v>
      </c>
      <c r="Y11" s="33">
        <v>0</v>
      </c>
      <c r="Z11" s="33">
        <f t="shared" si="6"/>
        <v>0</v>
      </c>
      <c r="AA11" s="94" t="e">
        <f t="shared" si="7"/>
        <v>#DIV/0!</v>
      </c>
      <c r="AB11" s="61"/>
      <c r="AC11" s="35">
        <f t="shared" si="20"/>
        <v>0</v>
      </c>
      <c r="AD11" s="40">
        <f t="shared" si="21"/>
        <v>0</v>
      </c>
      <c r="AE11" s="40">
        <f t="shared" si="8"/>
        <v>0</v>
      </c>
      <c r="AF11" s="37" t="e">
        <f t="shared" si="9"/>
        <v>#DIV/0!</v>
      </c>
      <c r="AG11" s="38">
        <v>0</v>
      </c>
      <c r="AH11" s="34">
        <v>0</v>
      </c>
      <c r="AI11" s="33">
        <f t="shared" ref="AI11:AI56" si="29">AH11-AG11</f>
        <v>0</v>
      </c>
      <c r="AJ11" s="34" t="e">
        <f t="shared" ref="AJ11:AJ56" si="30">(AH11-AG11)/AG11*100</f>
        <v>#DIV/0!</v>
      </c>
      <c r="AK11" s="36">
        <f t="shared" si="27"/>
        <v>0</v>
      </c>
      <c r="AL11" s="36">
        <f t="shared" ref="AL11:AL56" si="31">AK11-AG11</f>
        <v>0</v>
      </c>
      <c r="AM11" s="37" t="e">
        <f t="shared" ref="AM11:AM56" si="32">(AK11-AG11)/AG11*100</f>
        <v>#DIV/0!</v>
      </c>
      <c r="AN11" s="38">
        <v>0</v>
      </c>
      <c r="AO11" s="43" t="s">
        <v>105</v>
      </c>
      <c r="AP11" s="43" t="s">
        <v>105</v>
      </c>
      <c r="AQ11" s="39">
        <f t="shared" si="12"/>
        <v>0</v>
      </c>
      <c r="AR11" s="44">
        <v>0</v>
      </c>
      <c r="AS11" s="44">
        <f t="shared" si="13"/>
        <v>0</v>
      </c>
      <c r="AT11" s="34" t="e">
        <f t="shared" si="14"/>
        <v>#DIV/0!</v>
      </c>
      <c r="AU11" s="45"/>
      <c r="AV11" s="45">
        <f t="shared" si="15"/>
        <v>0</v>
      </c>
      <c r="AW11" s="37" t="e">
        <f t="shared" si="16"/>
        <v>#DIV/0!</v>
      </c>
      <c r="AX11" s="222">
        <f t="shared" si="17"/>
        <v>0</v>
      </c>
      <c r="AY11" s="223">
        <f t="shared" si="25"/>
        <v>0</v>
      </c>
      <c r="AZ11" s="222" t="b">
        <f t="shared" si="26"/>
        <v>1</v>
      </c>
    </row>
    <row r="12" spans="1:52" hidden="1" x14ac:dyDescent="0.5">
      <c r="A12" s="60" t="s">
        <v>667</v>
      </c>
      <c r="B12" s="30">
        <v>0</v>
      </c>
      <c r="C12" s="31">
        <v>0</v>
      </c>
      <c r="D12" s="31">
        <v>0</v>
      </c>
      <c r="E12" s="32">
        <f t="shared" si="0"/>
        <v>0</v>
      </c>
      <c r="F12" s="31">
        <v>0</v>
      </c>
      <c r="G12" s="31">
        <v>0</v>
      </c>
      <c r="H12" s="33">
        <v>0</v>
      </c>
      <c r="I12" s="33">
        <v>0</v>
      </c>
      <c r="J12" s="33">
        <v>0</v>
      </c>
      <c r="K12" s="33">
        <v>0</v>
      </c>
      <c r="L12" s="33">
        <f t="shared" si="18"/>
        <v>0</v>
      </c>
      <c r="M12" s="33">
        <f t="shared" si="1"/>
        <v>0</v>
      </c>
      <c r="N12" s="34" t="e">
        <f t="shared" si="2"/>
        <v>#DIV/0!</v>
      </c>
      <c r="O12" s="61"/>
      <c r="P12" s="61"/>
      <c r="Q12" s="61"/>
      <c r="R12" s="61">
        <f t="shared" si="28"/>
        <v>0</v>
      </c>
      <c r="S12" s="36">
        <f t="shared" si="19"/>
        <v>0</v>
      </c>
      <c r="T12" s="36">
        <f t="shared" si="4"/>
        <v>0</v>
      </c>
      <c r="U12" s="37" t="e">
        <f t="shared" si="5"/>
        <v>#DIV/0!</v>
      </c>
      <c r="V12" s="38">
        <v>0</v>
      </c>
      <c r="W12" s="33">
        <v>0</v>
      </c>
      <c r="X12" s="33">
        <v>0</v>
      </c>
      <c r="Y12" s="33">
        <v>0</v>
      </c>
      <c r="Z12" s="33">
        <f t="shared" si="6"/>
        <v>0</v>
      </c>
      <c r="AA12" s="94" t="e">
        <f t="shared" si="7"/>
        <v>#DIV/0!</v>
      </c>
      <c r="AB12" s="61"/>
      <c r="AC12" s="35">
        <f t="shared" si="20"/>
        <v>0</v>
      </c>
      <c r="AD12" s="40">
        <f t="shared" si="21"/>
        <v>0</v>
      </c>
      <c r="AE12" s="40">
        <f t="shared" si="8"/>
        <v>0</v>
      </c>
      <c r="AF12" s="37" t="e">
        <f t="shared" si="9"/>
        <v>#DIV/0!</v>
      </c>
      <c r="AG12" s="38">
        <v>0</v>
      </c>
      <c r="AH12" s="34">
        <v>0</v>
      </c>
      <c r="AI12" s="33">
        <f t="shared" si="29"/>
        <v>0</v>
      </c>
      <c r="AJ12" s="34" t="e">
        <f t="shared" si="30"/>
        <v>#DIV/0!</v>
      </c>
      <c r="AK12" s="36">
        <f t="shared" si="27"/>
        <v>0</v>
      </c>
      <c r="AL12" s="36">
        <f t="shared" si="31"/>
        <v>0</v>
      </c>
      <c r="AM12" s="37" t="e">
        <f t="shared" si="32"/>
        <v>#DIV/0!</v>
      </c>
      <c r="AN12" s="38">
        <v>0</v>
      </c>
      <c r="AO12" s="43" t="s">
        <v>105</v>
      </c>
      <c r="AP12" s="43" t="s">
        <v>105</v>
      </c>
      <c r="AQ12" s="39">
        <f t="shared" si="12"/>
        <v>0</v>
      </c>
      <c r="AR12" s="44">
        <v>0</v>
      </c>
      <c r="AS12" s="44">
        <f t="shared" si="13"/>
        <v>0</v>
      </c>
      <c r="AT12" s="34" t="e">
        <f t="shared" si="14"/>
        <v>#DIV/0!</v>
      </c>
      <c r="AU12" s="45"/>
      <c r="AV12" s="45">
        <f t="shared" si="15"/>
        <v>0</v>
      </c>
      <c r="AW12" s="37" t="e">
        <f t="shared" si="16"/>
        <v>#DIV/0!</v>
      </c>
      <c r="AX12" s="222">
        <f t="shared" si="17"/>
        <v>0</v>
      </c>
      <c r="AY12" s="223">
        <f t="shared" ref="AY12:AY56" si="33">AU12-AX12</f>
        <v>0</v>
      </c>
      <c r="AZ12" s="222" t="b">
        <f t="shared" ref="AZ12:AZ56" si="34">AU12=AX12</f>
        <v>1</v>
      </c>
    </row>
    <row r="13" spans="1:52" hidden="1" x14ac:dyDescent="0.5">
      <c r="A13" s="60" t="s">
        <v>668</v>
      </c>
      <c r="B13" s="30">
        <v>0</v>
      </c>
      <c r="C13" s="31">
        <v>0</v>
      </c>
      <c r="D13" s="31">
        <v>0</v>
      </c>
      <c r="E13" s="32">
        <f t="shared" si="0"/>
        <v>0</v>
      </c>
      <c r="F13" s="31">
        <v>0</v>
      </c>
      <c r="G13" s="31">
        <v>0</v>
      </c>
      <c r="H13" s="33">
        <v>0</v>
      </c>
      <c r="I13" s="33">
        <v>0</v>
      </c>
      <c r="J13" s="33">
        <v>0</v>
      </c>
      <c r="K13" s="33">
        <v>0</v>
      </c>
      <c r="L13" s="33">
        <f t="shared" si="18"/>
        <v>0</v>
      </c>
      <c r="M13" s="33">
        <f t="shared" si="1"/>
        <v>0</v>
      </c>
      <c r="N13" s="34" t="e">
        <f t="shared" si="2"/>
        <v>#DIV/0!</v>
      </c>
      <c r="O13" s="61"/>
      <c r="P13" s="61"/>
      <c r="Q13" s="61"/>
      <c r="R13" s="61">
        <f t="shared" si="28"/>
        <v>0</v>
      </c>
      <c r="S13" s="36">
        <f t="shared" si="19"/>
        <v>0</v>
      </c>
      <c r="T13" s="36">
        <f t="shared" si="4"/>
        <v>0</v>
      </c>
      <c r="U13" s="37" t="e">
        <f t="shared" si="5"/>
        <v>#DIV/0!</v>
      </c>
      <c r="V13" s="38">
        <v>0</v>
      </c>
      <c r="W13" s="33">
        <v>0</v>
      </c>
      <c r="X13" s="33">
        <v>0</v>
      </c>
      <c r="Y13" s="33">
        <v>0</v>
      </c>
      <c r="Z13" s="33">
        <f t="shared" si="6"/>
        <v>0</v>
      </c>
      <c r="AA13" s="94" t="e">
        <f t="shared" si="7"/>
        <v>#DIV/0!</v>
      </c>
      <c r="AB13" s="61"/>
      <c r="AC13" s="35">
        <f t="shared" si="20"/>
        <v>0</v>
      </c>
      <c r="AD13" s="40">
        <f t="shared" si="21"/>
        <v>0</v>
      </c>
      <c r="AE13" s="40">
        <f t="shared" si="8"/>
        <v>0</v>
      </c>
      <c r="AF13" s="37" t="e">
        <f t="shared" si="9"/>
        <v>#DIV/0!</v>
      </c>
      <c r="AG13" s="38">
        <v>0</v>
      </c>
      <c r="AH13" s="34">
        <v>0</v>
      </c>
      <c r="AI13" s="33">
        <f t="shared" si="29"/>
        <v>0</v>
      </c>
      <c r="AJ13" s="34" t="e">
        <f t="shared" si="30"/>
        <v>#DIV/0!</v>
      </c>
      <c r="AK13" s="36">
        <f t="shared" si="27"/>
        <v>0</v>
      </c>
      <c r="AL13" s="36">
        <f t="shared" si="31"/>
        <v>0</v>
      </c>
      <c r="AM13" s="37" t="e">
        <f t="shared" si="32"/>
        <v>#DIV/0!</v>
      </c>
      <c r="AN13" s="38">
        <v>0</v>
      </c>
      <c r="AO13" s="43" t="s">
        <v>105</v>
      </c>
      <c r="AP13" s="43" t="s">
        <v>105</v>
      </c>
      <c r="AQ13" s="39">
        <f t="shared" si="12"/>
        <v>0</v>
      </c>
      <c r="AR13" s="44">
        <v>0</v>
      </c>
      <c r="AS13" s="44">
        <f t="shared" si="13"/>
        <v>0</v>
      </c>
      <c r="AT13" s="34" t="e">
        <f t="shared" si="14"/>
        <v>#DIV/0!</v>
      </c>
      <c r="AU13" s="45"/>
      <c r="AV13" s="45">
        <f t="shared" si="15"/>
        <v>0</v>
      </c>
      <c r="AW13" s="37" t="e">
        <f t="shared" si="16"/>
        <v>#DIV/0!</v>
      </c>
      <c r="AX13" s="222">
        <f t="shared" si="17"/>
        <v>0</v>
      </c>
      <c r="AY13" s="223">
        <f t="shared" si="33"/>
        <v>0</v>
      </c>
      <c r="AZ13" s="222" t="b">
        <f t="shared" si="34"/>
        <v>1</v>
      </c>
    </row>
    <row r="14" spans="1:52" hidden="1" x14ac:dyDescent="0.5">
      <c r="A14" s="60" t="s">
        <v>669</v>
      </c>
      <c r="B14" s="30">
        <v>0</v>
      </c>
      <c r="C14" s="31">
        <v>0</v>
      </c>
      <c r="D14" s="31">
        <v>0</v>
      </c>
      <c r="E14" s="32">
        <f t="shared" si="0"/>
        <v>0</v>
      </c>
      <c r="F14" s="31">
        <v>0</v>
      </c>
      <c r="G14" s="31">
        <v>0</v>
      </c>
      <c r="H14" s="33">
        <v>0</v>
      </c>
      <c r="I14" s="33">
        <v>0</v>
      </c>
      <c r="J14" s="33">
        <v>0</v>
      </c>
      <c r="K14" s="33">
        <v>0</v>
      </c>
      <c r="L14" s="33">
        <f t="shared" si="18"/>
        <v>0</v>
      </c>
      <c r="M14" s="33">
        <f t="shared" si="1"/>
        <v>0</v>
      </c>
      <c r="N14" s="34" t="e">
        <f t="shared" si="2"/>
        <v>#DIV/0!</v>
      </c>
      <c r="O14" s="61"/>
      <c r="P14" s="61"/>
      <c r="Q14" s="61"/>
      <c r="R14" s="61">
        <f t="shared" si="28"/>
        <v>0</v>
      </c>
      <c r="S14" s="36">
        <f t="shared" si="19"/>
        <v>0</v>
      </c>
      <c r="T14" s="36">
        <f t="shared" si="4"/>
        <v>0</v>
      </c>
      <c r="U14" s="37" t="e">
        <f t="shared" si="5"/>
        <v>#DIV/0!</v>
      </c>
      <c r="V14" s="38">
        <v>0</v>
      </c>
      <c r="W14" s="33">
        <v>0</v>
      </c>
      <c r="X14" s="33">
        <v>0</v>
      </c>
      <c r="Y14" s="33">
        <v>0</v>
      </c>
      <c r="Z14" s="33">
        <f t="shared" si="6"/>
        <v>0</v>
      </c>
      <c r="AA14" s="94" t="e">
        <f t="shared" si="7"/>
        <v>#DIV/0!</v>
      </c>
      <c r="AB14" s="61"/>
      <c r="AC14" s="35">
        <f t="shared" si="20"/>
        <v>0</v>
      </c>
      <c r="AD14" s="40">
        <f t="shared" si="21"/>
        <v>0</v>
      </c>
      <c r="AE14" s="40">
        <f t="shared" si="8"/>
        <v>0</v>
      </c>
      <c r="AF14" s="37" t="e">
        <f t="shared" si="9"/>
        <v>#DIV/0!</v>
      </c>
      <c r="AG14" s="38">
        <v>0</v>
      </c>
      <c r="AH14" s="34">
        <v>0</v>
      </c>
      <c r="AI14" s="33">
        <f t="shared" si="29"/>
        <v>0</v>
      </c>
      <c r="AJ14" s="34" t="e">
        <f t="shared" si="30"/>
        <v>#DIV/0!</v>
      </c>
      <c r="AK14" s="36">
        <f t="shared" si="27"/>
        <v>0</v>
      </c>
      <c r="AL14" s="36">
        <f t="shared" si="31"/>
        <v>0</v>
      </c>
      <c r="AM14" s="37" t="e">
        <f t="shared" si="32"/>
        <v>#DIV/0!</v>
      </c>
      <c r="AN14" s="38">
        <v>0</v>
      </c>
      <c r="AO14" s="43" t="s">
        <v>105</v>
      </c>
      <c r="AP14" s="43" t="s">
        <v>105</v>
      </c>
      <c r="AQ14" s="39">
        <f t="shared" si="12"/>
        <v>0</v>
      </c>
      <c r="AR14" s="44">
        <v>0</v>
      </c>
      <c r="AS14" s="44">
        <f t="shared" si="13"/>
        <v>0</v>
      </c>
      <c r="AT14" s="34" t="e">
        <f t="shared" si="14"/>
        <v>#DIV/0!</v>
      </c>
      <c r="AU14" s="45"/>
      <c r="AV14" s="45">
        <f t="shared" si="15"/>
        <v>0</v>
      </c>
      <c r="AW14" s="37" t="e">
        <f t="shared" si="16"/>
        <v>#DIV/0!</v>
      </c>
      <c r="AX14" s="222">
        <f t="shared" si="17"/>
        <v>0</v>
      </c>
      <c r="AY14" s="223">
        <f t="shared" si="33"/>
        <v>0</v>
      </c>
      <c r="AZ14" s="222" t="b">
        <f t="shared" si="34"/>
        <v>1</v>
      </c>
    </row>
    <row r="15" spans="1:52" hidden="1" x14ac:dyDescent="0.5">
      <c r="A15" s="60" t="s">
        <v>670</v>
      </c>
      <c r="B15" s="30">
        <v>0</v>
      </c>
      <c r="C15" s="31">
        <v>0</v>
      </c>
      <c r="D15" s="31">
        <v>0</v>
      </c>
      <c r="E15" s="32">
        <f t="shared" si="0"/>
        <v>0</v>
      </c>
      <c r="F15" s="31">
        <v>0</v>
      </c>
      <c r="G15" s="31">
        <v>0</v>
      </c>
      <c r="H15" s="33">
        <v>0</v>
      </c>
      <c r="I15" s="33">
        <v>0</v>
      </c>
      <c r="J15" s="33">
        <v>0</v>
      </c>
      <c r="K15" s="33">
        <v>0</v>
      </c>
      <c r="L15" s="33">
        <f t="shared" si="18"/>
        <v>0</v>
      </c>
      <c r="M15" s="33">
        <f t="shared" si="1"/>
        <v>0</v>
      </c>
      <c r="N15" s="34" t="e">
        <f t="shared" si="2"/>
        <v>#DIV/0!</v>
      </c>
      <c r="O15" s="61"/>
      <c r="P15" s="61"/>
      <c r="Q15" s="61"/>
      <c r="R15" s="61">
        <f t="shared" si="28"/>
        <v>0</v>
      </c>
      <c r="S15" s="36">
        <f t="shared" si="19"/>
        <v>0</v>
      </c>
      <c r="T15" s="36">
        <f t="shared" si="4"/>
        <v>0</v>
      </c>
      <c r="U15" s="37" t="e">
        <f t="shared" si="5"/>
        <v>#DIV/0!</v>
      </c>
      <c r="V15" s="38">
        <v>0</v>
      </c>
      <c r="W15" s="33">
        <v>0</v>
      </c>
      <c r="X15" s="33">
        <v>0</v>
      </c>
      <c r="Y15" s="33">
        <v>0</v>
      </c>
      <c r="Z15" s="33">
        <f t="shared" si="6"/>
        <v>0</v>
      </c>
      <c r="AA15" s="94" t="e">
        <f t="shared" si="7"/>
        <v>#DIV/0!</v>
      </c>
      <c r="AB15" s="61"/>
      <c r="AC15" s="35">
        <f t="shared" si="20"/>
        <v>0</v>
      </c>
      <c r="AD15" s="40">
        <f t="shared" si="21"/>
        <v>0</v>
      </c>
      <c r="AE15" s="40">
        <f t="shared" si="8"/>
        <v>0</v>
      </c>
      <c r="AF15" s="37" t="e">
        <f t="shared" si="9"/>
        <v>#DIV/0!</v>
      </c>
      <c r="AG15" s="38">
        <v>0</v>
      </c>
      <c r="AH15" s="34">
        <v>0</v>
      </c>
      <c r="AI15" s="33">
        <f t="shared" si="29"/>
        <v>0</v>
      </c>
      <c r="AJ15" s="34" t="e">
        <f t="shared" si="30"/>
        <v>#DIV/0!</v>
      </c>
      <c r="AK15" s="36">
        <f t="shared" si="27"/>
        <v>0</v>
      </c>
      <c r="AL15" s="36">
        <f t="shared" si="31"/>
        <v>0</v>
      </c>
      <c r="AM15" s="37" t="e">
        <f t="shared" si="32"/>
        <v>#DIV/0!</v>
      </c>
      <c r="AN15" s="38">
        <v>0</v>
      </c>
      <c r="AO15" s="43" t="s">
        <v>105</v>
      </c>
      <c r="AP15" s="43" t="s">
        <v>105</v>
      </c>
      <c r="AQ15" s="39">
        <f t="shared" si="12"/>
        <v>0</v>
      </c>
      <c r="AR15" s="44">
        <v>0</v>
      </c>
      <c r="AS15" s="44">
        <f t="shared" si="13"/>
        <v>0</v>
      </c>
      <c r="AT15" s="34" t="e">
        <f t="shared" si="14"/>
        <v>#DIV/0!</v>
      </c>
      <c r="AU15" s="45"/>
      <c r="AV15" s="45">
        <f t="shared" si="15"/>
        <v>0</v>
      </c>
      <c r="AW15" s="37" t="e">
        <f t="shared" si="16"/>
        <v>#DIV/0!</v>
      </c>
      <c r="AX15" s="222">
        <f t="shared" si="17"/>
        <v>0</v>
      </c>
      <c r="AY15" s="223">
        <f t="shared" si="33"/>
        <v>0</v>
      </c>
      <c r="AZ15" s="222" t="b">
        <f t="shared" si="34"/>
        <v>1</v>
      </c>
    </row>
    <row r="16" spans="1:52" hidden="1" x14ac:dyDescent="0.5">
      <c r="A16" s="60" t="s">
        <v>671</v>
      </c>
      <c r="B16" s="30">
        <v>0</v>
      </c>
      <c r="C16" s="31">
        <v>0</v>
      </c>
      <c r="D16" s="31">
        <v>0</v>
      </c>
      <c r="E16" s="32">
        <f t="shared" si="0"/>
        <v>0</v>
      </c>
      <c r="F16" s="31">
        <v>0</v>
      </c>
      <c r="G16" s="31">
        <v>0</v>
      </c>
      <c r="H16" s="33">
        <v>0</v>
      </c>
      <c r="I16" s="33">
        <v>0</v>
      </c>
      <c r="J16" s="33">
        <v>0</v>
      </c>
      <c r="K16" s="33">
        <v>0</v>
      </c>
      <c r="L16" s="33">
        <f t="shared" si="18"/>
        <v>0</v>
      </c>
      <c r="M16" s="33">
        <f t="shared" si="1"/>
        <v>0</v>
      </c>
      <c r="N16" s="34" t="e">
        <f t="shared" si="2"/>
        <v>#DIV/0!</v>
      </c>
      <c r="O16" s="61"/>
      <c r="P16" s="61"/>
      <c r="Q16" s="61"/>
      <c r="R16" s="61">
        <f t="shared" si="28"/>
        <v>0</v>
      </c>
      <c r="S16" s="36">
        <f t="shared" si="19"/>
        <v>0</v>
      </c>
      <c r="T16" s="36">
        <f t="shared" si="4"/>
        <v>0</v>
      </c>
      <c r="U16" s="37" t="e">
        <f t="shared" si="5"/>
        <v>#DIV/0!</v>
      </c>
      <c r="V16" s="38">
        <v>0</v>
      </c>
      <c r="W16" s="33">
        <v>0</v>
      </c>
      <c r="X16" s="33">
        <v>0</v>
      </c>
      <c r="Y16" s="33">
        <v>0</v>
      </c>
      <c r="Z16" s="33">
        <f t="shared" si="6"/>
        <v>0</v>
      </c>
      <c r="AA16" s="94" t="e">
        <f t="shared" si="7"/>
        <v>#DIV/0!</v>
      </c>
      <c r="AB16" s="61"/>
      <c r="AC16" s="35">
        <f t="shared" si="20"/>
        <v>0</v>
      </c>
      <c r="AD16" s="40">
        <f t="shared" si="21"/>
        <v>0</v>
      </c>
      <c r="AE16" s="40">
        <f t="shared" si="8"/>
        <v>0</v>
      </c>
      <c r="AF16" s="37" t="e">
        <f t="shared" si="9"/>
        <v>#DIV/0!</v>
      </c>
      <c r="AG16" s="38">
        <v>0</v>
      </c>
      <c r="AH16" s="34">
        <v>0</v>
      </c>
      <c r="AI16" s="33">
        <f t="shared" si="29"/>
        <v>0</v>
      </c>
      <c r="AJ16" s="34" t="e">
        <f t="shared" si="30"/>
        <v>#DIV/0!</v>
      </c>
      <c r="AK16" s="36">
        <f t="shared" si="27"/>
        <v>0</v>
      </c>
      <c r="AL16" s="36">
        <f t="shared" si="31"/>
        <v>0</v>
      </c>
      <c r="AM16" s="37" t="e">
        <f t="shared" si="32"/>
        <v>#DIV/0!</v>
      </c>
      <c r="AN16" s="38">
        <v>0</v>
      </c>
      <c r="AO16" s="43" t="s">
        <v>105</v>
      </c>
      <c r="AP16" s="43" t="s">
        <v>105</v>
      </c>
      <c r="AQ16" s="39">
        <f t="shared" si="12"/>
        <v>0</v>
      </c>
      <c r="AR16" s="44">
        <v>0</v>
      </c>
      <c r="AS16" s="44">
        <f t="shared" si="13"/>
        <v>0</v>
      </c>
      <c r="AT16" s="34" t="e">
        <f t="shared" si="14"/>
        <v>#DIV/0!</v>
      </c>
      <c r="AU16" s="45"/>
      <c r="AV16" s="45">
        <f t="shared" si="15"/>
        <v>0</v>
      </c>
      <c r="AW16" s="37" t="e">
        <f t="shared" si="16"/>
        <v>#DIV/0!</v>
      </c>
      <c r="AX16" s="222">
        <f t="shared" si="17"/>
        <v>0</v>
      </c>
      <c r="AY16" s="223">
        <f t="shared" si="33"/>
        <v>0</v>
      </c>
      <c r="AZ16" s="222" t="b">
        <f t="shared" si="34"/>
        <v>1</v>
      </c>
    </row>
    <row r="17" spans="1:52" hidden="1" x14ac:dyDescent="0.5">
      <c r="A17" s="60" t="s">
        <v>672</v>
      </c>
      <c r="B17" s="30">
        <v>0</v>
      </c>
      <c r="C17" s="31">
        <v>0</v>
      </c>
      <c r="D17" s="31">
        <v>0</v>
      </c>
      <c r="E17" s="32">
        <f t="shared" si="0"/>
        <v>0</v>
      </c>
      <c r="F17" s="31">
        <v>0</v>
      </c>
      <c r="G17" s="31">
        <v>0</v>
      </c>
      <c r="H17" s="33">
        <v>0</v>
      </c>
      <c r="I17" s="33">
        <v>0</v>
      </c>
      <c r="J17" s="33">
        <v>0</v>
      </c>
      <c r="K17" s="33">
        <v>0</v>
      </c>
      <c r="L17" s="33">
        <f t="shared" si="18"/>
        <v>0</v>
      </c>
      <c r="M17" s="33">
        <f t="shared" si="1"/>
        <v>0</v>
      </c>
      <c r="N17" s="34" t="e">
        <f t="shared" si="2"/>
        <v>#DIV/0!</v>
      </c>
      <c r="O17" s="61"/>
      <c r="P17" s="61"/>
      <c r="Q17" s="61"/>
      <c r="R17" s="61">
        <f t="shared" si="28"/>
        <v>0</v>
      </c>
      <c r="S17" s="36">
        <f t="shared" si="19"/>
        <v>0</v>
      </c>
      <c r="T17" s="36">
        <f t="shared" si="4"/>
        <v>0</v>
      </c>
      <c r="U17" s="37" t="e">
        <f t="shared" si="5"/>
        <v>#DIV/0!</v>
      </c>
      <c r="V17" s="38">
        <v>0</v>
      </c>
      <c r="W17" s="33">
        <v>0</v>
      </c>
      <c r="X17" s="33">
        <v>0</v>
      </c>
      <c r="Y17" s="33">
        <v>0</v>
      </c>
      <c r="Z17" s="33">
        <f t="shared" si="6"/>
        <v>0</v>
      </c>
      <c r="AA17" s="94" t="e">
        <f t="shared" si="7"/>
        <v>#DIV/0!</v>
      </c>
      <c r="AB17" s="61"/>
      <c r="AC17" s="35">
        <f t="shared" si="20"/>
        <v>0</v>
      </c>
      <c r="AD17" s="40">
        <f t="shared" si="21"/>
        <v>0</v>
      </c>
      <c r="AE17" s="40">
        <f t="shared" si="8"/>
        <v>0</v>
      </c>
      <c r="AF17" s="37" t="e">
        <f t="shared" si="9"/>
        <v>#DIV/0!</v>
      </c>
      <c r="AG17" s="38">
        <v>0</v>
      </c>
      <c r="AH17" s="34">
        <v>0</v>
      </c>
      <c r="AI17" s="33">
        <f t="shared" si="29"/>
        <v>0</v>
      </c>
      <c r="AJ17" s="34" t="e">
        <f t="shared" si="30"/>
        <v>#DIV/0!</v>
      </c>
      <c r="AK17" s="36">
        <f t="shared" si="27"/>
        <v>0</v>
      </c>
      <c r="AL17" s="36">
        <f t="shared" si="31"/>
        <v>0</v>
      </c>
      <c r="AM17" s="37" t="e">
        <f t="shared" si="32"/>
        <v>#DIV/0!</v>
      </c>
      <c r="AN17" s="38">
        <v>0</v>
      </c>
      <c r="AO17" s="43" t="s">
        <v>105</v>
      </c>
      <c r="AP17" s="43" t="s">
        <v>105</v>
      </c>
      <c r="AQ17" s="39">
        <f t="shared" si="12"/>
        <v>0</v>
      </c>
      <c r="AR17" s="44">
        <v>0</v>
      </c>
      <c r="AS17" s="44">
        <f t="shared" si="13"/>
        <v>0</v>
      </c>
      <c r="AT17" s="34" t="e">
        <f t="shared" si="14"/>
        <v>#DIV/0!</v>
      </c>
      <c r="AU17" s="45"/>
      <c r="AV17" s="45">
        <f t="shared" si="15"/>
        <v>0</v>
      </c>
      <c r="AW17" s="37" t="e">
        <f t="shared" si="16"/>
        <v>#DIV/0!</v>
      </c>
      <c r="AX17" s="222">
        <f t="shared" si="17"/>
        <v>0</v>
      </c>
      <c r="AY17" s="223">
        <f t="shared" si="33"/>
        <v>0</v>
      </c>
      <c r="AZ17" s="222" t="b">
        <f t="shared" si="34"/>
        <v>1</v>
      </c>
    </row>
    <row r="18" spans="1:52" hidden="1" x14ac:dyDescent="0.5">
      <c r="A18" s="60" t="s">
        <v>673</v>
      </c>
      <c r="B18" s="30">
        <v>0</v>
      </c>
      <c r="C18" s="31">
        <v>0</v>
      </c>
      <c r="D18" s="31">
        <v>0</v>
      </c>
      <c r="E18" s="32">
        <f t="shared" si="0"/>
        <v>0</v>
      </c>
      <c r="F18" s="31">
        <v>0</v>
      </c>
      <c r="G18" s="31">
        <v>0</v>
      </c>
      <c r="H18" s="33">
        <v>0</v>
      </c>
      <c r="I18" s="33">
        <v>0</v>
      </c>
      <c r="J18" s="33">
        <v>0</v>
      </c>
      <c r="K18" s="33">
        <v>0</v>
      </c>
      <c r="L18" s="33">
        <f t="shared" si="18"/>
        <v>0</v>
      </c>
      <c r="M18" s="33">
        <f t="shared" si="1"/>
        <v>0</v>
      </c>
      <c r="N18" s="34" t="e">
        <f t="shared" si="2"/>
        <v>#DIV/0!</v>
      </c>
      <c r="O18" s="61"/>
      <c r="P18" s="61"/>
      <c r="Q18" s="61"/>
      <c r="R18" s="61">
        <f t="shared" si="28"/>
        <v>0</v>
      </c>
      <c r="S18" s="36">
        <f t="shared" si="19"/>
        <v>0</v>
      </c>
      <c r="T18" s="36">
        <f t="shared" si="4"/>
        <v>0</v>
      </c>
      <c r="U18" s="37" t="e">
        <f t="shared" si="5"/>
        <v>#DIV/0!</v>
      </c>
      <c r="V18" s="38">
        <v>0</v>
      </c>
      <c r="W18" s="33">
        <v>0</v>
      </c>
      <c r="X18" s="33">
        <v>0</v>
      </c>
      <c r="Y18" s="33">
        <v>0</v>
      </c>
      <c r="Z18" s="33">
        <f t="shared" si="6"/>
        <v>0</v>
      </c>
      <c r="AA18" s="94" t="e">
        <f t="shared" si="7"/>
        <v>#DIV/0!</v>
      </c>
      <c r="AB18" s="61"/>
      <c r="AC18" s="35">
        <f t="shared" si="20"/>
        <v>0</v>
      </c>
      <c r="AD18" s="40">
        <f t="shared" si="21"/>
        <v>0</v>
      </c>
      <c r="AE18" s="40">
        <f t="shared" si="8"/>
        <v>0</v>
      </c>
      <c r="AF18" s="37" t="e">
        <f t="shared" si="9"/>
        <v>#DIV/0!</v>
      </c>
      <c r="AG18" s="38">
        <v>0</v>
      </c>
      <c r="AH18" s="34">
        <v>0</v>
      </c>
      <c r="AI18" s="33">
        <f t="shared" si="29"/>
        <v>0</v>
      </c>
      <c r="AJ18" s="34" t="e">
        <f t="shared" si="30"/>
        <v>#DIV/0!</v>
      </c>
      <c r="AK18" s="36">
        <f t="shared" si="27"/>
        <v>0</v>
      </c>
      <c r="AL18" s="36">
        <f t="shared" si="31"/>
        <v>0</v>
      </c>
      <c r="AM18" s="37" t="e">
        <f t="shared" si="32"/>
        <v>#DIV/0!</v>
      </c>
      <c r="AN18" s="38">
        <v>0</v>
      </c>
      <c r="AO18" s="43" t="s">
        <v>105</v>
      </c>
      <c r="AP18" s="43" t="s">
        <v>105</v>
      </c>
      <c r="AQ18" s="39">
        <f t="shared" si="12"/>
        <v>0</v>
      </c>
      <c r="AR18" s="44">
        <v>0</v>
      </c>
      <c r="AS18" s="44">
        <f t="shared" si="13"/>
        <v>0</v>
      </c>
      <c r="AT18" s="34" t="e">
        <f t="shared" si="14"/>
        <v>#DIV/0!</v>
      </c>
      <c r="AU18" s="45"/>
      <c r="AV18" s="45">
        <f t="shared" si="15"/>
        <v>0</v>
      </c>
      <c r="AW18" s="37" t="e">
        <f t="shared" si="16"/>
        <v>#DIV/0!</v>
      </c>
      <c r="AX18" s="222">
        <f t="shared" si="17"/>
        <v>0</v>
      </c>
      <c r="AY18" s="223">
        <f t="shared" si="33"/>
        <v>0</v>
      </c>
      <c r="AZ18" s="222" t="b">
        <f t="shared" si="34"/>
        <v>1</v>
      </c>
    </row>
    <row r="19" spans="1:52" hidden="1" x14ac:dyDescent="0.5">
      <c r="A19" s="60" t="s">
        <v>674</v>
      </c>
      <c r="B19" s="30">
        <v>0</v>
      </c>
      <c r="C19" s="31">
        <v>0</v>
      </c>
      <c r="D19" s="31">
        <v>0</v>
      </c>
      <c r="E19" s="32">
        <f t="shared" si="0"/>
        <v>0</v>
      </c>
      <c r="F19" s="31">
        <v>0</v>
      </c>
      <c r="G19" s="31">
        <v>0</v>
      </c>
      <c r="H19" s="33">
        <v>0</v>
      </c>
      <c r="I19" s="33">
        <v>0</v>
      </c>
      <c r="J19" s="33">
        <v>0</v>
      </c>
      <c r="K19" s="33">
        <v>0</v>
      </c>
      <c r="L19" s="33">
        <f t="shared" si="18"/>
        <v>0</v>
      </c>
      <c r="M19" s="33">
        <f t="shared" si="1"/>
        <v>0</v>
      </c>
      <c r="N19" s="34" t="e">
        <f t="shared" si="2"/>
        <v>#DIV/0!</v>
      </c>
      <c r="O19" s="61"/>
      <c r="P19" s="61"/>
      <c r="Q19" s="61"/>
      <c r="R19" s="61">
        <f t="shared" si="28"/>
        <v>0</v>
      </c>
      <c r="S19" s="36">
        <f t="shared" si="19"/>
        <v>0</v>
      </c>
      <c r="T19" s="36">
        <f t="shared" si="4"/>
        <v>0</v>
      </c>
      <c r="U19" s="37" t="e">
        <f t="shared" si="5"/>
        <v>#DIV/0!</v>
      </c>
      <c r="V19" s="38">
        <v>0</v>
      </c>
      <c r="W19" s="33">
        <v>0</v>
      </c>
      <c r="X19" s="33">
        <v>0</v>
      </c>
      <c r="Y19" s="33">
        <v>0</v>
      </c>
      <c r="Z19" s="33">
        <f t="shared" si="6"/>
        <v>0</v>
      </c>
      <c r="AA19" s="94" t="e">
        <f t="shared" si="7"/>
        <v>#DIV/0!</v>
      </c>
      <c r="AB19" s="61"/>
      <c r="AC19" s="35">
        <f t="shared" si="20"/>
        <v>0</v>
      </c>
      <c r="AD19" s="40">
        <f t="shared" si="21"/>
        <v>0</v>
      </c>
      <c r="AE19" s="40">
        <f t="shared" si="8"/>
        <v>0</v>
      </c>
      <c r="AF19" s="37" t="e">
        <f t="shared" si="9"/>
        <v>#DIV/0!</v>
      </c>
      <c r="AG19" s="38">
        <v>0</v>
      </c>
      <c r="AH19" s="34">
        <v>0</v>
      </c>
      <c r="AI19" s="33">
        <f t="shared" si="29"/>
        <v>0</v>
      </c>
      <c r="AJ19" s="34" t="e">
        <f t="shared" si="30"/>
        <v>#DIV/0!</v>
      </c>
      <c r="AK19" s="36">
        <f t="shared" si="27"/>
        <v>0</v>
      </c>
      <c r="AL19" s="36">
        <f t="shared" si="31"/>
        <v>0</v>
      </c>
      <c r="AM19" s="37" t="e">
        <f t="shared" si="32"/>
        <v>#DIV/0!</v>
      </c>
      <c r="AN19" s="38">
        <v>0</v>
      </c>
      <c r="AO19" s="43" t="s">
        <v>105</v>
      </c>
      <c r="AP19" s="43" t="s">
        <v>105</v>
      </c>
      <c r="AQ19" s="39">
        <f t="shared" si="12"/>
        <v>0</v>
      </c>
      <c r="AR19" s="44">
        <v>0</v>
      </c>
      <c r="AS19" s="44">
        <f t="shared" si="13"/>
        <v>0</v>
      </c>
      <c r="AT19" s="34" t="e">
        <f t="shared" si="14"/>
        <v>#DIV/0!</v>
      </c>
      <c r="AU19" s="45"/>
      <c r="AV19" s="45">
        <f t="shared" si="15"/>
        <v>0</v>
      </c>
      <c r="AW19" s="37" t="e">
        <f t="shared" si="16"/>
        <v>#DIV/0!</v>
      </c>
      <c r="AX19" s="222">
        <f t="shared" si="17"/>
        <v>0</v>
      </c>
      <c r="AY19" s="223">
        <f t="shared" si="33"/>
        <v>0</v>
      </c>
      <c r="AZ19" s="222" t="b">
        <f t="shared" si="34"/>
        <v>1</v>
      </c>
    </row>
    <row r="20" spans="1:52" hidden="1" x14ac:dyDescent="0.5">
      <c r="A20" s="60" t="s">
        <v>675</v>
      </c>
      <c r="B20" s="30">
        <v>0</v>
      </c>
      <c r="C20" s="31">
        <v>0</v>
      </c>
      <c r="D20" s="31">
        <v>0</v>
      </c>
      <c r="E20" s="32">
        <f t="shared" si="0"/>
        <v>0</v>
      </c>
      <c r="F20" s="31">
        <v>0</v>
      </c>
      <c r="G20" s="31">
        <v>0</v>
      </c>
      <c r="H20" s="33">
        <v>0</v>
      </c>
      <c r="I20" s="33">
        <v>0</v>
      </c>
      <c r="J20" s="33">
        <v>0</v>
      </c>
      <c r="K20" s="33">
        <v>0</v>
      </c>
      <c r="L20" s="33">
        <f t="shared" si="18"/>
        <v>0</v>
      </c>
      <c r="M20" s="33">
        <f t="shared" si="1"/>
        <v>0</v>
      </c>
      <c r="N20" s="34" t="e">
        <f t="shared" si="2"/>
        <v>#DIV/0!</v>
      </c>
      <c r="O20" s="61"/>
      <c r="P20" s="61"/>
      <c r="Q20" s="61"/>
      <c r="R20" s="61">
        <f t="shared" si="28"/>
        <v>0</v>
      </c>
      <c r="S20" s="36">
        <f t="shared" si="19"/>
        <v>0</v>
      </c>
      <c r="T20" s="36">
        <f t="shared" si="4"/>
        <v>0</v>
      </c>
      <c r="U20" s="37" t="e">
        <f t="shared" si="5"/>
        <v>#DIV/0!</v>
      </c>
      <c r="V20" s="38">
        <v>0</v>
      </c>
      <c r="W20" s="33">
        <v>0</v>
      </c>
      <c r="X20" s="33">
        <v>0</v>
      </c>
      <c r="Y20" s="33">
        <v>0</v>
      </c>
      <c r="Z20" s="33">
        <f t="shared" si="6"/>
        <v>0</v>
      </c>
      <c r="AA20" s="94" t="e">
        <f t="shared" si="7"/>
        <v>#DIV/0!</v>
      </c>
      <c r="AB20" s="61"/>
      <c r="AC20" s="35">
        <f t="shared" si="20"/>
        <v>0</v>
      </c>
      <c r="AD20" s="40">
        <f t="shared" si="21"/>
        <v>0</v>
      </c>
      <c r="AE20" s="40">
        <f t="shared" si="8"/>
        <v>0</v>
      </c>
      <c r="AF20" s="37" t="e">
        <f t="shared" si="9"/>
        <v>#DIV/0!</v>
      </c>
      <c r="AG20" s="38">
        <v>0</v>
      </c>
      <c r="AH20" s="34">
        <v>0</v>
      </c>
      <c r="AI20" s="33">
        <f t="shared" si="29"/>
        <v>0</v>
      </c>
      <c r="AJ20" s="34" t="e">
        <f t="shared" si="30"/>
        <v>#DIV/0!</v>
      </c>
      <c r="AK20" s="36">
        <f t="shared" si="27"/>
        <v>0</v>
      </c>
      <c r="AL20" s="36">
        <f t="shared" si="31"/>
        <v>0</v>
      </c>
      <c r="AM20" s="37" t="e">
        <f t="shared" si="32"/>
        <v>#DIV/0!</v>
      </c>
      <c r="AN20" s="38">
        <v>0</v>
      </c>
      <c r="AO20" s="43" t="s">
        <v>105</v>
      </c>
      <c r="AP20" s="43" t="s">
        <v>105</v>
      </c>
      <c r="AQ20" s="39">
        <f t="shared" si="12"/>
        <v>0</v>
      </c>
      <c r="AR20" s="44">
        <v>0</v>
      </c>
      <c r="AS20" s="44">
        <f t="shared" si="13"/>
        <v>0</v>
      </c>
      <c r="AT20" s="34" t="e">
        <f t="shared" si="14"/>
        <v>#DIV/0!</v>
      </c>
      <c r="AU20" s="45"/>
      <c r="AV20" s="45">
        <f t="shared" si="15"/>
        <v>0</v>
      </c>
      <c r="AW20" s="37" t="e">
        <f t="shared" si="16"/>
        <v>#DIV/0!</v>
      </c>
      <c r="AX20" s="222">
        <f t="shared" si="17"/>
        <v>0</v>
      </c>
      <c r="AY20" s="223">
        <f t="shared" si="33"/>
        <v>0</v>
      </c>
      <c r="AZ20" s="222" t="b">
        <f t="shared" si="34"/>
        <v>1</v>
      </c>
    </row>
    <row r="21" spans="1:52" hidden="1" x14ac:dyDescent="0.5">
      <c r="A21" s="60" t="s">
        <v>676</v>
      </c>
      <c r="B21" s="30">
        <v>0</v>
      </c>
      <c r="C21" s="31">
        <v>0</v>
      </c>
      <c r="D21" s="31">
        <v>0</v>
      </c>
      <c r="E21" s="32">
        <f t="shared" si="0"/>
        <v>0</v>
      </c>
      <c r="F21" s="31">
        <v>0</v>
      </c>
      <c r="G21" s="31">
        <v>0</v>
      </c>
      <c r="H21" s="33">
        <v>0</v>
      </c>
      <c r="I21" s="33">
        <v>0</v>
      </c>
      <c r="J21" s="33">
        <v>0</v>
      </c>
      <c r="K21" s="33">
        <v>0</v>
      </c>
      <c r="L21" s="33">
        <f t="shared" si="18"/>
        <v>0</v>
      </c>
      <c r="M21" s="33">
        <f t="shared" si="1"/>
        <v>0</v>
      </c>
      <c r="N21" s="34" t="e">
        <f t="shared" si="2"/>
        <v>#DIV/0!</v>
      </c>
      <c r="O21" s="61"/>
      <c r="P21" s="61"/>
      <c r="Q21" s="61"/>
      <c r="R21" s="61">
        <f t="shared" si="28"/>
        <v>0</v>
      </c>
      <c r="S21" s="36">
        <f t="shared" si="19"/>
        <v>0</v>
      </c>
      <c r="T21" s="36">
        <f t="shared" si="4"/>
        <v>0</v>
      </c>
      <c r="U21" s="37" t="e">
        <f t="shared" si="5"/>
        <v>#DIV/0!</v>
      </c>
      <c r="V21" s="38">
        <v>0</v>
      </c>
      <c r="W21" s="33">
        <v>0</v>
      </c>
      <c r="X21" s="33">
        <v>0</v>
      </c>
      <c r="Y21" s="33">
        <v>0</v>
      </c>
      <c r="Z21" s="33">
        <f t="shared" si="6"/>
        <v>0</v>
      </c>
      <c r="AA21" s="94" t="e">
        <f t="shared" si="7"/>
        <v>#DIV/0!</v>
      </c>
      <c r="AB21" s="61"/>
      <c r="AC21" s="35">
        <f t="shared" si="20"/>
        <v>0</v>
      </c>
      <c r="AD21" s="40">
        <f t="shared" si="21"/>
        <v>0</v>
      </c>
      <c r="AE21" s="40">
        <f t="shared" si="8"/>
        <v>0</v>
      </c>
      <c r="AF21" s="37" t="e">
        <f t="shared" si="9"/>
        <v>#DIV/0!</v>
      </c>
      <c r="AG21" s="38">
        <v>0</v>
      </c>
      <c r="AH21" s="34">
        <v>0</v>
      </c>
      <c r="AI21" s="33">
        <f t="shared" si="29"/>
        <v>0</v>
      </c>
      <c r="AJ21" s="34" t="e">
        <f t="shared" si="30"/>
        <v>#DIV/0!</v>
      </c>
      <c r="AK21" s="36">
        <f t="shared" si="27"/>
        <v>0</v>
      </c>
      <c r="AL21" s="36">
        <f t="shared" si="31"/>
        <v>0</v>
      </c>
      <c r="AM21" s="37" t="e">
        <f t="shared" si="32"/>
        <v>#DIV/0!</v>
      </c>
      <c r="AN21" s="38">
        <v>0</v>
      </c>
      <c r="AO21" s="43" t="s">
        <v>105</v>
      </c>
      <c r="AP21" s="43" t="s">
        <v>105</v>
      </c>
      <c r="AQ21" s="39">
        <f t="shared" si="12"/>
        <v>0</v>
      </c>
      <c r="AR21" s="44">
        <v>0</v>
      </c>
      <c r="AS21" s="44">
        <f t="shared" si="13"/>
        <v>0</v>
      </c>
      <c r="AT21" s="34" t="e">
        <f t="shared" si="14"/>
        <v>#DIV/0!</v>
      </c>
      <c r="AU21" s="45"/>
      <c r="AV21" s="45">
        <f t="shared" si="15"/>
        <v>0</v>
      </c>
      <c r="AW21" s="37" t="e">
        <f t="shared" si="16"/>
        <v>#DIV/0!</v>
      </c>
      <c r="AX21" s="222">
        <f t="shared" si="17"/>
        <v>0</v>
      </c>
      <c r="AY21" s="223">
        <f t="shared" si="33"/>
        <v>0</v>
      </c>
      <c r="AZ21" s="222" t="b">
        <f t="shared" si="34"/>
        <v>1</v>
      </c>
    </row>
    <row r="22" spans="1:52" hidden="1" x14ac:dyDescent="0.5">
      <c r="A22" s="60" t="s">
        <v>677</v>
      </c>
      <c r="B22" s="30">
        <v>0</v>
      </c>
      <c r="C22" s="31">
        <v>0</v>
      </c>
      <c r="D22" s="31">
        <v>0</v>
      </c>
      <c r="E22" s="32">
        <f t="shared" si="0"/>
        <v>0</v>
      </c>
      <c r="F22" s="31">
        <v>0</v>
      </c>
      <c r="G22" s="31">
        <v>0</v>
      </c>
      <c r="H22" s="33">
        <v>0</v>
      </c>
      <c r="I22" s="33">
        <v>0</v>
      </c>
      <c r="J22" s="33">
        <v>0</v>
      </c>
      <c r="K22" s="33">
        <v>0</v>
      </c>
      <c r="L22" s="33">
        <f t="shared" si="18"/>
        <v>0</v>
      </c>
      <c r="M22" s="33">
        <f t="shared" si="1"/>
        <v>0</v>
      </c>
      <c r="N22" s="34" t="e">
        <f t="shared" si="2"/>
        <v>#DIV/0!</v>
      </c>
      <c r="O22" s="61"/>
      <c r="P22" s="61"/>
      <c r="Q22" s="61"/>
      <c r="R22" s="61">
        <f t="shared" si="28"/>
        <v>0</v>
      </c>
      <c r="S22" s="36">
        <f t="shared" si="19"/>
        <v>0</v>
      </c>
      <c r="T22" s="36">
        <f t="shared" si="4"/>
        <v>0</v>
      </c>
      <c r="U22" s="37" t="e">
        <f t="shared" si="5"/>
        <v>#DIV/0!</v>
      </c>
      <c r="V22" s="38">
        <v>0</v>
      </c>
      <c r="W22" s="33">
        <v>0</v>
      </c>
      <c r="X22" s="33">
        <v>0</v>
      </c>
      <c r="Y22" s="33">
        <v>0</v>
      </c>
      <c r="Z22" s="33">
        <f t="shared" si="6"/>
        <v>0</v>
      </c>
      <c r="AA22" s="94" t="e">
        <f t="shared" si="7"/>
        <v>#DIV/0!</v>
      </c>
      <c r="AB22" s="61"/>
      <c r="AC22" s="35">
        <f t="shared" si="20"/>
        <v>0</v>
      </c>
      <c r="AD22" s="40">
        <f t="shared" si="21"/>
        <v>0</v>
      </c>
      <c r="AE22" s="40">
        <f t="shared" si="8"/>
        <v>0</v>
      </c>
      <c r="AF22" s="37" t="e">
        <f t="shared" si="9"/>
        <v>#DIV/0!</v>
      </c>
      <c r="AG22" s="38">
        <v>0</v>
      </c>
      <c r="AH22" s="34">
        <v>0</v>
      </c>
      <c r="AI22" s="33">
        <f t="shared" si="29"/>
        <v>0</v>
      </c>
      <c r="AJ22" s="34" t="e">
        <f t="shared" si="30"/>
        <v>#DIV/0!</v>
      </c>
      <c r="AK22" s="36">
        <f t="shared" si="27"/>
        <v>0</v>
      </c>
      <c r="AL22" s="36">
        <f t="shared" si="31"/>
        <v>0</v>
      </c>
      <c r="AM22" s="37" t="e">
        <f t="shared" si="32"/>
        <v>#DIV/0!</v>
      </c>
      <c r="AN22" s="38">
        <v>0</v>
      </c>
      <c r="AO22" s="43" t="s">
        <v>105</v>
      </c>
      <c r="AP22" s="43" t="s">
        <v>105</v>
      </c>
      <c r="AQ22" s="39">
        <f t="shared" si="12"/>
        <v>0</v>
      </c>
      <c r="AR22" s="44">
        <v>0</v>
      </c>
      <c r="AS22" s="44">
        <f t="shared" si="13"/>
        <v>0</v>
      </c>
      <c r="AT22" s="34" t="e">
        <f t="shared" si="14"/>
        <v>#DIV/0!</v>
      </c>
      <c r="AU22" s="45"/>
      <c r="AV22" s="45">
        <f t="shared" si="15"/>
        <v>0</v>
      </c>
      <c r="AW22" s="37" t="e">
        <f t="shared" si="16"/>
        <v>#DIV/0!</v>
      </c>
      <c r="AX22" s="222">
        <f t="shared" si="17"/>
        <v>0</v>
      </c>
      <c r="AY22" s="223">
        <f t="shared" si="33"/>
        <v>0</v>
      </c>
      <c r="AZ22" s="222" t="b">
        <f t="shared" si="34"/>
        <v>1</v>
      </c>
    </row>
    <row r="23" spans="1:52" hidden="1" x14ac:dyDescent="0.5">
      <c r="A23" s="60" t="s">
        <v>678</v>
      </c>
      <c r="B23" s="30">
        <v>0</v>
      </c>
      <c r="C23" s="31">
        <v>0</v>
      </c>
      <c r="D23" s="31">
        <v>0</v>
      </c>
      <c r="E23" s="32">
        <f t="shared" si="0"/>
        <v>0</v>
      </c>
      <c r="F23" s="31">
        <v>0</v>
      </c>
      <c r="G23" s="31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18"/>
        <v>0</v>
      </c>
      <c r="M23" s="33">
        <f t="shared" si="1"/>
        <v>0</v>
      </c>
      <c r="N23" s="34" t="e">
        <f t="shared" si="2"/>
        <v>#DIV/0!</v>
      </c>
      <c r="O23" s="61"/>
      <c r="P23" s="61"/>
      <c r="Q23" s="61"/>
      <c r="R23" s="61">
        <f t="shared" si="28"/>
        <v>0</v>
      </c>
      <c r="S23" s="36">
        <f t="shared" si="19"/>
        <v>0</v>
      </c>
      <c r="T23" s="36">
        <f t="shared" si="4"/>
        <v>0</v>
      </c>
      <c r="U23" s="37" t="e">
        <f t="shared" si="5"/>
        <v>#DIV/0!</v>
      </c>
      <c r="V23" s="38">
        <v>0</v>
      </c>
      <c r="W23" s="33">
        <v>0</v>
      </c>
      <c r="X23" s="33">
        <v>0</v>
      </c>
      <c r="Y23" s="33">
        <v>0</v>
      </c>
      <c r="Z23" s="33">
        <f t="shared" si="6"/>
        <v>0</v>
      </c>
      <c r="AA23" s="94" t="e">
        <f t="shared" si="7"/>
        <v>#DIV/0!</v>
      </c>
      <c r="AB23" s="61"/>
      <c r="AC23" s="35">
        <f t="shared" si="20"/>
        <v>0</v>
      </c>
      <c r="AD23" s="40">
        <f t="shared" si="21"/>
        <v>0</v>
      </c>
      <c r="AE23" s="40">
        <f t="shared" si="8"/>
        <v>0</v>
      </c>
      <c r="AF23" s="37" t="e">
        <f t="shared" si="9"/>
        <v>#DIV/0!</v>
      </c>
      <c r="AG23" s="38">
        <v>0</v>
      </c>
      <c r="AH23" s="34">
        <v>0</v>
      </c>
      <c r="AI23" s="33">
        <f t="shared" si="29"/>
        <v>0</v>
      </c>
      <c r="AJ23" s="34" t="e">
        <f t="shared" si="30"/>
        <v>#DIV/0!</v>
      </c>
      <c r="AK23" s="36">
        <f t="shared" si="27"/>
        <v>0</v>
      </c>
      <c r="AL23" s="36">
        <f t="shared" si="31"/>
        <v>0</v>
      </c>
      <c r="AM23" s="37" t="e">
        <f t="shared" si="32"/>
        <v>#DIV/0!</v>
      </c>
      <c r="AN23" s="38">
        <v>0</v>
      </c>
      <c r="AO23" s="43" t="s">
        <v>105</v>
      </c>
      <c r="AP23" s="43" t="s">
        <v>105</v>
      </c>
      <c r="AQ23" s="39">
        <f t="shared" si="12"/>
        <v>0</v>
      </c>
      <c r="AR23" s="44">
        <v>0</v>
      </c>
      <c r="AS23" s="44">
        <f t="shared" si="13"/>
        <v>0</v>
      </c>
      <c r="AT23" s="34" t="e">
        <f t="shared" si="14"/>
        <v>#DIV/0!</v>
      </c>
      <c r="AU23" s="45"/>
      <c r="AV23" s="45">
        <f t="shared" si="15"/>
        <v>0</v>
      </c>
      <c r="AW23" s="37" t="e">
        <f t="shared" si="16"/>
        <v>#DIV/0!</v>
      </c>
      <c r="AX23" s="222">
        <f t="shared" si="17"/>
        <v>0</v>
      </c>
      <c r="AY23" s="223">
        <f t="shared" si="33"/>
        <v>0</v>
      </c>
      <c r="AZ23" s="222" t="b">
        <f t="shared" si="34"/>
        <v>1</v>
      </c>
    </row>
    <row r="24" spans="1:52" hidden="1" x14ac:dyDescent="0.5">
      <c r="A24" s="60" t="s">
        <v>679</v>
      </c>
      <c r="B24" s="30">
        <v>0</v>
      </c>
      <c r="C24" s="31">
        <v>0</v>
      </c>
      <c r="D24" s="31">
        <v>0</v>
      </c>
      <c r="E24" s="32">
        <f t="shared" si="0"/>
        <v>0</v>
      </c>
      <c r="F24" s="31">
        <v>0</v>
      </c>
      <c r="G24" s="31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18"/>
        <v>0</v>
      </c>
      <c r="M24" s="33">
        <f t="shared" si="1"/>
        <v>0</v>
      </c>
      <c r="N24" s="34" t="e">
        <f t="shared" si="2"/>
        <v>#DIV/0!</v>
      </c>
      <c r="O24" s="61"/>
      <c r="P24" s="61"/>
      <c r="Q24" s="61"/>
      <c r="R24" s="61">
        <f t="shared" si="28"/>
        <v>0</v>
      </c>
      <c r="S24" s="36">
        <f t="shared" si="19"/>
        <v>0</v>
      </c>
      <c r="T24" s="36">
        <f t="shared" si="4"/>
        <v>0</v>
      </c>
      <c r="U24" s="37" t="e">
        <f t="shared" si="5"/>
        <v>#DIV/0!</v>
      </c>
      <c r="V24" s="38">
        <v>0</v>
      </c>
      <c r="W24" s="33">
        <v>0</v>
      </c>
      <c r="X24" s="33">
        <v>0</v>
      </c>
      <c r="Y24" s="33">
        <v>0</v>
      </c>
      <c r="Z24" s="33">
        <f t="shared" si="6"/>
        <v>0</v>
      </c>
      <c r="AA24" s="94" t="e">
        <f t="shared" si="7"/>
        <v>#DIV/0!</v>
      </c>
      <c r="AB24" s="61"/>
      <c r="AC24" s="35">
        <f t="shared" si="20"/>
        <v>0</v>
      </c>
      <c r="AD24" s="40">
        <f t="shared" si="21"/>
        <v>0</v>
      </c>
      <c r="AE24" s="40">
        <f t="shared" si="8"/>
        <v>0</v>
      </c>
      <c r="AF24" s="37" t="e">
        <f t="shared" si="9"/>
        <v>#DIV/0!</v>
      </c>
      <c r="AG24" s="38">
        <v>0</v>
      </c>
      <c r="AH24" s="34">
        <v>0</v>
      </c>
      <c r="AI24" s="33">
        <f t="shared" si="29"/>
        <v>0</v>
      </c>
      <c r="AJ24" s="34" t="e">
        <f t="shared" si="30"/>
        <v>#DIV/0!</v>
      </c>
      <c r="AK24" s="36">
        <f t="shared" si="27"/>
        <v>0</v>
      </c>
      <c r="AL24" s="36">
        <f t="shared" si="31"/>
        <v>0</v>
      </c>
      <c r="AM24" s="37" t="e">
        <f t="shared" si="32"/>
        <v>#DIV/0!</v>
      </c>
      <c r="AN24" s="38">
        <v>0</v>
      </c>
      <c r="AO24" s="43" t="s">
        <v>105</v>
      </c>
      <c r="AP24" s="43" t="s">
        <v>105</v>
      </c>
      <c r="AQ24" s="39">
        <f t="shared" si="12"/>
        <v>0</v>
      </c>
      <c r="AR24" s="44">
        <v>0</v>
      </c>
      <c r="AS24" s="44">
        <f t="shared" si="13"/>
        <v>0</v>
      </c>
      <c r="AT24" s="34" t="e">
        <f t="shared" si="14"/>
        <v>#DIV/0!</v>
      </c>
      <c r="AU24" s="45"/>
      <c r="AV24" s="45">
        <f t="shared" si="15"/>
        <v>0</v>
      </c>
      <c r="AW24" s="37" t="e">
        <f t="shared" si="16"/>
        <v>#DIV/0!</v>
      </c>
      <c r="AX24" s="222">
        <f t="shared" si="17"/>
        <v>0</v>
      </c>
      <c r="AY24" s="223">
        <f t="shared" si="33"/>
        <v>0</v>
      </c>
      <c r="AZ24" s="222" t="b">
        <f t="shared" si="34"/>
        <v>1</v>
      </c>
    </row>
    <row r="25" spans="1:52" hidden="1" x14ac:dyDescent="0.5">
      <c r="A25" s="60" t="s">
        <v>680</v>
      </c>
      <c r="B25" s="30">
        <v>0</v>
      </c>
      <c r="C25" s="31">
        <v>0</v>
      </c>
      <c r="D25" s="31">
        <v>0</v>
      </c>
      <c r="E25" s="32">
        <f t="shared" si="0"/>
        <v>0</v>
      </c>
      <c r="F25" s="31">
        <v>0</v>
      </c>
      <c r="G25" s="31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18"/>
        <v>0</v>
      </c>
      <c r="M25" s="33">
        <f t="shared" si="1"/>
        <v>0</v>
      </c>
      <c r="N25" s="34" t="e">
        <f t="shared" si="2"/>
        <v>#DIV/0!</v>
      </c>
      <c r="O25" s="61"/>
      <c r="P25" s="61"/>
      <c r="Q25" s="61"/>
      <c r="R25" s="61">
        <f t="shared" si="28"/>
        <v>0</v>
      </c>
      <c r="S25" s="36">
        <f t="shared" si="19"/>
        <v>0</v>
      </c>
      <c r="T25" s="36">
        <f t="shared" si="4"/>
        <v>0</v>
      </c>
      <c r="U25" s="37" t="e">
        <f t="shared" si="5"/>
        <v>#DIV/0!</v>
      </c>
      <c r="V25" s="38">
        <v>0</v>
      </c>
      <c r="W25" s="33">
        <v>0</v>
      </c>
      <c r="X25" s="33">
        <v>0</v>
      </c>
      <c r="Y25" s="33">
        <v>0</v>
      </c>
      <c r="Z25" s="33">
        <f t="shared" si="6"/>
        <v>0</v>
      </c>
      <c r="AA25" s="94" t="e">
        <f t="shared" si="7"/>
        <v>#DIV/0!</v>
      </c>
      <c r="AB25" s="61"/>
      <c r="AC25" s="35">
        <f t="shared" si="20"/>
        <v>0</v>
      </c>
      <c r="AD25" s="40">
        <f t="shared" si="21"/>
        <v>0</v>
      </c>
      <c r="AE25" s="40">
        <f t="shared" si="8"/>
        <v>0</v>
      </c>
      <c r="AF25" s="37" t="e">
        <f t="shared" si="9"/>
        <v>#DIV/0!</v>
      </c>
      <c r="AG25" s="38">
        <v>0</v>
      </c>
      <c r="AH25" s="34">
        <v>0</v>
      </c>
      <c r="AI25" s="33">
        <f t="shared" si="29"/>
        <v>0</v>
      </c>
      <c r="AJ25" s="34" t="e">
        <f t="shared" si="30"/>
        <v>#DIV/0!</v>
      </c>
      <c r="AK25" s="36">
        <f t="shared" si="27"/>
        <v>0</v>
      </c>
      <c r="AL25" s="36">
        <f t="shared" si="31"/>
        <v>0</v>
      </c>
      <c r="AM25" s="37" t="e">
        <f t="shared" si="32"/>
        <v>#DIV/0!</v>
      </c>
      <c r="AN25" s="38">
        <v>0</v>
      </c>
      <c r="AO25" s="43" t="s">
        <v>105</v>
      </c>
      <c r="AP25" s="43" t="s">
        <v>105</v>
      </c>
      <c r="AQ25" s="39">
        <f t="shared" si="12"/>
        <v>0</v>
      </c>
      <c r="AR25" s="44">
        <v>0</v>
      </c>
      <c r="AS25" s="44">
        <f t="shared" si="13"/>
        <v>0</v>
      </c>
      <c r="AT25" s="34" t="e">
        <f t="shared" si="14"/>
        <v>#DIV/0!</v>
      </c>
      <c r="AU25" s="45"/>
      <c r="AV25" s="45">
        <f t="shared" si="15"/>
        <v>0</v>
      </c>
      <c r="AW25" s="37" t="e">
        <f t="shared" si="16"/>
        <v>#DIV/0!</v>
      </c>
      <c r="AX25" s="222">
        <f t="shared" si="17"/>
        <v>0</v>
      </c>
      <c r="AY25" s="223">
        <f t="shared" si="33"/>
        <v>0</v>
      </c>
      <c r="AZ25" s="222" t="b">
        <f t="shared" si="34"/>
        <v>1</v>
      </c>
    </row>
    <row r="26" spans="1:52" hidden="1" x14ac:dyDescent="0.5">
      <c r="A26" s="60" t="s">
        <v>681</v>
      </c>
      <c r="B26" s="30">
        <v>0</v>
      </c>
      <c r="C26" s="31">
        <v>0</v>
      </c>
      <c r="D26" s="31">
        <v>0</v>
      </c>
      <c r="E26" s="32">
        <f t="shared" si="0"/>
        <v>0</v>
      </c>
      <c r="F26" s="31">
        <v>0</v>
      </c>
      <c r="G26" s="31">
        <v>0</v>
      </c>
      <c r="H26" s="33">
        <v>0</v>
      </c>
      <c r="I26" s="33">
        <v>0</v>
      </c>
      <c r="J26" s="33">
        <v>0</v>
      </c>
      <c r="K26" s="33">
        <v>0</v>
      </c>
      <c r="L26" s="33">
        <f t="shared" si="18"/>
        <v>0</v>
      </c>
      <c r="M26" s="33">
        <f t="shared" si="1"/>
        <v>0</v>
      </c>
      <c r="N26" s="34" t="e">
        <f t="shared" si="2"/>
        <v>#DIV/0!</v>
      </c>
      <c r="O26" s="61"/>
      <c r="P26" s="61"/>
      <c r="Q26" s="61"/>
      <c r="R26" s="61">
        <f t="shared" si="28"/>
        <v>0</v>
      </c>
      <c r="S26" s="36">
        <f t="shared" si="19"/>
        <v>0</v>
      </c>
      <c r="T26" s="36">
        <f t="shared" si="4"/>
        <v>0</v>
      </c>
      <c r="U26" s="37" t="e">
        <f t="shared" si="5"/>
        <v>#DIV/0!</v>
      </c>
      <c r="V26" s="38">
        <v>0</v>
      </c>
      <c r="W26" s="33">
        <v>0</v>
      </c>
      <c r="X26" s="33">
        <v>0</v>
      </c>
      <c r="Y26" s="33">
        <v>0</v>
      </c>
      <c r="Z26" s="33">
        <f t="shared" si="6"/>
        <v>0</v>
      </c>
      <c r="AA26" s="94" t="e">
        <f t="shared" si="7"/>
        <v>#DIV/0!</v>
      </c>
      <c r="AB26" s="61"/>
      <c r="AC26" s="35">
        <f t="shared" si="20"/>
        <v>0</v>
      </c>
      <c r="AD26" s="40">
        <f t="shared" si="21"/>
        <v>0</v>
      </c>
      <c r="AE26" s="40">
        <f t="shared" si="8"/>
        <v>0</v>
      </c>
      <c r="AF26" s="37" t="e">
        <f t="shared" si="9"/>
        <v>#DIV/0!</v>
      </c>
      <c r="AG26" s="38">
        <v>0</v>
      </c>
      <c r="AH26" s="34">
        <v>0</v>
      </c>
      <c r="AI26" s="33">
        <f t="shared" si="29"/>
        <v>0</v>
      </c>
      <c r="AJ26" s="34" t="e">
        <f t="shared" si="30"/>
        <v>#DIV/0!</v>
      </c>
      <c r="AK26" s="36">
        <f t="shared" si="27"/>
        <v>0</v>
      </c>
      <c r="AL26" s="36">
        <f t="shared" si="31"/>
        <v>0</v>
      </c>
      <c r="AM26" s="37" t="e">
        <f t="shared" si="32"/>
        <v>#DIV/0!</v>
      </c>
      <c r="AN26" s="38">
        <v>0</v>
      </c>
      <c r="AO26" s="43" t="s">
        <v>105</v>
      </c>
      <c r="AP26" s="43" t="s">
        <v>105</v>
      </c>
      <c r="AQ26" s="39">
        <f t="shared" si="12"/>
        <v>0</v>
      </c>
      <c r="AR26" s="44">
        <v>0</v>
      </c>
      <c r="AS26" s="44">
        <f t="shared" si="13"/>
        <v>0</v>
      </c>
      <c r="AT26" s="34" t="e">
        <f t="shared" si="14"/>
        <v>#DIV/0!</v>
      </c>
      <c r="AU26" s="45"/>
      <c r="AV26" s="45">
        <f t="shared" si="15"/>
        <v>0</v>
      </c>
      <c r="AW26" s="37" t="e">
        <f t="shared" si="16"/>
        <v>#DIV/0!</v>
      </c>
      <c r="AX26" s="222">
        <f t="shared" si="17"/>
        <v>0</v>
      </c>
      <c r="AY26" s="223">
        <f t="shared" si="33"/>
        <v>0</v>
      </c>
      <c r="AZ26" s="222" t="b">
        <f t="shared" si="34"/>
        <v>1</v>
      </c>
    </row>
    <row r="27" spans="1:52" x14ac:dyDescent="0.5">
      <c r="A27" s="60" t="s">
        <v>682</v>
      </c>
      <c r="B27" s="30">
        <v>3</v>
      </c>
      <c r="C27" s="31">
        <v>6</v>
      </c>
      <c r="D27" s="31">
        <v>6</v>
      </c>
      <c r="E27" s="32">
        <f t="shared" si="0"/>
        <v>0</v>
      </c>
      <c r="F27" s="31">
        <v>0</v>
      </c>
      <c r="G27" s="31">
        <v>0</v>
      </c>
      <c r="H27" s="33">
        <v>0</v>
      </c>
      <c r="I27" s="33">
        <v>0</v>
      </c>
      <c r="J27" s="33">
        <v>0</v>
      </c>
      <c r="K27" s="33">
        <v>0</v>
      </c>
      <c r="L27" s="33">
        <f t="shared" si="18"/>
        <v>3</v>
      </c>
      <c r="M27" s="33">
        <f t="shared" si="1"/>
        <v>0</v>
      </c>
      <c r="N27" s="34">
        <f t="shared" si="2"/>
        <v>0</v>
      </c>
      <c r="O27" s="61"/>
      <c r="P27" s="61"/>
      <c r="Q27" s="61"/>
      <c r="R27" s="61">
        <f t="shared" si="28"/>
        <v>0</v>
      </c>
      <c r="S27" s="36">
        <f t="shared" si="19"/>
        <v>3</v>
      </c>
      <c r="T27" s="36">
        <f t="shared" si="4"/>
        <v>0</v>
      </c>
      <c r="U27" s="37">
        <f t="shared" si="5"/>
        <v>0</v>
      </c>
      <c r="V27" s="38">
        <v>1</v>
      </c>
      <c r="W27" s="33">
        <v>2</v>
      </c>
      <c r="X27" s="33">
        <v>1</v>
      </c>
      <c r="Y27" s="33">
        <v>3</v>
      </c>
      <c r="Z27" s="33">
        <f t="shared" si="6"/>
        <v>2</v>
      </c>
      <c r="AA27" s="94">
        <f t="shared" si="7"/>
        <v>200</v>
      </c>
      <c r="AB27" s="61">
        <v>2</v>
      </c>
      <c r="AC27" s="35">
        <f t="shared" si="20"/>
        <v>1</v>
      </c>
      <c r="AD27" s="40">
        <f t="shared" si="21"/>
        <v>3</v>
      </c>
      <c r="AE27" s="40">
        <f t="shared" si="8"/>
        <v>2</v>
      </c>
      <c r="AF27" s="37">
        <f t="shared" si="9"/>
        <v>200</v>
      </c>
      <c r="AG27" s="268">
        <v>0.27</v>
      </c>
      <c r="AH27" s="270">
        <v>0.78</v>
      </c>
      <c r="AI27" s="33">
        <f t="shared" si="29"/>
        <v>0.51</v>
      </c>
      <c r="AJ27" s="34">
        <f t="shared" si="30"/>
        <v>188.88888888888889</v>
      </c>
      <c r="AK27" s="37">
        <f>ROUND((AU27*AD27)/1000,2)</f>
        <v>0.75</v>
      </c>
      <c r="AL27" s="36">
        <f t="shared" si="31"/>
        <v>0.48</v>
      </c>
      <c r="AM27" s="37">
        <f t="shared" si="32"/>
        <v>177.77777777777777</v>
      </c>
      <c r="AN27" s="38">
        <v>270</v>
      </c>
      <c r="AO27" s="43">
        <v>1400</v>
      </c>
      <c r="AP27" s="43">
        <v>0</v>
      </c>
      <c r="AQ27" s="39">
        <f t="shared" si="12"/>
        <v>-100</v>
      </c>
      <c r="AR27" s="269">
        <v>260</v>
      </c>
      <c r="AS27" s="44">
        <f t="shared" si="13"/>
        <v>-10</v>
      </c>
      <c r="AT27" s="34">
        <f t="shared" si="14"/>
        <v>-3.7037037037037033</v>
      </c>
      <c r="AU27" s="45">
        <v>250</v>
      </c>
      <c r="AV27" s="45">
        <f t="shared" si="15"/>
        <v>-20</v>
      </c>
      <c r="AW27" s="37">
        <f t="shared" si="16"/>
        <v>-7.4074074074074066</v>
      </c>
      <c r="AX27" s="222">
        <f t="shared" si="17"/>
        <v>250</v>
      </c>
      <c r="AY27" s="223">
        <f t="shared" si="33"/>
        <v>0</v>
      </c>
      <c r="AZ27" s="222" t="b">
        <f t="shared" si="34"/>
        <v>1</v>
      </c>
    </row>
    <row r="28" spans="1:52" hidden="1" x14ac:dyDescent="0.5">
      <c r="A28" s="60" t="s">
        <v>683</v>
      </c>
      <c r="B28" s="30">
        <v>0</v>
      </c>
      <c r="C28" s="31">
        <v>0</v>
      </c>
      <c r="D28" s="31">
        <v>0</v>
      </c>
      <c r="E28" s="32">
        <f t="shared" si="0"/>
        <v>0</v>
      </c>
      <c r="F28" s="31">
        <v>0</v>
      </c>
      <c r="G28" s="31">
        <v>0</v>
      </c>
      <c r="H28" s="33">
        <v>0</v>
      </c>
      <c r="I28" s="33">
        <v>0</v>
      </c>
      <c r="J28" s="33">
        <v>0</v>
      </c>
      <c r="K28" s="33">
        <v>0</v>
      </c>
      <c r="L28" s="33">
        <f t="shared" si="18"/>
        <v>0</v>
      </c>
      <c r="M28" s="33">
        <f t="shared" si="1"/>
        <v>0</v>
      </c>
      <c r="N28" s="34" t="e">
        <f t="shared" si="2"/>
        <v>#DIV/0!</v>
      </c>
      <c r="O28" s="61"/>
      <c r="P28" s="61"/>
      <c r="Q28" s="61"/>
      <c r="R28" s="61">
        <f t="shared" si="28"/>
        <v>0</v>
      </c>
      <c r="S28" s="36">
        <f t="shared" si="19"/>
        <v>0</v>
      </c>
      <c r="T28" s="36">
        <f t="shared" si="4"/>
        <v>0</v>
      </c>
      <c r="U28" s="37" t="e">
        <f t="shared" si="5"/>
        <v>#DIV/0!</v>
      </c>
      <c r="V28" s="38">
        <v>0</v>
      </c>
      <c r="W28" s="33">
        <v>0</v>
      </c>
      <c r="X28" s="33">
        <v>0</v>
      </c>
      <c r="Y28" s="33">
        <v>0</v>
      </c>
      <c r="Z28" s="33">
        <f t="shared" si="6"/>
        <v>0</v>
      </c>
      <c r="AA28" s="94" t="e">
        <f t="shared" si="7"/>
        <v>#DIV/0!</v>
      </c>
      <c r="AB28" s="61"/>
      <c r="AC28" s="35">
        <f t="shared" si="20"/>
        <v>0</v>
      </c>
      <c r="AD28" s="40">
        <f t="shared" si="21"/>
        <v>0</v>
      </c>
      <c r="AE28" s="40">
        <f t="shared" si="8"/>
        <v>0</v>
      </c>
      <c r="AF28" s="37" t="e">
        <f t="shared" si="9"/>
        <v>#DIV/0!</v>
      </c>
      <c r="AG28" s="38">
        <v>0</v>
      </c>
      <c r="AH28" s="34">
        <v>0</v>
      </c>
      <c r="AI28" s="33">
        <f t="shared" si="29"/>
        <v>0</v>
      </c>
      <c r="AJ28" s="34" t="e">
        <f t="shared" si="30"/>
        <v>#DIV/0!</v>
      </c>
      <c r="AK28" s="36">
        <f>ROUND((AU28*AD28)/1000,0)</f>
        <v>0</v>
      </c>
      <c r="AL28" s="36">
        <f t="shared" si="31"/>
        <v>0</v>
      </c>
      <c r="AM28" s="37" t="e">
        <f t="shared" si="32"/>
        <v>#DIV/0!</v>
      </c>
      <c r="AN28" s="38">
        <v>0</v>
      </c>
      <c r="AO28" s="43" t="s">
        <v>105</v>
      </c>
      <c r="AP28" s="43" t="s">
        <v>105</v>
      </c>
      <c r="AQ28" s="39">
        <f t="shared" si="12"/>
        <v>0</v>
      </c>
      <c r="AR28" s="44">
        <v>0</v>
      </c>
      <c r="AS28" s="44">
        <f t="shared" si="13"/>
        <v>0</v>
      </c>
      <c r="AT28" s="34" t="e">
        <f t="shared" si="14"/>
        <v>#DIV/0!</v>
      </c>
      <c r="AU28" s="45"/>
      <c r="AV28" s="45">
        <f t="shared" si="15"/>
        <v>0</v>
      </c>
      <c r="AW28" s="37" t="e">
        <f t="shared" si="16"/>
        <v>#DIV/0!</v>
      </c>
      <c r="AX28" s="222">
        <f t="shared" si="17"/>
        <v>0</v>
      </c>
      <c r="AY28" s="223">
        <f t="shared" si="33"/>
        <v>0</v>
      </c>
      <c r="AZ28" s="222" t="b">
        <f t="shared" si="34"/>
        <v>1</v>
      </c>
    </row>
    <row r="29" spans="1:52" x14ac:dyDescent="0.5">
      <c r="A29" s="60" t="s">
        <v>684</v>
      </c>
      <c r="B29" s="30">
        <v>56</v>
      </c>
      <c r="C29" s="31">
        <v>59</v>
      </c>
      <c r="D29" s="31">
        <v>56.5</v>
      </c>
      <c r="E29" s="32">
        <f t="shared" si="0"/>
        <v>-4.24</v>
      </c>
      <c r="F29" s="31">
        <v>0</v>
      </c>
      <c r="G29" s="31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18"/>
        <v>56</v>
      </c>
      <c r="M29" s="33">
        <f t="shared" si="1"/>
        <v>0</v>
      </c>
      <c r="N29" s="34">
        <f t="shared" si="2"/>
        <v>0</v>
      </c>
      <c r="O29" s="61">
        <v>1</v>
      </c>
      <c r="P29" s="61"/>
      <c r="Q29" s="61"/>
      <c r="R29" s="61">
        <f t="shared" si="28"/>
        <v>0</v>
      </c>
      <c r="S29" s="36">
        <f t="shared" si="19"/>
        <v>57</v>
      </c>
      <c r="T29" s="36">
        <f t="shared" si="4"/>
        <v>1</v>
      </c>
      <c r="U29" s="37">
        <f t="shared" si="5"/>
        <v>1.7857142857142856</v>
      </c>
      <c r="V29" s="38">
        <v>56</v>
      </c>
      <c r="W29" s="33">
        <v>0</v>
      </c>
      <c r="X29" s="33">
        <v>56</v>
      </c>
      <c r="Y29" s="33">
        <v>56</v>
      </c>
      <c r="Z29" s="33">
        <f t="shared" si="6"/>
        <v>0</v>
      </c>
      <c r="AA29" s="94">
        <f t="shared" si="7"/>
        <v>0</v>
      </c>
      <c r="AB29" s="61"/>
      <c r="AC29" s="35">
        <f t="shared" si="20"/>
        <v>56</v>
      </c>
      <c r="AD29" s="40">
        <f t="shared" si="21"/>
        <v>56</v>
      </c>
      <c r="AE29" s="40">
        <f t="shared" si="8"/>
        <v>0</v>
      </c>
      <c r="AF29" s="37">
        <f t="shared" si="9"/>
        <v>0</v>
      </c>
      <c r="AG29" s="269">
        <v>11</v>
      </c>
      <c r="AH29" s="271">
        <v>8</v>
      </c>
      <c r="AI29" s="33">
        <f t="shared" si="29"/>
        <v>-3</v>
      </c>
      <c r="AJ29" s="34">
        <f t="shared" si="30"/>
        <v>-27.27272727272727</v>
      </c>
      <c r="AK29" s="37">
        <f>ROUND((AU29*AD29)/1000,2)</f>
        <v>3.47</v>
      </c>
      <c r="AL29" s="36">
        <f t="shared" si="31"/>
        <v>-7.5299999999999994</v>
      </c>
      <c r="AM29" s="37">
        <f t="shared" si="32"/>
        <v>-68.454545454545439</v>
      </c>
      <c r="AN29" s="38">
        <v>196</v>
      </c>
      <c r="AO29" s="43">
        <v>152</v>
      </c>
      <c r="AP29" s="43">
        <v>12</v>
      </c>
      <c r="AQ29" s="39">
        <f t="shared" si="12"/>
        <v>-92.10526315789474</v>
      </c>
      <c r="AR29" s="269">
        <v>143</v>
      </c>
      <c r="AS29" s="44">
        <f t="shared" si="13"/>
        <v>-53</v>
      </c>
      <c r="AT29" s="34">
        <f t="shared" si="14"/>
        <v>-27.040816326530614</v>
      </c>
      <c r="AU29" s="45">
        <v>62</v>
      </c>
      <c r="AV29" s="45">
        <f t="shared" si="15"/>
        <v>-134</v>
      </c>
      <c r="AW29" s="37">
        <f t="shared" si="16"/>
        <v>-68.367346938775512</v>
      </c>
      <c r="AX29" s="222">
        <f t="shared" si="17"/>
        <v>62</v>
      </c>
      <c r="AY29" s="223">
        <f t="shared" si="33"/>
        <v>0</v>
      </c>
      <c r="AZ29" s="222" t="b">
        <f t="shared" si="34"/>
        <v>1</v>
      </c>
    </row>
    <row r="30" spans="1:52" hidden="1" x14ac:dyDescent="0.5">
      <c r="A30" s="60" t="s">
        <v>685</v>
      </c>
      <c r="B30" s="30">
        <v>0</v>
      </c>
      <c r="C30" s="31">
        <v>0</v>
      </c>
      <c r="D30" s="31">
        <v>0</v>
      </c>
      <c r="E30" s="32">
        <f t="shared" si="0"/>
        <v>0</v>
      </c>
      <c r="F30" s="31">
        <v>0</v>
      </c>
      <c r="G30" s="31">
        <v>0</v>
      </c>
      <c r="H30" s="33">
        <v>0</v>
      </c>
      <c r="I30" s="33">
        <v>0</v>
      </c>
      <c r="J30" s="33">
        <v>0</v>
      </c>
      <c r="K30" s="33">
        <v>0</v>
      </c>
      <c r="L30" s="33">
        <f t="shared" si="18"/>
        <v>0</v>
      </c>
      <c r="M30" s="33">
        <f t="shared" si="1"/>
        <v>0</v>
      </c>
      <c r="N30" s="34" t="e">
        <f t="shared" si="2"/>
        <v>#DIV/0!</v>
      </c>
      <c r="O30" s="61"/>
      <c r="P30" s="61"/>
      <c r="Q30" s="61"/>
      <c r="R30" s="61">
        <f t="shared" si="28"/>
        <v>0</v>
      </c>
      <c r="S30" s="36">
        <f t="shared" si="19"/>
        <v>0</v>
      </c>
      <c r="T30" s="36">
        <f t="shared" si="4"/>
        <v>0</v>
      </c>
      <c r="U30" s="37" t="e">
        <f t="shared" si="5"/>
        <v>#DIV/0!</v>
      </c>
      <c r="V30" s="38">
        <v>0</v>
      </c>
      <c r="W30" s="33">
        <v>0</v>
      </c>
      <c r="X30" s="33">
        <v>0</v>
      </c>
      <c r="Y30" s="33">
        <v>0</v>
      </c>
      <c r="Z30" s="33">
        <f t="shared" si="6"/>
        <v>0</v>
      </c>
      <c r="AA30" s="94" t="e">
        <f t="shared" si="7"/>
        <v>#DIV/0!</v>
      </c>
      <c r="AB30" s="61"/>
      <c r="AC30" s="35">
        <f t="shared" si="20"/>
        <v>0</v>
      </c>
      <c r="AD30" s="40">
        <f t="shared" si="21"/>
        <v>0</v>
      </c>
      <c r="AE30" s="40">
        <f t="shared" si="8"/>
        <v>0</v>
      </c>
      <c r="AF30" s="37" t="e">
        <f t="shared" si="9"/>
        <v>#DIV/0!</v>
      </c>
      <c r="AG30" s="38">
        <v>0</v>
      </c>
      <c r="AH30" s="34">
        <v>0</v>
      </c>
      <c r="AI30" s="33">
        <f t="shared" si="29"/>
        <v>0</v>
      </c>
      <c r="AJ30" s="34" t="e">
        <f t="shared" si="30"/>
        <v>#DIV/0!</v>
      </c>
      <c r="AK30" s="36">
        <f t="shared" ref="AK30:AK53" si="35">ROUND((AU30*AD30)/1000,0)</f>
        <v>0</v>
      </c>
      <c r="AL30" s="36">
        <f t="shared" si="31"/>
        <v>0</v>
      </c>
      <c r="AM30" s="37" t="e">
        <f t="shared" si="32"/>
        <v>#DIV/0!</v>
      </c>
      <c r="AN30" s="38">
        <v>0</v>
      </c>
      <c r="AO30" s="43" t="s">
        <v>105</v>
      </c>
      <c r="AP30" s="43" t="s">
        <v>105</v>
      </c>
      <c r="AQ30" s="39">
        <f t="shared" si="12"/>
        <v>0</v>
      </c>
      <c r="AR30" s="44">
        <v>0</v>
      </c>
      <c r="AS30" s="44">
        <f t="shared" si="13"/>
        <v>0</v>
      </c>
      <c r="AT30" s="34" t="e">
        <f t="shared" si="14"/>
        <v>#DIV/0!</v>
      </c>
      <c r="AU30" s="45"/>
      <c r="AV30" s="45">
        <f t="shared" si="15"/>
        <v>0</v>
      </c>
      <c r="AW30" s="37" t="e">
        <f t="shared" si="16"/>
        <v>#DIV/0!</v>
      </c>
      <c r="AX30" s="222">
        <f t="shared" si="17"/>
        <v>0</v>
      </c>
      <c r="AY30" s="223">
        <f t="shared" si="33"/>
        <v>0</v>
      </c>
      <c r="AZ30" s="222" t="b">
        <f t="shared" si="34"/>
        <v>1</v>
      </c>
    </row>
    <row r="31" spans="1:52" hidden="1" x14ac:dyDescent="0.5">
      <c r="A31" s="60" t="s">
        <v>686</v>
      </c>
      <c r="B31" s="30">
        <v>0</v>
      </c>
      <c r="C31" s="31">
        <v>0</v>
      </c>
      <c r="D31" s="31">
        <v>0</v>
      </c>
      <c r="E31" s="32">
        <f t="shared" si="0"/>
        <v>0</v>
      </c>
      <c r="F31" s="31">
        <v>0</v>
      </c>
      <c r="G31" s="31">
        <v>0</v>
      </c>
      <c r="H31" s="33">
        <v>0</v>
      </c>
      <c r="I31" s="33">
        <v>0</v>
      </c>
      <c r="J31" s="33">
        <v>0</v>
      </c>
      <c r="K31" s="33">
        <v>0</v>
      </c>
      <c r="L31" s="33">
        <f t="shared" si="18"/>
        <v>0</v>
      </c>
      <c r="M31" s="33">
        <f t="shared" si="1"/>
        <v>0</v>
      </c>
      <c r="N31" s="34" t="e">
        <f t="shared" si="2"/>
        <v>#DIV/0!</v>
      </c>
      <c r="O31" s="61"/>
      <c r="P31" s="61"/>
      <c r="Q31" s="61"/>
      <c r="R31" s="61">
        <f t="shared" si="28"/>
        <v>0</v>
      </c>
      <c r="S31" s="36">
        <f t="shared" si="19"/>
        <v>0</v>
      </c>
      <c r="T31" s="36">
        <f t="shared" si="4"/>
        <v>0</v>
      </c>
      <c r="U31" s="37" t="e">
        <f t="shared" si="5"/>
        <v>#DIV/0!</v>
      </c>
      <c r="V31" s="38">
        <v>0</v>
      </c>
      <c r="W31" s="33">
        <v>0</v>
      </c>
      <c r="X31" s="33">
        <v>0</v>
      </c>
      <c r="Y31" s="33">
        <v>0</v>
      </c>
      <c r="Z31" s="33">
        <f t="shared" si="6"/>
        <v>0</v>
      </c>
      <c r="AA31" s="94" t="e">
        <f t="shared" si="7"/>
        <v>#DIV/0!</v>
      </c>
      <c r="AB31" s="61"/>
      <c r="AC31" s="35">
        <f t="shared" si="20"/>
        <v>0</v>
      </c>
      <c r="AD31" s="40">
        <f t="shared" si="21"/>
        <v>0</v>
      </c>
      <c r="AE31" s="40">
        <f t="shared" si="8"/>
        <v>0</v>
      </c>
      <c r="AF31" s="37" t="e">
        <f t="shared" si="9"/>
        <v>#DIV/0!</v>
      </c>
      <c r="AG31" s="38">
        <v>0</v>
      </c>
      <c r="AH31" s="34">
        <v>0</v>
      </c>
      <c r="AI31" s="33">
        <f t="shared" si="29"/>
        <v>0</v>
      </c>
      <c r="AJ31" s="34" t="e">
        <f t="shared" si="30"/>
        <v>#DIV/0!</v>
      </c>
      <c r="AK31" s="36">
        <f t="shared" si="35"/>
        <v>0</v>
      </c>
      <c r="AL31" s="36">
        <f t="shared" si="31"/>
        <v>0</v>
      </c>
      <c r="AM31" s="37" t="e">
        <f t="shared" si="32"/>
        <v>#DIV/0!</v>
      </c>
      <c r="AN31" s="38">
        <v>0</v>
      </c>
      <c r="AO31" s="43" t="s">
        <v>105</v>
      </c>
      <c r="AP31" s="43" t="s">
        <v>105</v>
      </c>
      <c r="AQ31" s="39">
        <f t="shared" si="12"/>
        <v>0</v>
      </c>
      <c r="AR31" s="44">
        <v>0</v>
      </c>
      <c r="AS31" s="44">
        <f t="shared" si="13"/>
        <v>0</v>
      </c>
      <c r="AT31" s="34" t="e">
        <f t="shared" si="14"/>
        <v>#DIV/0!</v>
      </c>
      <c r="AU31" s="45"/>
      <c r="AV31" s="45">
        <f t="shared" si="15"/>
        <v>0</v>
      </c>
      <c r="AW31" s="37" t="e">
        <f t="shared" si="16"/>
        <v>#DIV/0!</v>
      </c>
      <c r="AX31" s="222">
        <f t="shared" si="17"/>
        <v>0</v>
      </c>
      <c r="AY31" s="223">
        <f t="shared" si="33"/>
        <v>0</v>
      </c>
      <c r="AZ31" s="222" t="b">
        <f t="shared" si="34"/>
        <v>1</v>
      </c>
    </row>
    <row r="32" spans="1:52" hidden="1" x14ac:dyDescent="0.5">
      <c r="A32" s="60" t="s">
        <v>687</v>
      </c>
      <c r="B32" s="30">
        <v>0</v>
      </c>
      <c r="C32" s="31">
        <v>0</v>
      </c>
      <c r="D32" s="31">
        <v>0</v>
      </c>
      <c r="E32" s="32">
        <f t="shared" si="0"/>
        <v>0</v>
      </c>
      <c r="F32" s="31">
        <v>0</v>
      </c>
      <c r="G32" s="31">
        <v>0</v>
      </c>
      <c r="H32" s="33">
        <v>0</v>
      </c>
      <c r="I32" s="33">
        <v>0</v>
      </c>
      <c r="J32" s="33">
        <v>0</v>
      </c>
      <c r="K32" s="33">
        <v>0</v>
      </c>
      <c r="L32" s="33">
        <f t="shared" si="18"/>
        <v>0</v>
      </c>
      <c r="M32" s="33">
        <f t="shared" si="1"/>
        <v>0</v>
      </c>
      <c r="N32" s="34" t="e">
        <f t="shared" si="2"/>
        <v>#DIV/0!</v>
      </c>
      <c r="O32" s="61"/>
      <c r="P32" s="61"/>
      <c r="Q32" s="61"/>
      <c r="R32" s="61">
        <f t="shared" si="28"/>
        <v>0</v>
      </c>
      <c r="S32" s="36">
        <f t="shared" si="19"/>
        <v>0</v>
      </c>
      <c r="T32" s="36">
        <f t="shared" si="4"/>
        <v>0</v>
      </c>
      <c r="U32" s="37" t="e">
        <f t="shared" si="5"/>
        <v>#DIV/0!</v>
      </c>
      <c r="V32" s="38">
        <v>0</v>
      </c>
      <c r="W32" s="33">
        <v>0</v>
      </c>
      <c r="X32" s="33">
        <v>0</v>
      </c>
      <c r="Y32" s="33">
        <v>0</v>
      </c>
      <c r="Z32" s="33">
        <f t="shared" si="6"/>
        <v>0</v>
      </c>
      <c r="AA32" s="94" t="e">
        <f t="shared" si="7"/>
        <v>#DIV/0!</v>
      </c>
      <c r="AB32" s="61"/>
      <c r="AC32" s="35">
        <f t="shared" si="20"/>
        <v>0</v>
      </c>
      <c r="AD32" s="40">
        <f t="shared" si="21"/>
        <v>0</v>
      </c>
      <c r="AE32" s="40">
        <f t="shared" si="8"/>
        <v>0</v>
      </c>
      <c r="AF32" s="37" t="e">
        <f t="shared" si="9"/>
        <v>#DIV/0!</v>
      </c>
      <c r="AG32" s="38">
        <v>0</v>
      </c>
      <c r="AH32" s="34">
        <v>0</v>
      </c>
      <c r="AI32" s="33">
        <f t="shared" si="29"/>
        <v>0</v>
      </c>
      <c r="AJ32" s="34" t="e">
        <f t="shared" si="30"/>
        <v>#DIV/0!</v>
      </c>
      <c r="AK32" s="36">
        <f t="shared" si="35"/>
        <v>0</v>
      </c>
      <c r="AL32" s="36">
        <f t="shared" si="31"/>
        <v>0</v>
      </c>
      <c r="AM32" s="37" t="e">
        <f t="shared" si="32"/>
        <v>#DIV/0!</v>
      </c>
      <c r="AN32" s="38">
        <v>0</v>
      </c>
      <c r="AO32" s="43" t="s">
        <v>105</v>
      </c>
      <c r="AP32" s="43" t="s">
        <v>105</v>
      </c>
      <c r="AQ32" s="39">
        <f t="shared" si="12"/>
        <v>0</v>
      </c>
      <c r="AR32" s="44">
        <v>0</v>
      </c>
      <c r="AS32" s="44">
        <f t="shared" si="13"/>
        <v>0</v>
      </c>
      <c r="AT32" s="34" t="e">
        <f t="shared" si="14"/>
        <v>#DIV/0!</v>
      </c>
      <c r="AU32" s="45"/>
      <c r="AV32" s="45">
        <f t="shared" si="15"/>
        <v>0</v>
      </c>
      <c r="AW32" s="37" t="e">
        <f t="shared" si="16"/>
        <v>#DIV/0!</v>
      </c>
      <c r="AX32" s="222">
        <f t="shared" si="17"/>
        <v>0</v>
      </c>
      <c r="AY32" s="223">
        <f t="shared" si="33"/>
        <v>0</v>
      </c>
      <c r="AZ32" s="222" t="b">
        <f t="shared" si="34"/>
        <v>1</v>
      </c>
    </row>
    <row r="33" spans="1:52" hidden="1" x14ac:dyDescent="0.5">
      <c r="A33" s="60" t="s">
        <v>688</v>
      </c>
      <c r="B33" s="30">
        <v>0</v>
      </c>
      <c r="C33" s="31">
        <v>0</v>
      </c>
      <c r="D33" s="31">
        <v>0</v>
      </c>
      <c r="E33" s="32">
        <f t="shared" si="0"/>
        <v>0</v>
      </c>
      <c r="F33" s="31">
        <v>0</v>
      </c>
      <c r="G33" s="31">
        <v>0</v>
      </c>
      <c r="H33" s="33">
        <v>0</v>
      </c>
      <c r="I33" s="33">
        <v>0</v>
      </c>
      <c r="J33" s="33">
        <v>0</v>
      </c>
      <c r="K33" s="33">
        <v>0</v>
      </c>
      <c r="L33" s="33">
        <f t="shared" si="18"/>
        <v>0</v>
      </c>
      <c r="M33" s="33">
        <f t="shared" si="1"/>
        <v>0</v>
      </c>
      <c r="N33" s="34" t="e">
        <f t="shared" si="2"/>
        <v>#DIV/0!</v>
      </c>
      <c r="O33" s="61"/>
      <c r="P33" s="61"/>
      <c r="Q33" s="61"/>
      <c r="R33" s="61">
        <f t="shared" si="28"/>
        <v>0</v>
      </c>
      <c r="S33" s="36">
        <f t="shared" si="19"/>
        <v>0</v>
      </c>
      <c r="T33" s="36">
        <f t="shared" si="4"/>
        <v>0</v>
      </c>
      <c r="U33" s="37" t="e">
        <f t="shared" si="5"/>
        <v>#DIV/0!</v>
      </c>
      <c r="V33" s="38">
        <v>0</v>
      </c>
      <c r="W33" s="33">
        <v>0</v>
      </c>
      <c r="X33" s="33">
        <v>0</v>
      </c>
      <c r="Y33" s="33">
        <v>0</v>
      </c>
      <c r="Z33" s="33">
        <f t="shared" si="6"/>
        <v>0</v>
      </c>
      <c r="AA33" s="94" t="e">
        <f t="shared" si="7"/>
        <v>#DIV/0!</v>
      </c>
      <c r="AB33" s="61"/>
      <c r="AC33" s="35">
        <f t="shared" si="20"/>
        <v>0</v>
      </c>
      <c r="AD33" s="40">
        <f t="shared" si="21"/>
        <v>0</v>
      </c>
      <c r="AE33" s="40">
        <f t="shared" si="8"/>
        <v>0</v>
      </c>
      <c r="AF33" s="37" t="e">
        <f t="shared" si="9"/>
        <v>#DIV/0!</v>
      </c>
      <c r="AG33" s="38">
        <v>0</v>
      </c>
      <c r="AH33" s="34">
        <v>0</v>
      </c>
      <c r="AI33" s="33">
        <f t="shared" si="29"/>
        <v>0</v>
      </c>
      <c r="AJ33" s="34" t="e">
        <f t="shared" si="30"/>
        <v>#DIV/0!</v>
      </c>
      <c r="AK33" s="36">
        <f t="shared" si="35"/>
        <v>0</v>
      </c>
      <c r="AL33" s="36">
        <f t="shared" si="31"/>
        <v>0</v>
      </c>
      <c r="AM33" s="37" t="e">
        <f t="shared" si="32"/>
        <v>#DIV/0!</v>
      </c>
      <c r="AN33" s="38">
        <v>0</v>
      </c>
      <c r="AO33" s="43" t="s">
        <v>105</v>
      </c>
      <c r="AP33" s="43" t="s">
        <v>105</v>
      </c>
      <c r="AQ33" s="39">
        <f t="shared" si="12"/>
        <v>0</v>
      </c>
      <c r="AR33" s="44">
        <v>0</v>
      </c>
      <c r="AS33" s="44">
        <f t="shared" si="13"/>
        <v>0</v>
      </c>
      <c r="AT33" s="34" t="e">
        <f t="shared" si="14"/>
        <v>#DIV/0!</v>
      </c>
      <c r="AU33" s="45"/>
      <c r="AV33" s="45">
        <f t="shared" si="15"/>
        <v>0</v>
      </c>
      <c r="AW33" s="37" t="e">
        <f t="shared" si="16"/>
        <v>#DIV/0!</v>
      </c>
      <c r="AX33" s="222">
        <f t="shared" si="17"/>
        <v>0</v>
      </c>
      <c r="AY33" s="223">
        <f t="shared" si="33"/>
        <v>0</v>
      </c>
      <c r="AZ33" s="222" t="b">
        <f t="shared" si="34"/>
        <v>1</v>
      </c>
    </row>
    <row r="34" spans="1:52" hidden="1" x14ac:dyDescent="0.5">
      <c r="A34" s="60" t="s">
        <v>689</v>
      </c>
      <c r="B34" s="30">
        <v>0</v>
      </c>
      <c r="C34" s="31">
        <v>0</v>
      </c>
      <c r="D34" s="31">
        <v>0</v>
      </c>
      <c r="E34" s="32">
        <f t="shared" si="0"/>
        <v>0</v>
      </c>
      <c r="F34" s="31">
        <v>0</v>
      </c>
      <c r="G34" s="31">
        <v>0</v>
      </c>
      <c r="H34" s="33">
        <v>0</v>
      </c>
      <c r="I34" s="33">
        <v>0</v>
      </c>
      <c r="J34" s="33">
        <v>0</v>
      </c>
      <c r="K34" s="33">
        <v>0</v>
      </c>
      <c r="L34" s="33">
        <f t="shared" si="18"/>
        <v>0</v>
      </c>
      <c r="M34" s="33">
        <f t="shared" si="1"/>
        <v>0</v>
      </c>
      <c r="N34" s="34" t="e">
        <f t="shared" si="2"/>
        <v>#DIV/0!</v>
      </c>
      <c r="O34" s="61"/>
      <c r="P34" s="61"/>
      <c r="Q34" s="61"/>
      <c r="R34" s="61">
        <f t="shared" si="28"/>
        <v>0</v>
      </c>
      <c r="S34" s="36">
        <f t="shared" si="19"/>
        <v>0</v>
      </c>
      <c r="T34" s="36">
        <f t="shared" si="4"/>
        <v>0</v>
      </c>
      <c r="U34" s="37" t="e">
        <f t="shared" si="5"/>
        <v>#DIV/0!</v>
      </c>
      <c r="V34" s="38">
        <v>0</v>
      </c>
      <c r="W34" s="33">
        <v>0</v>
      </c>
      <c r="X34" s="33">
        <v>0</v>
      </c>
      <c r="Y34" s="33">
        <v>0</v>
      </c>
      <c r="Z34" s="33">
        <f t="shared" si="6"/>
        <v>0</v>
      </c>
      <c r="AA34" s="94" t="e">
        <f t="shared" si="7"/>
        <v>#DIV/0!</v>
      </c>
      <c r="AB34" s="61"/>
      <c r="AC34" s="35">
        <f t="shared" si="20"/>
        <v>0</v>
      </c>
      <c r="AD34" s="40">
        <f t="shared" si="21"/>
        <v>0</v>
      </c>
      <c r="AE34" s="40">
        <f t="shared" si="8"/>
        <v>0</v>
      </c>
      <c r="AF34" s="37" t="e">
        <f t="shared" si="9"/>
        <v>#DIV/0!</v>
      </c>
      <c r="AG34" s="38">
        <v>0</v>
      </c>
      <c r="AH34" s="34">
        <v>0</v>
      </c>
      <c r="AI34" s="33">
        <f t="shared" si="29"/>
        <v>0</v>
      </c>
      <c r="AJ34" s="34" t="e">
        <f t="shared" si="30"/>
        <v>#DIV/0!</v>
      </c>
      <c r="AK34" s="36">
        <f t="shared" si="35"/>
        <v>0</v>
      </c>
      <c r="AL34" s="36">
        <f t="shared" si="31"/>
        <v>0</v>
      </c>
      <c r="AM34" s="37" t="e">
        <f t="shared" si="32"/>
        <v>#DIV/0!</v>
      </c>
      <c r="AN34" s="38">
        <v>0</v>
      </c>
      <c r="AO34" s="43" t="s">
        <v>105</v>
      </c>
      <c r="AP34" s="43" t="s">
        <v>105</v>
      </c>
      <c r="AQ34" s="39">
        <f t="shared" si="12"/>
        <v>0</v>
      </c>
      <c r="AR34" s="44">
        <v>0</v>
      </c>
      <c r="AS34" s="44">
        <f t="shared" si="13"/>
        <v>0</v>
      </c>
      <c r="AT34" s="34" t="e">
        <f t="shared" si="14"/>
        <v>#DIV/0!</v>
      </c>
      <c r="AU34" s="45"/>
      <c r="AV34" s="45">
        <f t="shared" si="15"/>
        <v>0</v>
      </c>
      <c r="AW34" s="37" t="e">
        <f t="shared" si="16"/>
        <v>#DIV/0!</v>
      </c>
      <c r="AX34" s="222">
        <f t="shared" si="17"/>
        <v>0</v>
      </c>
      <c r="AY34" s="223">
        <f t="shared" si="33"/>
        <v>0</v>
      </c>
      <c r="AZ34" s="222" t="b">
        <f t="shared" si="34"/>
        <v>1</v>
      </c>
    </row>
    <row r="35" spans="1:52" hidden="1" x14ac:dyDescent="0.5">
      <c r="A35" s="60" t="s">
        <v>690</v>
      </c>
      <c r="B35" s="30">
        <v>0</v>
      </c>
      <c r="C35" s="31">
        <v>0</v>
      </c>
      <c r="D35" s="31">
        <v>0</v>
      </c>
      <c r="E35" s="32">
        <f t="shared" si="0"/>
        <v>0</v>
      </c>
      <c r="F35" s="31">
        <v>0</v>
      </c>
      <c r="G35" s="31">
        <v>0</v>
      </c>
      <c r="H35" s="33">
        <v>0</v>
      </c>
      <c r="I35" s="33">
        <v>0</v>
      </c>
      <c r="J35" s="33">
        <v>0</v>
      </c>
      <c r="K35" s="33">
        <v>0</v>
      </c>
      <c r="L35" s="33">
        <f t="shared" si="18"/>
        <v>0</v>
      </c>
      <c r="M35" s="33">
        <f t="shared" si="1"/>
        <v>0</v>
      </c>
      <c r="N35" s="34" t="e">
        <f t="shared" si="2"/>
        <v>#DIV/0!</v>
      </c>
      <c r="O35" s="61"/>
      <c r="P35" s="61"/>
      <c r="Q35" s="61"/>
      <c r="R35" s="61">
        <f t="shared" si="28"/>
        <v>0</v>
      </c>
      <c r="S35" s="36">
        <f t="shared" si="19"/>
        <v>0</v>
      </c>
      <c r="T35" s="36">
        <f t="shared" si="4"/>
        <v>0</v>
      </c>
      <c r="U35" s="37" t="e">
        <f t="shared" si="5"/>
        <v>#DIV/0!</v>
      </c>
      <c r="V35" s="38">
        <v>0</v>
      </c>
      <c r="W35" s="33">
        <v>0</v>
      </c>
      <c r="X35" s="33">
        <v>0</v>
      </c>
      <c r="Y35" s="33">
        <v>0</v>
      </c>
      <c r="Z35" s="33">
        <f t="shared" si="6"/>
        <v>0</v>
      </c>
      <c r="AA35" s="94" t="e">
        <f t="shared" si="7"/>
        <v>#DIV/0!</v>
      </c>
      <c r="AB35" s="61"/>
      <c r="AC35" s="35">
        <f t="shared" si="20"/>
        <v>0</v>
      </c>
      <c r="AD35" s="40">
        <f t="shared" si="21"/>
        <v>0</v>
      </c>
      <c r="AE35" s="40">
        <f t="shared" si="8"/>
        <v>0</v>
      </c>
      <c r="AF35" s="37" t="e">
        <f t="shared" si="9"/>
        <v>#DIV/0!</v>
      </c>
      <c r="AG35" s="38">
        <v>0</v>
      </c>
      <c r="AH35" s="34">
        <v>0</v>
      </c>
      <c r="AI35" s="33">
        <f t="shared" si="29"/>
        <v>0</v>
      </c>
      <c r="AJ35" s="34" t="e">
        <f t="shared" si="30"/>
        <v>#DIV/0!</v>
      </c>
      <c r="AK35" s="36">
        <f t="shared" si="35"/>
        <v>0</v>
      </c>
      <c r="AL35" s="36">
        <f t="shared" si="31"/>
        <v>0</v>
      </c>
      <c r="AM35" s="37" t="e">
        <f t="shared" si="32"/>
        <v>#DIV/0!</v>
      </c>
      <c r="AN35" s="38">
        <v>0</v>
      </c>
      <c r="AO35" s="43" t="s">
        <v>105</v>
      </c>
      <c r="AP35" s="43" t="s">
        <v>105</v>
      </c>
      <c r="AQ35" s="39">
        <f t="shared" si="12"/>
        <v>0</v>
      </c>
      <c r="AR35" s="44">
        <v>0</v>
      </c>
      <c r="AS35" s="44">
        <f t="shared" si="13"/>
        <v>0</v>
      </c>
      <c r="AT35" s="34" t="e">
        <f t="shared" si="14"/>
        <v>#DIV/0!</v>
      </c>
      <c r="AU35" s="45"/>
      <c r="AV35" s="45">
        <f t="shared" si="15"/>
        <v>0</v>
      </c>
      <c r="AW35" s="37" t="e">
        <f t="shared" si="16"/>
        <v>#DIV/0!</v>
      </c>
      <c r="AX35" s="222">
        <f t="shared" si="17"/>
        <v>0</v>
      </c>
      <c r="AY35" s="223">
        <f t="shared" si="33"/>
        <v>0</v>
      </c>
      <c r="AZ35" s="222" t="b">
        <f t="shared" si="34"/>
        <v>1</v>
      </c>
    </row>
    <row r="36" spans="1:52" hidden="1" x14ac:dyDescent="0.5">
      <c r="A36" s="60" t="s">
        <v>691</v>
      </c>
      <c r="B36" s="30">
        <v>0</v>
      </c>
      <c r="C36" s="31">
        <v>0</v>
      </c>
      <c r="D36" s="31">
        <v>0</v>
      </c>
      <c r="E36" s="32">
        <f t="shared" si="0"/>
        <v>0</v>
      </c>
      <c r="F36" s="31">
        <v>0</v>
      </c>
      <c r="G36" s="31">
        <v>0</v>
      </c>
      <c r="H36" s="33">
        <v>0</v>
      </c>
      <c r="I36" s="33">
        <v>0</v>
      </c>
      <c r="J36" s="33">
        <v>0</v>
      </c>
      <c r="K36" s="33">
        <v>0</v>
      </c>
      <c r="L36" s="33">
        <f t="shared" si="18"/>
        <v>0</v>
      </c>
      <c r="M36" s="33">
        <f t="shared" si="1"/>
        <v>0</v>
      </c>
      <c r="N36" s="34" t="e">
        <f t="shared" si="2"/>
        <v>#DIV/0!</v>
      </c>
      <c r="O36" s="61"/>
      <c r="P36" s="61"/>
      <c r="Q36" s="61"/>
      <c r="R36" s="61">
        <f t="shared" si="28"/>
        <v>0</v>
      </c>
      <c r="S36" s="36">
        <f t="shared" si="19"/>
        <v>0</v>
      </c>
      <c r="T36" s="36">
        <f t="shared" si="4"/>
        <v>0</v>
      </c>
      <c r="U36" s="37" t="e">
        <f t="shared" si="5"/>
        <v>#DIV/0!</v>
      </c>
      <c r="V36" s="38">
        <v>0</v>
      </c>
      <c r="W36" s="33">
        <v>0</v>
      </c>
      <c r="X36" s="33">
        <v>0</v>
      </c>
      <c r="Y36" s="33">
        <v>0</v>
      </c>
      <c r="Z36" s="33">
        <f t="shared" si="6"/>
        <v>0</v>
      </c>
      <c r="AA36" s="94" t="e">
        <f t="shared" si="7"/>
        <v>#DIV/0!</v>
      </c>
      <c r="AB36" s="61"/>
      <c r="AC36" s="35">
        <f t="shared" si="20"/>
        <v>0</v>
      </c>
      <c r="AD36" s="40">
        <f t="shared" si="21"/>
        <v>0</v>
      </c>
      <c r="AE36" s="40">
        <f t="shared" si="8"/>
        <v>0</v>
      </c>
      <c r="AF36" s="37" t="e">
        <f t="shared" si="9"/>
        <v>#DIV/0!</v>
      </c>
      <c r="AG36" s="38">
        <v>0</v>
      </c>
      <c r="AH36" s="34">
        <v>0</v>
      </c>
      <c r="AI36" s="33">
        <f t="shared" si="29"/>
        <v>0</v>
      </c>
      <c r="AJ36" s="34" t="e">
        <f t="shared" si="30"/>
        <v>#DIV/0!</v>
      </c>
      <c r="AK36" s="36">
        <f t="shared" si="35"/>
        <v>0</v>
      </c>
      <c r="AL36" s="36">
        <f t="shared" si="31"/>
        <v>0</v>
      </c>
      <c r="AM36" s="37" t="e">
        <f t="shared" si="32"/>
        <v>#DIV/0!</v>
      </c>
      <c r="AN36" s="38">
        <v>0</v>
      </c>
      <c r="AO36" s="43" t="s">
        <v>105</v>
      </c>
      <c r="AP36" s="43" t="s">
        <v>105</v>
      </c>
      <c r="AQ36" s="39">
        <f t="shared" si="12"/>
        <v>0</v>
      </c>
      <c r="AR36" s="44">
        <v>0</v>
      </c>
      <c r="AS36" s="44">
        <f t="shared" si="13"/>
        <v>0</v>
      </c>
      <c r="AT36" s="34" t="e">
        <f t="shared" si="14"/>
        <v>#DIV/0!</v>
      </c>
      <c r="AU36" s="45"/>
      <c r="AV36" s="45">
        <f t="shared" si="15"/>
        <v>0</v>
      </c>
      <c r="AW36" s="37" t="e">
        <f t="shared" si="16"/>
        <v>#DIV/0!</v>
      </c>
      <c r="AX36" s="222">
        <f t="shared" si="17"/>
        <v>0</v>
      </c>
      <c r="AY36" s="223">
        <f t="shared" si="33"/>
        <v>0</v>
      </c>
      <c r="AZ36" s="222" t="b">
        <f t="shared" si="34"/>
        <v>1</v>
      </c>
    </row>
    <row r="37" spans="1:52" hidden="1" x14ac:dyDescent="0.5">
      <c r="A37" s="60" t="s">
        <v>692</v>
      </c>
      <c r="B37" s="30">
        <v>0</v>
      </c>
      <c r="C37" s="31">
        <v>0</v>
      </c>
      <c r="D37" s="31">
        <v>0</v>
      </c>
      <c r="E37" s="32">
        <f t="shared" si="0"/>
        <v>0</v>
      </c>
      <c r="F37" s="31">
        <v>0</v>
      </c>
      <c r="G37" s="31">
        <v>0</v>
      </c>
      <c r="H37" s="33">
        <v>0</v>
      </c>
      <c r="I37" s="33">
        <v>0</v>
      </c>
      <c r="J37" s="33">
        <v>0</v>
      </c>
      <c r="K37" s="33">
        <v>0</v>
      </c>
      <c r="L37" s="33">
        <f t="shared" si="18"/>
        <v>0</v>
      </c>
      <c r="M37" s="33">
        <f t="shared" si="1"/>
        <v>0</v>
      </c>
      <c r="N37" s="34" t="e">
        <f t="shared" si="2"/>
        <v>#DIV/0!</v>
      </c>
      <c r="O37" s="61"/>
      <c r="P37" s="61"/>
      <c r="Q37" s="61"/>
      <c r="R37" s="61">
        <f t="shared" si="28"/>
        <v>0</v>
      </c>
      <c r="S37" s="36">
        <f t="shared" si="19"/>
        <v>0</v>
      </c>
      <c r="T37" s="36">
        <f t="shared" si="4"/>
        <v>0</v>
      </c>
      <c r="U37" s="37" t="e">
        <f t="shared" si="5"/>
        <v>#DIV/0!</v>
      </c>
      <c r="V37" s="38">
        <v>0</v>
      </c>
      <c r="W37" s="33">
        <v>0</v>
      </c>
      <c r="X37" s="33">
        <v>0</v>
      </c>
      <c r="Y37" s="33">
        <v>0</v>
      </c>
      <c r="Z37" s="33">
        <f t="shared" si="6"/>
        <v>0</v>
      </c>
      <c r="AA37" s="94" t="e">
        <f t="shared" si="7"/>
        <v>#DIV/0!</v>
      </c>
      <c r="AB37" s="61"/>
      <c r="AC37" s="35">
        <f t="shared" si="20"/>
        <v>0</v>
      </c>
      <c r="AD37" s="40">
        <f t="shared" si="21"/>
        <v>0</v>
      </c>
      <c r="AE37" s="40">
        <f t="shared" si="8"/>
        <v>0</v>
      </c>
      <c r="AF37" s="37" t="e">
        <f t="shared" si="9"/>
        <v>#DIV/0!</v>
      </c>
      <c r="AG37" s="38">
        <v>0</v>
      </c>
      <c r="AH37" s="34">
        <v>0</v>
      </c>
      <c r="AI37" s="33">
        <f t="shared" si="29"/>
        <v>0</v>
      </c>
      <c r="AJ37" s="34" t="e">
        <f t="shared" si="30"/>
        <v>#DIV/0!</v>
      </c>
      <c r="AK37" s="36">
        <f t="shared" si="35"/>
        <v>0</v>
      </c>
      <c r="AL37" s="36">
        <f t="shared" si="31"/>
        <v>0</v>
      </c>
      <c r="AM37" s="37" t="e">
        <f t="shared" si="32"/>
        <v>#DIV/0!</v>
      </c>
      <c r="AN37" s="38">
        <v>0</v>
      </c>
      <c r="AO37" s="43" t="s">
        <v>105</v>
      </c>
      <c r="AP37" s="43" t="s">
        <v>105</v>
      </c>
      <c r="AQ37" s="39">
        <f t="shared" si="12"/>
        <v>0</v>
      </c>
      <c r="AR37" s="44">
        <v>0</v>
      </c>
      <c r="AS37" s="44">
        <f t="shared" si="13"/>
        <v>0</v>
      </c>
      <c r="AT37" s="34" t="e">
        <f t="shared" si="14"/>
        <v>#DIV/0!</v>
      </c>
      <c r="AU37" s="45"/>
      <c r="AV37" s="45">
        <f t="shared" si="15"/>
        <v>0</v>
      </c>
      <c r="AW37" s="37" t="e">
        <f t="shared" si="16"/>
        <v>#DIV/0!</v>
      </c>
      <c r="AX37" s="222">
        <f t="shared" si="17"/>
        <v>0</v>
      </c>
      <c r="AY37" s="223">
        <f t="shared" si="33"/>
        <v>0</v>
      </c>
      <c r="AZ37" s="222" t="b">
        <f t="shared" si="34"/>
        <v>1</v>
      </c>
    </row>
    <row r="38" spans="1:52" hidden="1" x14ac:dyDescent="0.5">
      <c r="A38" s="60" t="s">
        <v>693</v>
      </c>
      <c r="B38" s="30">
        <v>0</v>
      </c>
      <c r="C38" s="31">
        <v>0</v>
      </c>
      <c r="D38" s="31">
        <v>0</v>
      </c>
      <c r="E38" s="32">
        <f t="shared" si="0"/>
        <v>0</v>
      </c>
      <c r="F38" s="31">
        <v>0</v>
      </c>
      <c r="G38" s="31">
        <v>0</v>
      </c>
      <c r="H38" s="33">
        <v>0</v>
      </c>
      <c r="I38" s="33">
        <v>0</v>
      </c>
      <c r="J38" s="33">
        <v>0</v>
      </c>
      <c r="K38" s="33">
        <v>0</v>
      </c>
      <c r="L38" s="33">
        <f t="shared" si="18"/>
        <v>0</v>
      </c>
      <c r="M38" s="33">
        <f t="shared" ref="M38:M56" si="36">L38-B38</f>
        <v>0</v>
      </c>
      <c r="N38" s="34" t="e">
        <f t="shared" ref="N38:N56" si="37">(L38-B38)/B38*100</f>
        <v>#DIV/0!</v>
      </c>
      <c r="O38" s="61"/>
      <c r="P38" s="61"/>
      <c r="Q38" s="61"/>
      <c r="R38" s="61">
        <f t="shared" si="28"/>
        <v>0</v>
      </c>
      <c r="S38" s="36">
        <f t="shared" ref="S38:S56" si="38">B38+$O38-$R38</f>
        <v>0</v>
      </c>
      <c r="T38" s="36">
        <f t="shared" ref="T38:T56" si="39">S38-B38</f>
        <v>0</v>
      </c>
      <c r="U38" s="37" t="e">
        <f t="shared" ref="U38:U56" si="40">(S38-B38)/B38*100</f>
        <v>#DIV/0!</v>
      </c>
      <c r="V38" s="38">
        <v>0</v>
      </c>
      <c r="W38" s="33">
        <v>0</v>
      </c>
      <c r="X38" s="33">
        <v>0</v>
      </c>
      <c r="Y38" s="33">
        <v>0</v>
      </c>
      <c r="Z38" s="33">
        <f t="shared" ref="Z38:Z56" si="41">Y38-V38</f>
        <v>0</v>
      </c>
      <c r="AA38" s="94" t="e">
        <f t="shared" ref="AA38:AA56" si="42">Z38/V38*100</f>
        <v>#DIV/0!</v>
      </c>
      <c r="AB38" s="61"/>
      <c r="AC38" s="35">
        <f t="shared" si="20"/>
        <v>0</v>
      </c>
      <c r="AD38" s="40">
        <f t="shared" si="21"/>
        <v>0</v>
      </c>
      <c r="AE38" s="40">
        <f t="shared" ref="AE38:AE56" si="43">AD38-V38</f>
        <v>0</v>
      </c>
      <c r="AF38" s="37" t="e">
        <f t="shared" ref="AF38:AF56" si="44">AE38/V38*100</f>
        <v>#DIV/0!</v>
      </c>
      <c r="AG38" s="38">
        <v>0</v>
      </c>
      <c r="AH38" s="34">
        <v>0</v>
      </c>
      <c r="AI38" s="33">
        <f t="shared" si="29"/>
        <v>0</v>
      </c>
      <c r="AJ38" s="34" t="e">
        <f t="shared" si="30"/>
        <v>#DIV/0!</v>
      </c>
      <c r="AK38" s="36">
        <f t="shared" si="35"/>
        <v>0</v>
      </c>
      <c r="AL38" s="36">
        <f t="shared" si="31"/>
        <v>0</v>
      </c>
      <c r="AM38" s="37" t="e">
        <f t="shared" si="32"/>
        <v>#DIV/0!</v>
      </c>
      <c r="AN38" s="38">
        <v>0</v>
      </c>
      <c r="AO38" s="43" t="s">
        <v>105</v>
      </c>
      <c r="AP38" s="43" t="s">
        <v>105</v>
      </c>
      <c r="AQ38" s="39">
        <f t="shared" si="12"/>
        <v>0</v>
      </c>
      <c r="AR38" s="44">
        <v>0</v>
      </c>
      <c r="AS38" s="44">
        <f t="shared" ref="AS38:AS56" si="45">AR38-AN38</f>
        <v>0</v>
      </c>
      <c r="AT38" s="34" t="e">
        <f t="shared" ref="AT38:AT56" si="46">(AR38-AN38)/AN38*100</f>
        <v>#DIV/0!</v>
      </c>
      <c r="AU38" s="45"/>
      <c r="AV38" s="45">
        <f t="shared" ref="AV38:AV56" si="47">AU38-AN38</f>
        <v>0</v>
      </c>
      <c r="AW38" s="37" t="e">
        <f t="shared" ref="AW38:AW56" si="48">(AU38-AN38)/AN38*100</f>
        <v>#DIV/0!</v>
      </c>
      <c r="AX38" s="222">
        <f t="shared" ref="AX38:AX56" si="49">IFERROR(ROUND((AK38/AD38)*1000,0),0)</f>
        <v>0</v>
      </c>
      <c r="AY38" s="223">
        <f t="shared" si="33"/>
        <v>0</v>
      </c>
      <c r="AZ38" s="222" t="b">
        <f t="shared" si="34"/>
        <v>1</v>
      </c>
    </row>
    <row r="39" spans="1:52" hidden="1" x14ac:dyDescent="0.5">
      <c r="A39" s="60" t="s">
        <v>694</v>
      </c>
      <c r="B39" s="30">
        <v>0</v>
      </c>
      <c r="C39" s="31">
        <v>0</v>
      </c>
      <c r="D39" s="31">
        <v>0</v>
      </c>
      <c r="E39" s="32">
        <f t="shared" si="0"/>
        <v>0</v>
      </c>
      <c r="F39" s="31">
        <v>0</v>
      </c>
      <c r="G39" s="31">
        <v>0</v>
      </c>
      <c r="H39" s="33">
        <v>0</v>
      </c>
      <c r="I39" s="33">
        <v>0</v>
      </c>
      <c r="J39" s="33">
        <v>0</v>
      </c>
      <c r="K39" s="33">
        <v>0</v>
      </c>
      <c r="L39" s="33">
        <f t="shared" ref="L39:L56" si="50">B39+H39-K39</f>
        <v>0</v>
      </c>
      <c r="M39" s="33">
        <f t="shared" si="36"/>
        <v>0</v>
      </c>
      <c r="N39" s="34" t="e">
        <f t="shared" si="37"/>
        <v>#DIV/0!</v>
      </c>
      <c r="O39" s="61"/>
      <c r="P39" s="61"/>
      <c r="Q39" s="61"/>
      <c r="R39" s="61">
        <f t="shared" si="28"/>
        <v>0</v>
      </c>
      <c r="S39" s="36">
        <f t="shared" si="38"/>
        <v>0</v>
      </c>
      <c r="T39" s="36">
        <f t="shared" si="39"/>
        <v>0</v>
      </c>
      <c r="U39" s="37" t="e">
        <f t="shared" si="40"/>
        <v>#DIV/0!</v>
      </c>
      <c r="V39" s="38">
        <v>0</v>
      </c>
      <c r="W39" s="33">
        <v>0</v>
      </c>
      <c r="X39" s="33">
        <v>0</v>
      </c>
      <c r="Y39" s="33">
        <v>0</v>
      </c>
      <c r="Z39" s="33">
        <f t="shared" si="41"/>
        <v>0</v>
      </c>
      <c r="AA39" s="94" t="e">
        <f t="shared" si="42"/>
        <v>#DIV/0!</v>
      </c>
      <c r="AB39" s="61"/>
      <c r="AC39" s="35">
        <f t="shared" ref="AC39:AC56" si="51">V39-Q39</f>
        <v>0</v>
      </c>
      <c r="AD39" s="40">
        <f t="shared" ref="AD39:AD56" si="52">$V39-Q39+$AB39</f>
        <v>0</v>
      </c>
      <c r="AE39" s="40">
        <f t="shared" si="43"/>
        <v>0</v>
      </c>
      <c r="AF39" s="37" t="e">
        <f t="shared" si="44"/>
        <v>#DIV/0!</v>
      </c>
      <c r="AG39" s="38">
        <v>0</v>
      </c>
      <c r="AH39" s="34">
        <v>0</v>
      </c>
      <c r="AI39" s="33">
        <f t="shared" si="29"/>
        <v>0</v>
      </c>
      <c r="AJ39" s="34" t="e">
        <f t="shared" si="30"/>
        <v>#DIV/0!</v>
      </c>
      <c r="AK39" s="36">
        <f t="shared" si="35"/>
        <v>0</v>
      </c>
      <c r="AL39" s="36">
        <f t="shared" si="31"/>
        <v>0</v>
      </c>
      <c r="AM39" s="37" t="e">
        <f t="shared" si="32"/>
        <v>#DIV/0!</v>
      </c>
      <c r="AN39" s="38">
        <v>0</v>
      </c>
      <c r="AO39" s="43" t="s">
        <v>105</v>
      </c>
      <c r="AP39" s="43" t="s">
        <v>105</v>
      </c>
      <c r="AQ39" s="39">
        <f t="shared" si="12"/>
        <v>0</v>
      </c>
      <c r="AR39" s="44">
        <v>0</v>
      </c>
      <c r="AS39" s="44">
        <f t="shared" si="45"/>
        <v>0</v>
      </c>
      <c r="AT39" s="34" t="e">
        <f t="shared" si="46"/>
        <v>#DIV/0!</v>
      </c>
      <c r="AU39" s="45"/>
      <c r="AV39" s="45">
        <f t="shared" si="47"/>
        <v>0</v>
      </c>
      <c r="AW39" s="37" t="e">
        <f t="shared" si="48"/>
        <v>#DIV/0!</v>
      </c>
      <c r="AX39" s="222">
        <f t="shared" si="49"/>
        <v>0</v>
      </c>
      <c r="AY39" s="223">
        <f t="shared" si="33"/>
        <v>0</v>
      </c>
      <c r="AZ39" s="222" t="b">
        <f t="shared" si="34"/>
        <v>1</v>
      </c>
    </row>
    <row r="40" spans="1:52" hidden="1" x14ac:dyDescent="0.5">
      <c r="A40" s="60" t="s">
        <v>695</v>
      </c>
      <c r="B40" s="30">
        <v>0</v>
      </c>
      <c r="C40" s="31">
        <v>0</v>
      </c>
      <c r="D40" s="31">
        <v>0</v>
      </c>
      <c r="E40" s="32">
        <f t="shared" si="0"/>
        <v>0</v>
      </c>
      <c r="F40" s="31">
        <v>0</v>
      </c>
      <c r="G40" s="31">
        <v>0</v>
      </c>
      <c r="H40" s="33">
        <v>0</v>
      </c>
      <c r="I40" s="33">
        <v>0</v>
      </c>
      <c r="J40" s="33">
        <v>0</v>
      </c>
      <c r="K40" s="33">
        <v>0</v>
      </c>
      <c r="L40" s="33">
        <f t="shared" si="50"/>
        <v>0</v>
      </c>
      <c r="M40" s="33">
        <f t="shared" si="36"/>
        <v>0</v>
      </c>
      <c r="N40" s="34" t="e">
        <f t="shared" si="37"/>
        <v>#DIV/0!</v>
      </c>
      <c r="O40" s="61"/>
      <c r="P40" s="61"/>
      <c r="Q40" s="61"/>
      <c r="R40" s="61">
        <f t="shared" si="28"/>
        <v>0</v>
      </c>
      <c r="S40" s="36">
        <f t="shared" si="38"/>
        <v>0</v>
      </c>
      <c r="T40" s="36">
        <f t="shared" si="39"/>
        <v>0</v>
      </c>
      <c r="U40" s="37" t="e">
        <f t="shared" si="40"/>
        <v>#DIV/0!</v>
      </c>
      <c r="V40" s="38">
        <v>0</v>
      </c>
      <c r="W40" s="33">
        <v>0</v>
      </c>
      <c r="X40" s="33">
        <v>0</v>
      </c>
      <c r="Y40" s="33">
        <v>0</v>
      </c>
      <c r="Z40" s="33">
        <f t="shared" si="41"/>
        <v>0</v>
      </c>
      <c r="AA40" s="94" t="e">
        <f t="shared" si="42"/>
        <v>#DIV/0!</v>
      </c>
      <c r="AB40" s="61"/>
      <c r="AC40" s="35">
        <f t="shared" si="51"/>
        <v>0</v>
      </c>
      <c r="AD40" s="40">
        <f t="shared" si="52"/>
        <v>0</v>
      </c>
      <c r="AE40" s="40">
        <f t="shared" si="43"/>
        <v>0</v>
      </c>
      <c r="AF40" s="37" t="e">
        <f t="shared" si="44"/>
        <v>#DIV/0!</v>
      </c>
      <c r="AG40" s="38">
        <v>0</v>
      </c>
      <c r="AH40" s="34">
        <v>0</v>
      </c>
      <c r="AI40" s="33">
        <f t="shared" si="29"/>
        <v>0</v>
      </c>
      <c r="AJ40" s="34" t="e">
        <f t="shared" si="30"/>
        <v>#DIV/0!</v>
      </c>
      <c r="AK40" s="36">
        <f t="shared" si="35"/>
        <v>0</v>
      </c>
      <c r="AL40" s="36">
        <f t="shared" si="31"/>
        <v>0</v>
      </c>
      <c r="AM40" s="37" t="e">
        <f t="shared" si="32"/>
        <v>#DIV/0!</v>
      </c>
      <c r="AN40" s="38">
        <v>0</v>
      </c>
      <c r="AO40" s="43" t="s">
        <v>105</v>
      </c>
      <c r="AP40" s="43" t="s">
        <v>105</v>
      </c>
      <c r="AQ40" s="39">
        <f t="shared" si="12"/>
        <v>0</v>
      </c>
      <c r="AR40" s="44">
        <v>0</v>
      </c>
      <c r="AS40" s="44">
        <f t="shared" si="45"/>
        <v>0</v>
      </c>
      <c r="AT40" s="34" t="e">
        <f t="shared" si="46"/>
        <v>#DIV/0!</v>
      </c>
      <c r="AU40" s="45"/>
      <c r="AV40" s="45">
        <f t="shared" si="47"/>
        <v>0</v>
      </c>
      <c r="AW40" s="37" t="e">
        <f t="shared" si="48"/>
        <v>#DIV/0!</v>
      </c>
      <c r="AX40" s="222">
        <f t="shared" si="49"/>
        <v>0</v>
      </c>
      <c r="AY40" s="223">
        <f t="shared" si="33"/>
        <v>0</v>
      </c>
      <c r="AZ40" s="222" t="b">
        <f t="shared" si="34"/>
        <v>1</v>
      </c>
    </row>
    <row r="41" spans="1:52" hidden="1" x14ac:dyDescent="0.5">
      <c r="A41" s="60" t="s">
        <v>696</v>
      </c>
      <c r="B41" s="30">
        <v>0</v>
      </c>
      <c r="C41" s="31">
        <v>0</v>
      </c>
      <c r="D41" s="31">
        <v>0</v>
      </c>
      <c r="E41" s="32">
        <f t="shared" si="0"/>
        <v>0</v>
      </c>
      <c r="F41" s="31">
        <v>0</v>
      </c>
      <c r="G41" s="31">
        <v>0</v>
      </c>
      <c r="H41" s="33">
        <v>0</v>
      </c>
      <c r="I41" s="33">
        <v>0</v>
      </c>
      <c r="J41" s="33">
        <v>0</v>
      </c>
      <c r="K41" s="33">
        <v>0</v>
      </c>
      <c r="L41" s="33">
        <f t="shared" si="50"/>
        <v>0</v>
      </c>
      <c r="M41" s="33">
        <f t="shared" si="36"/>
        <v>0</v>
      </c>
      <c r="N41" s="34" t="e">
        <f t="shared" si="37"/>
        <v>#DIV/0!</v>
      </c>
      <c r="O41" s="61"/>
      <c r="P41" s="61"/>
      <c r="Q41" s="61"/>
      <c r="R41" s="61">
        <f t="shared" si="28"/>
        <v>0</v>
      </c>
      <c r="S41" s="36">
        <f t="shared" si="38"/>
        <v>0</v>
      </c>
      <c r="T41" s="36">
        <f t="shared" si="39"/>
        <v>0</v>
      </c>
      <c r="U41" s="37" t="e">
        <f t="shared" si="40"/>
        <v>#DIV/0!</v>
      </c>
      <c r="V41" s="38">
        <v>0</v>
      </c>
      <c r="W41" s="33">
        <v>0</v>
      </c>
      <c r="X41" s="33">
        <v>0</v>
      </c>
      <c r="Y41" s="33">
        <v>0</v>
      </c>
      <c r="Z41" s="33">
        <f t="shared" si="41"/>
        <v>0</v>
      </c>
      <c r="AA41" s="94" t="e">
        <f t="shared" si="42"/>
        <v>#DIV/0!</v>
      </c>
      <c r="AB41" s="61"/>
      <c r="AC41" s="35">
        <f t="shared" si="51"/>
        <v>0</v>
      </c>
      <c r="AD41" s="40">
        <f t="shared" si="52"/>
        <v>0</v>
      </c>
      <c r="AE41" s="40">
        <f t="shared" si="43"/>
        <v>0</v>
      </c>
      <c r="AF41" s="37" t="e">
        <f t="shared" si="44"/>
        <v>#DIV/0!</v>
      </c>
      <c r="AG41" s="38">
        <v>0</v>
      </c>
      <c r="AH41" s="34">
        <v>0</v>
      </c>
      <c r="AI41" s="33">
        <f t="shared" si="29"/>
        <v>0</v>
      </c>
      <c r="AJ41" s="34" t="e">
        <f t="shared" si="30"/>
        <v>#DIV/0!</v>
      </c>
      <c r="AK41" s="36">
        <f t="shared" si="35"/>
        <v>0</v>
      </c>
      <c r="AL41" s="36">
        <f t="shared" si="31"/>
        <v>0</v>
      </c>
      <c r="AM41" s="37" t="e">
        <f t="shared" si="32"/>
        <v>#DIV/0!</v>
      </c>
      <c r="AN41" s="38">
        <v>0</v>
      </c>
      <c r="AO41" s="43" t="s">
        <v>105</v>
      </c>
      <c r="AP41" s="43" t="s">
        <v>105</v>
      </c>
      <c r="AQ41" s="39">
        <f t="shared" si="12"/>
        <v>0</v>
      </c>
      <c r="AR41" s="44">
        <v>0</v>
      </c>
      <c r="AS41" s="44">
        <f t="shared" si="45"/>
        <v>0</v>
      </c>
      <c r="AT41" s="34" t="e">
        <f t="shared" si="46"/>
        <v>#DIV/0!</v>
      </c>
      <c r="AU41" s="45"/>
      <c r="AV41" s="45">
        <f t="shared" si="47"/>
        <v>0</v>
      </c>
      <c r="AW41" s="37" t="e">
        <f t="shared" si="48"/>
        <v>#DIV/0!</v>
      </c>
      <c r="AX41" s="222">
        <f t="shared" si="49"/>
        <v>0</v>
      </c>
      <c r="AY41" s="223">
        <f t="shared" si="33"/>
        <v>0</v>
      </c>
      <c r="AZ41" s="222" t="b">
        <f t="shared" si="34"/>
        <v>1</v>
      </c>
    </row>
    <row r="42" spans="1:52" hidden="1" x14ac:dyDescent="0.5">
      <c r="A42" s="60" t="s">
        <v>697</v>
      </c>
      <c r="B42" s="30">
        <v>0</v>
      </c>
      <c r="C42" s="31">
        <v>0</v>
      </c>
      <c r="D42" s="31">
        <v>0</v>
      </c>
      <c r="E42" s="32">
        <f t="shared" si="0"/>
        <v>0</v>
      </c>
      <c r="F42" s="31">
        <v>0</v>
      </c>
      <c r="G42" s="31">
        <v>0</v>
      </c>
      <c r="H42" s="33">
        <v>0</v>
      </c>
      <c r="I42" s="33">
        <v>0</v>
      </c>
      <c r="J42" s="33">
        <v>0</v>
      </c>
      <c r="K42" s="33">
        <v>0</v>
      </c>
      <c r="L42" s="33">
        <f t="shared" si="50"/>
        <v>0</v>
      </c>
      <c r="M42" s="33">
        <f t="shared" si="36"/>
        <v>0</v>
      </c>
      <c r="N42" s="34" t="e">
        <f t="shared" si="37"/>
        <v>#DIV/0!</v>
      </c>
      <c r="O42" s="61"/>
      <c r="P42" s="61"/>
      <c r="Q42" s="61"/>
      <c r="R42" s="61">
        <f t="shared" si="28"/>
        <v>0</v>
      </c>
      <c r="S42" s="36">
        <f t="shared" si="38"/>
        <v>0</v>
      </c>
      <c r="T42" s="36">
        <f t="shared" si="39"/>
        <v>0</v>
      </c>
      <c r="U42" s="37" t="e">
        <f t="shared" si="40"/>
        <v>#DIV/0!</v>
      </c>
      <c r="V42" s="38">
        <v>0</v>
      </c>
      <c r="W42" s="33">
        <v>0</v>
      </c>
      <c r="X42" s="33">
        <v>0</v>
      </c>
      <c r="Y42" s="33">
        <v>0</v>
      </c>
      <c r="Z42" s="33">
        <f t="shared" si="41"/>
        <v>0</v>
      </c>
      <c r="AA42" s="94" t="e">
        <f t="shared" si="42"/>
        <v>#DIV/0!</v>
      </c>
      <c r="AB42" s="61"/>
      <c r="AC42" s="35">
        <f t="shared" si="51"/>
        <v>0</v>
      </c>
      <c r="AD42" s="40">
        <f t="shared" si="52"/>
        <v>0</v>
      </c>
      <c r="AE42" s="40">
        <f t="shared" si="43"/>
        <v>0</v>
      </c>
      <c r="AF42" s="37" t="e">
        <f t="shared" si="44"/>
        <v>#DIV/0!</v>
      </c>
      <c r="AG42" s="38">
        <v>0</v>
      </c>
      <c r="AH42" s="34">
        <v>0</v>
      </c>
      <c r="AI42" s="33">
        <f t="shared" si="29"/>
        <v>0</v>
      </c>
      <c r="AJ42" s="34" t="e">
        <f t="shared" si="30"/>
        <v>#DIV/0!</v>
      </c>
      <c r="AK42" s="36">
        <f t="shared" si="35"/>
        <v>0</v>
      </c>
      <c r="AL42" s="36">
        <f t="shared" si="31"/>
        <v>0</v>
      </c>
      <c r="AM42" s="37" t="e">
        <f t="shared" si="32"/>
        <v>#DIV/0!</v>
      </c>
      <c r="AN42" s="38">
        <v>0</v>
      </c>
      <c r="AO42" s="43" t="s">
        <v>105</v>
      </c>
      <c r="AP42" s="43" t="s">
        <v>105</v>
      </c>
      <c r="AQ42" s="39">
        <f t="shared" si="12"/>
        <v>0</v>
      </c>
      <c r="AR42" s="44">
        <v>0</v>
      </c>
      <c r="AS42" s="44">
        <f t="shared" si="45"/>
        <v>0</v>
      </c>
      <c r="AT42" s="34" t="e">
        <f t="shared" si="46"/>
        <v>#DIV/0!</v>
      </c>
      <c r="AU42" s="45"/>
      <c r="AV42" s="45">
        <f t="shared" si="47"/>
        <v>0</v>
      </c>
      <c r="AW42" s="37" t="e">
        <f t="shared" si="48"/>
        <v>#DIV/0!</v>
      </c>
      <c r="AX42" s="222">
        <f t="shared" si="49"/>
        <v>0</v>
      </c>
      <c r="AY42" s="223">
        <f t="shared" si="33"/>
        <v>0</v>
      </c>
      <c r="AZ42" s="222" t="b">
        <f t="shared" si="34"/>
        <v>1</v>
      </c>
    </row>
    <row r="43" spans="1:52" hidden="1" x14ac:dyDescent="0.5">
      <c r="A43" s="60" t="s">
        <v>698</v>
      </c>
      <c r="B43" s="30">
        <v>0</v>
      </c>
      <c r="C43" s="31">
        <v>0</v>
      </c>
      <c r="D43" s="31">
        <v>0</v>
      </c>
      <c r="E43" s="32">
        <f t="shared" si="0"/>
        <v>0</v>
      </c>
      <c r="F43" s="31">
        <v>0</v>
      </c>
      <c r="G43" s="31">
        <v>0</v>
      </c>
      <c r="H43" s="33">
        <v>0</v>
      </c>
      <c r="I43" s="33">
        <v>0</v>
      </c>
      <c r="J43" s="33">
        <v>0</v>
      </c>
      <c r="K43" s="33">
        <v>0</v>
      </c>
      <c r="L43" s="33">
        <f t="shared" si="50"/>
        <v>0</v>
      </c>
      <c r="M43" s="33">
        <f t="shared" si="36"/>
        <v>0</v>
      </c>
      <c r="N43" s="34" t="e">
        <f t="shared" si="37"/>
        <v>#DIV/0!</v>
      </c>
      <c r="O43" s="61"/>
      <c r="P43" s="61"/>
      <c r="Q43" s="61"/>
      <c r="R43" s="61">
        <f t="shared" si="28"/>
        <v>0</v>
      </c>
      <c r="S43" s="36">
        <f t="shared" si="38"/>
        <v>0</v>
      </c>
      <c r="T43" s="36">
        <f t="shared" si="39"/>
        <v>0</v>
      </c>
      <c r="U43" s="37" t="e">
        <f t="shared" si="40"/>
        <v>#DIV/0!</v>
      </c>
      <c r="V43" s="38">
        <v>0</v>
      </c>
      <c r="W43" s="33">
        <v>0</v>
      </c>
      <c r="X43" s="33">
        <v>0</v>
      </c>
      <c r="Y43" s="33">
        <v>0</v>
      </c>
      <c r="Z43" s="33">
        <f t="shared" si="41"/>
        <v>0</v>
      </c>
      <c r="AA43" s="94" t="e">
        <f t="shared" si="42"/>
        <v>#DIV/0!</v>
      </c>
      <c r="AB43" s="61"/>
      <c r="AC43" s="35">
        <f t="shared" si="51"/>
        <v>0</v>
      </c>
      <c r="AD43" s="40">
        <f t="shared" si="52"/>
        <v>0</v>
      </c>
      <c r="AE43" s="40">
        <f t="shared" si="43"/>
        <v>0</v>
      </c>
      <c r="AF43" s="37" t="e">
        <f t="shared" si="44"/>
        <v>#DIV/0!</v>
      </c>
      <c r="AG43" s="38">
        <v>0</v>
      </c>
      <c r="AH43" s="34">
        <v>0</v>
      </c>
      <c r="AI43" s="33">
        <f t="shared" si="29"/>
        <v>0</v>
      </c>
      <c r="AJ43" s="34" t="e">
        <f t="shared" si="30"/>
        <v>#DIV/0!</v>
      </c>
      <c r="AK43" s="36">
        <f t="shared" si="35"/>
        <v>0</v>
      </c>
      <c r="AL43" s="36">
        <f t="shared" si="31"/>
        <v>0</v>
      </c>
      <c r="AM43" s="37" t="e">
        <f t="shared" si="32"/>
        <v>#DIV/0!</v>
      </c>
      <c r="AN43" s="38">
        <v>0</v>
      </c>
      <c r="AO43" s="43" t="s">
        <v>105</v>
      </c>
      <c r="AP43" s="43" t="s">
        <v>105</v>
      </c>
      <c r="AQ43" s="39">
        <f t="shared" si="12"/>
        <v>0</v>
      </c>
      <c r="AR43" s="44">
        <v>0</v>
      </c>
      <c r="AS43" s="44">
        <f t="shared" si="45"/>
        <v>0</v>
      </c>
      <c r="AT43" s="34" t="e">
        <f t="shared" si="46"/>
        <v>#DIV/0!</v>
      </c>
      <c r="AU43" s="45"/>
      <c r="AV43" s="45">
        <f t="shared" si="47"/>
        <v>0</v>
      </c>
      <c r="AW43" s="37" t="e">
        <f t="shared" si="48"/>
        <v>#DIV/0!</v>
      </c>
      <c r="AX43" s="222">
        <f t="shared" si="49"/>
        <v>0</v>
      </c>
      <c r="AY43" s="223">
        <f t="shared" si="33"/>
        <v>0</v>
      </c>
      <c r="AZ43" s="222" t="b">
        <f t="shared" si="34"/>
        <v>1</v>
      </c>
    </row>
    <row r="44" spans="1:52" hidden="1" x14ac:dyDescent="0.5">
      <c r="A44" s="60" t="s">
        <v>699</v>
      </c>
      <c r="B44" s="30">
        <v>0</v>
      </c>
      <c r="C44" s="31">
        <v>0</v>
      </c>
      <c r="D44" s="31">
        <v>0</v>
      </c>
      <c r="E44" s="32">
        <f t="shared" si="0"/>
        <v>0</v>
      </c>
      <c r="F44" s="31">
        <v>0</v>
      </c>
      <c r="G44" s="31">
        <v>0</v>
      </c>
      <c r="H44" s="33">
        <v>0</v>
      </c>
      <c r="I44" s="33">
        <v>0</v>
      </c>
      <c r="J44" s="33">
        <v>0</v>
      </c>
      <c r="K44" s="33">
        <v>0</v>
      </c>
      <c r="L44" s="33">
        <f t="shared" si="50"/>
        <v>0</v>
      </c>
      <c r="M44" s="33">
        <f t="shared" si="36"/>
        <v>0</v>
      </c>
      <c r="N44" s="34" t="e">
        <f t="shared" si="37"/>
        <v>#DIV/0!</v>
      </c>
      <c r="O44" s="61"/>
      <c r="P44" s="61"/>
      <c r="Q44" s="61"/>
      <c r="R44" s="61">
        <f t="shared" si="28"/>
        <v>0</v>
      </c>
      <c r="S44" s="36">
        <f t="shared" si="38"/>
        <v>0</v>
      </c>
      <c r="T44" s="36">
        <f t="shared" si="39"/>
        <v>0</v>
      </c>
      <c r="U44" s="37" t="e">
        <f t="shared" si="40"/>
        <v>#DIV/0!</v>
      </c>
      <c r="V44" s="38">
        <v>0</v>
      </c>
      <c r="W44" s="33">
        <v>0</v>
      </c>
      <c r="X44" s="33">
        <v>0</v>
      </c>
      <c r="Y44" s="33">
        <v>0</v>
      </c>
      <c r="Z44" s="33">
        <f t="shared" si="41"/>
        <v>0</v>
      </c>
      <c r="AA44" s="94" t="e">
        <f t="shared" si="42"/>
        <v>#DIV/0!</v>
      </c>
      <c r="AB44" s="61"/>
      <c r="AC44" s="35">
        <f t="shared" si="51"/>
        <v>0</v>
      </c>
      <c r="AD44" s="40">
        <f t="shared" si="52"/>
        <v>0</v>
      </c>
      <c r="AE44" s="40">
        <f t="shared" si="43"/>
        <v>0</v>
      </c>
      <c r="AF44" s="37" t="e">
        <f t="shared" si="44"/>
        <v>#DIV/0!</v>
      </c>
      <c r="AG44" s="38">
        <v>0</v>
      </c>
      <c r="AH44" s="34">
        <v>0</v>
      </c>
      <c r="AI44" s="33">
        <f t="shared" si="29"/>
        <v>0</v>
      </c>
      <c r="AJ44" s="34" t="e">
        <f t="shared" si="30"/>
        <v>#DIV/0!</v>
      </c>
      <c r="AK44" s="36">
        <f t="shared" si="35"/>
        <v>0</v>
      </c>
      <c r="AL44" s="36">
        <f t="shared" si="31"/>
        <v>0</v>
      </c>
      <c r="AM44" s="37" t="e">
        <f t="shared" si="32"/>
        <v>#DIV/0!</v>
      </c>
      <c r="AN44" s="38">
        <v>0</v>
      </c>
      <c r="AO44" s="43" t="s">
        <v>105</v>
      </c>
      <c r="AP44" s="43" t="s">
        <v>105</v>
      </c>
      <c r="AQ44" s="39">
        <f t="shared" si="12"/>
        <v>0</v>
      </c>
      <c r="AR44" s="44">
        <v>0</v>
      </c>
      <c r="AS44" s="44">
        <f t="shared" si="45"/>
        <v>0</v>
      </c>
      <c r="AT44" s="34" t="e">
        <f t="shared" si="46"/>
        <v>#DIV/0!</v>
      </c>
      <c r="AU44" s="45"/>
      <c r="AV44" s="45">
        <f t="shared" si="47"/>
        <v>0</v>
      </c>
      <c r="AW44" s="37" t="e">
        <f t="shared" si="48"/>
        <v>#DIV/0!</v>
      </c>
      <c r="AX44" s="222">
        <f t="shared" si="49"/>
        <v>0</v>
      </c>
      <c r="AY44" s="223">
        <f t="shared" si="33"/>
        <v>0</v>
      </c>
      <c r="AZ44" s="222" t="b">
        <f t="shared" si="34"/>
        <v>1</v>
      </c>
    </row>
    <row r="45" spans="1:52" hidden="1" x14ac:dyDescent="0.5">
      <c r="A45" s="60" t="s">
        <v>700</v>
      </c>
      <c r="B45" s="30">
        <v>0</v>
      </c>
      <c r="C45" s="31">
        <v>0</v>
      </c>
      <c r="D45" s="31">
        <v>0</v>
      </c>
      <c r="E45" s="32">
        <f t="shared" si="0"/>
        <v>0</v>
      </c>
      <c r="F45" s="31">
        <v>0</v>
      </c>
      <c r="G45" s="31">
        <v>0</v>
      </c>
      <c r="H45" s="33">
        <v>0</v>
      </c>
      <c r="I45" s="33">
        <v>0</v>
      </c>
      <c r="J45" s="33">
        <v>0</v>
      </c>
      <c r="K45" s="33">
        <v>0</v>
      </c>
      <c r="L45" s="33">
        <f t="shared" si="50"/>
        <v>0</v>
      </c>
      <c r="M45" s="33">
        <f t="shared" si="36"/>
        <v>0</v>
      </c>
      <c r="N45" s="34" t="e">
        <f t="shared" si="37"/>
        <v>#DIV/0!</v>
      </c>
      <c r="O45" s="61"/>
      <c r="P45" s="61"/>
      <c r="Q45" s="61"/>
      <c r="R45" s="61">
        <f t="shared" si="28"/>
        <v>0</v>
      </c>
      <c r="S45" s="36">
        <f t="shared" si="38"/>
        <v>0</v>
      </c>
      <c r="T45" s="36">
        <f t="shared" si="39"/>
        <v>0</v>
      </c>
      <c r="U45" s="37" t="e">
        <f t="shared" si="40"/>
        <v>#DIV/0!</v>
      </c>
      <c r="V45" s="38">
        <v>0</v>
      </c>
      <c r="W45" s="33">
        <v>0</v>
      </c>
      <c r="X45" s="33">
        <v>0</v>
      </c>
      <c r="Y45" s="33">
        <v>0</v>
      </c>
      <c r="Z45" s="33">
        <f t="shared" si="41"/>
        <v>0</v>
      </c>
      <c r="AA45" s="94" t="e">
        <f t="shared" si="42"/>
        <v>#DIV/0!</v>
      </c>
      <c r="AB45" s="61"/>
      <c r="AC45" s="35">
        <f t="shared" si="51"/>
        <v>0</v>
      </c>
      <c r="AD45" s="40">
        <f t="shared" si="52"/>
        <v>0</v>
      </c>
      <c r="AE45" s="40">
        <f t="shared" si="43"/>
        <v>0</v>
      </c>
      <c r="AF45" s="37" t="e">
        <f t="shared" si="44"/>
        <v>#DIV/0!</v>
      </c>
      <c r="AG45" s="38">
        <v>0</v>
      </c>
      <c r="AH45" s="34">
        <v>0</v>
      </c>
      <c r="AI45" s="33">
        <f t="shared" si="29"/>
        <v>0</v>
      </c>
      <c r="AJ45" s="34" t="e">
        <f t="shared" si="30"/>
        <v>#DIV/0!</v>
      </c>
      <c r="AK45" s="36">
        <f t="shared" si="35"/>
        <v>0</v>
      </c>
      <c r="AL45" s="36">
        <f t="shared" si="31"/>
        <v>0</v>
      </c>
      <c r="AM45" s="37" t="e">
        <f t="shared" si="32"/>
        <v>#DIV/0!</v>
      </c>
      <c r="AN45" s="38">
        <v>0</v>
      </c>
      <c r="AO45" s="43" t="s">
        <v>105</v>
      </c>
      <c r="AP45" s="43" t="s">
        <v>105</v>
      </c>
      <c r="AQ45" s="39">
        <f t="shared" si="12"/>
        <v>0</v>
      </c>
      <c r="AR45" s="44">
        <v>0</v>
      </c>
      <c r="AS45" s="44">
        <f t="shared" si="45"/>
        <v>0</v>
      </c>
      <c r="AT45" s="34" t="e">
        <f t="shared" si="46"/>
        <v>#DIV/0!</v>
      </c>
      <c r="AU45" s="45"/>
      <c r="AV45" s="45">
        <f t="shared" si="47"/>
        <v>0</v>
      </c>
      <c r="AW45" s="37" t="e">
        <f t="shared" si="48"/>
        <v>#DIV/0!</v>
      </c>
      <c r="AX45" s="222">
        <f t="shared" si="49"/>
        <v>0</v>
      </c>
      <c r="AY45" s="223">
        <f t="shared" si="33"/>
        <v>0</v>
      </c>
      <c r="AZ45" s="222" t="b">
        <f t="shared" si="34"/>
        <v>1</v>
      </c>
    </row>
    <row r="46" spans="1:52" hidden="1" x14ac:dyDescent="0.5">
      <c r="A46" s="60" t="s">
        <v>701</v>
      </c>
      <c r="B46" s="30">
        <v>0</v>
      </c>
      <c r="C46" s="31">
        <v>0</v>
      </c>
      <c r="D46" s="31">
        <v>0</v>
      </c>
      <c r="E46" s="32">
        <f t="shared" si="0"/>
        <v>0</v>
      </c>
      <c r="F46" s="31">
        <v>0</v>
      </c>
      <c r="G46" s="31">
        <v>0</v>
      </c>
      <c r="H46" s="33">
        <v>0</v>
      </c>
      <c r="I46" s="33">
        <v>0</v>
      </c>
      <c r="J46" s="33">
        <v>0</v>
      </c>
      <c r="K46" s="33">
        <v>0</v>
      </c>
      <c r="L46" s="33">
        <f t="shared" si="50"/>
        <v>0</v>
      </c>
      <c r="M46" s="33">
        <f t="shared" si="36"/>
        <v>0</v>
      </c>
      <c r="N46" s="34" t="e">
        <f t="shared" si="37"/>
        <v>#DIV/0!</v>
      </c>
      <c r="O46" s="61"/>
      <c r="P46" s="61"/>
      <c r="Q46" s="61"/>
      <c r="R46" s="61">
        <f t="shared" si="28"/>
        <v>0</v>
      </c>
      <c r="S46" s="36">
        <f t="shared" si="38"/>
        <v>0</v>
      </c>
      <c r="T46" s="36">
        <f t="shared" si="39"/>
        <v>0</v>
      </c>
      <c r="U46" s="37" t="e">
        <f t="shared" si="40"/>
        <v>#DIV/0!</v>
      </c>
      <c r="V46" s="38">
        <v>0</v>
      </c>
      <c r="W46" s="33">
        <v>0</v>
      </c>
      <c r="X46" s="33">
        <v>0</v>
      </c>
      <c r="Y46" s="33">
        <v>0</v>
      </c>
      <c r="Z46" s="33">
        <f t="shared" si="41"/>
        <v>0</v>
      </c>
      <c r="AA46" s="94" t="e">
        <f t="shared" si="42"/>
        <v>#DIV/0!</v>
      </c>
      <c r="AB46" s="61"/>
      <c r="AC46" s="35">
        <f t="shared" si="51"/>
        <v>0</v>
      </c>
      <c r="AD46" s="40">
        <f t="shared" si="52"/>
        <v>0</v>
      </c>
      <c r="AE46" s="40">
        <f t="shared" si="43"/>
        <v>0</v>
      </c>
      <c r="AF46" s="37" t="e">
        <f t="shared" si="44"/>
        <v>#DIV/0!</v>
      </c>
      <c r="AG46" s="38">
        <v>0</v>
      </c>
      <c r="AH46" s="34">
        <v>0</v>
      </c>
      <c r="AI46" s="33">
        <f t="shared" si="29"/>
        <v>0</v>
      </c>
      <c r="AJ46" s="34" t="e">
        <f t="shared" si="30"/>
        <v>#DIV/0!</v>
      </c>
      <c r="AK46" s="36">
        <f t="shared" si="35"/>
        <v>0</v>
      </c>
      <c r="AL46" s="36">
        <f t="shared" si="31"/>
        <v>0</v>
      </c>
      <c r="AM46" s="37" t="e">
        <f t="shared" si="32"/>
        <v>#DIV/0!</v>
      </c>
      <c r="AN46" s="38">
        <v>0</v>
      </c>
      <c r="AO46" s="43" t="s">
        <v>105</v>
      </c>
      <c r="AP46" s="43" t="s">
        <v>105</v>
      </c>
      <c r="AQ46" s="39">
        <f t="shared" si="12"/>
        <v>0</v>
      </c>
      <c r="AR46" s="44">
        <v>0</v>
      </c>
      <c r="AS46" s="44">
        <f t="shared" si="45"/>
        <v>0</v>
      </c>
      <c r="AT46" s="34" t="e">
        <f t="shared" si="46"/>
        <v>#DIV/0!</v>
      </c>
      <c r="AU46" s="45"/>
      <c r="AV46" s="45">
        <f t="shared" si="47"/>
        <v>0</v>
      </c>
      <c r="AW46" s="37" t="e">
        <f t="shared" si="48"/>
        <v>#DIV/0!</v>
      </c>
      <c r="AX46" s="222">
        <f t="shared" si="49"/>
        <v>0</v>
      </c>
      <c r="AY46" s="223">
        <f t="shared" si="33"/>
        <v>0</v>
      </c>
      <c r="AZ46" s="222" t="b">
        <f t="shared" si="34"/>
        <v>1</v>
      </c>
    </row>
    <row r="47" spans="1:52" hidden="1" x14ac:dyDescent="0.5">
      <c r="A47" s="60" t="s">
        <v>702</v>
      </c>
      <c r="B47" s="30">
        <v>0</v>
      </c>
      <c r="C47" s="31">
        <v>0</v>
      </c>
      <c r="D47" s="31">
        <v>0</v>
      </c>
      <c r="E47" s="32">
        <f t="shared" si="0"/>
        <v>0</v>
      </c>
      <c r="F47" s="31">
        <v>0</v>
      </c>
      <c r="G47" s="31">
        <v>0</v>
      </c>
      <c r="H47" s="33">
        <v>0</v>
      </c>
      <c r="I47" s="33">
        <v>0</v>
      </c>
      <c r="J47" s="33">
        <v>0</v>
      </c>
      <c r="K47" s="33">
        <v>0</v>
      </c>
      <c r="L47" s="33">
        <f t="shared" si="50"/>
        <v>0</v>
      </c>
      <c r="M47" s="33">
        <f t="shared" si="36"/>
        <v>0</v>
      </c>
      <c r="N47" s="34" t="e">
        <f t="shared" si="37"/>
        <v>#DIV/0!</v>
      </c>
      <c r="O47" s="61"/>
      <c r="P47" s="61"/>
      <c r="Q47" s="61"/>
      <c r="R47" s="61">
        <f t="shared" si="28"/>
        <v>0</v>
      </c>
      <c r="S47" s="36">
        <f t="shared" si="38"/>
        <v>0</v>
      </c>
      <c r="T47" s="36">
        <f t="shared" si="39"/>
        <v>0</v>
      </c>
      <c r="U47" s="37" t="e">
        <f t="shared" si="40"/>
        <v>#DIV/0!</v>
      </c>
      <c r="V47" s="38">
        <v>0</v>
      </c>
      <c r="W47" s="33">
        <v>0</v>
      </c>
      <c r="X47" s="33">
        <v>0</v>
      </c>
      <c r="Y47" s="33">
        <v>0</v>
      </c>
      <c r="Z47" s="33">
        <f t="shared" si="41"/>
        <v>0</v>
      </c>
      <c r="AA47" s="94" t="e">
        <f t="shared" si="42"/>
        <v>#DIV/0!</v>
      </c>
      <c r="AB47" s="61"/>
      <c r="AC47" s="35">
        <f t="shared" si="51"/>
        <v>0</v>
      </c>
      <c r="AD47" s="40">
        <f t="shared" si="52"/>
        <v>0</v>
      </c>
      <c r="AE47" s="40">
        <f t="shared" si="43"/>
        <v>0</v>
      </c>
      <c r="AF47" s="37" t="e">
        <f t="shared" si="44"/>
        <v>#DIV/0!</v>
      </c>
      <c r="AG47" s="38">
        <v>0</v>
      </c>
      <c r="AH47" s="34">
        <v>0</v>
      </c>
      <c r="AI47" s="33">
        <f t="shared" si="29"/>
        <v>0</v>
      </c>
      <c r="AJ47" s="34" t="e">
        <f t="shared" si="30"/>
        <v>#DIV/0!</v>
      </c>
      <c r="AK47" s="36">
        <f t="shared" si="35"/>
        <v>0</v>
      </c>
      <c r="AL47" s="36">
        <f t="shared" si="31"/>
        <v>0</v>
      </c>
      <c r="AM47" s="37" t="e">
        <f t="shared" si="32"/>
        <v>#DIV/0!</v>
      </c>
      <c r="AN47" s="38">
        <v>0</v>
      </c>
      <c r="AO47" s="43" t="s">
        <v>105</v>
      </c>
      <c r="AP47" s="43" t="s">
        <v>105</v>
      </c>
      <c r="AQ47" s="39">
        <f t="shared" si="12"/>
        <v>0</v>
      </c>
      <c r="AR47" s="44">
        <v>0</v>
      </c>
      <c r="AS47" s="44">
        <f t="shared" si="45"/>
        <v>0</v>
      </c>
      <c r="AT47" s="34" t="e">
        <f t="shared" si="46"/>
        <v>#DIV/0!</v>
      </c>
      <c r="AU47" s="45"/>
      <c r="AV47" s="45">
        <f t="shared" si="47"/>
        <v>0</v>
      </c>
      <c r="AW47" s="37" t="e">
        <f t="shared" si="48"/>
        <v>#DIV/0!</v>
      </c>
      <c r="AX47" s="222">
        <f t="shared" si="49"/>
        <v>0</v>
      </c>
      <c r="AY47" s="223">
        <f t="shared" si="33"/>
        <v>0</v>
      </c>
      <c r="AZ47" s="222" t="b">
        <f t="shared" si="34"/>
        <v>1</v>
      </c>
    </row>
    <row r="48" spans="1:52" hidden="1" x14ac:dyDescent="0.5">
      <c r="A48" s="60" t="s">
        <v>703</v>
      </c>
      <c r="B48" s="30">
        <v>0</v>
      </c>
      <c r="C48" s="31">
        <v>0</v>
      </c>
      <c r="D48" s="31">
        <v>0</v>
      </c>
      <c r="E48" s="32">
        <f t="shared" si="0"/>
        <v>0</v>
      </c>
      <c r="F48" s="31">
        <v>0</v>
      </c>
      <c r="G48" s="31">
        <v>0</v>
      </c>
      <c r="H48" s="33">
        <v>0</v>
      </c>
      <c r="I48" s="33">
        <v>0</v>
      </c>
      <c r="J48" s="33">
        <v>0</v>
      </c>
      <c r="K48" s="33">
        <v>0</v>
      </c>
      <c r="L48" s="33">
        <f t="shared" si="50"/>
        <v>0</v>
      </c>
      <c r="M48" s="33">
        <f t="shared" si="36"/>
        <v>0</v>
      </c>
      <c r="N48" s="34" t="e">
        <f t="shared" si="37"/>
        <v>#DIV/0!</v>
      </c>
      <c r="O48" s="61"/>
      <c r="P48" s="61"/>
      <c r="Q48" s="61"/>
      <c r="R48" s="61">
        <f t="shared" si="28"/>
        <v>0</v>
      </c>
      <c r="S48" s="36">
        <f t="shared" si="38"/>
        <v>0</v>
      </c>
      <c r="T48" s="36">
        <f t="shared" si="39"/>
        <v>0</v>
      </c>
      <c r="U48" s="37" t="e">
        <f t="shared" si="40"/>
        <v>#DIV/0!</v>
      </c>
      <c r="V48" s="38">
        <v>0</v>
      </c>
      <c r="W48" s="33">
        <v>0</v>
      </c>
      <c r="X48" s="33">
        <v>0</v>
      </c>
      <c r="Y48" s="33">
        <v>0</v>
      </c>
      <c r="Z48" s="33">
        <f t="shared" si="41"/>
        <v>0</v>
      </c>
      <c r="AA48" s="94" t="e">
        <f t="shared" si="42"/>
        <v>#DIV/0!</v>
      </c>
      <c r="AB48" s="61"/>
      <c r="AC48" s="35">
        <f t="shared" si="51"/>
        <v>0</v>
      </c>
      <c r="AD48" s="40">
        <f t="shared" si="52"/>
        <v>0</v>
      </c>
      <c r="AE48" s="40">
        <f t="shared" si="43"/>
        <v>0</v>
      </c>
      <c r="AF48" s="37" t="e">
        <f t="shared" si="44"/>
        <v>#DIV/0!</v>
      </c>
      <c r="AG48" s="38">
        <v>0</v>
      </c>
      <c r="AH48" s="34">
        <v>0</v>
      </c>
      <c r="AI48" s="33">
        <f t="shared" si="29"/>
        <v>0</v>
      </c>
      <c r="AJ48" s="34" t="e">
        <f t="shared" si="30"/>
        <v>#DIV/0!</v>
      </c>
      <c r="AK48" s="36">
        <f t="shared" si="35"/>
        <v>0</v>
      </c>
      <c r="AL48" s="36">
        <f t="shared" si="31"/>
        <v>0</v>
      </c>
      <c r="AM48" s="37" t="e">
        <f t="shared" si="32"/>
        <v>#DIV/0!</v>
      </c>
      <c r="AN48" s="38">
        <v>0</v>
      </c>
      <c r="AO48" s="43" t="s">
        <v>105</v>
      </c>
      <c r="AP48" s="43" t="s">
        <v>105</v>
      </c>
      <c r="AQ48" s="39">
        <f t="shared" si="12"/>
        <v>0</v>
      </c>
      <c r="AR48" s="44">
        <v>0</v>
      </c>
      <c r="AS48" s="44">
        <f t="shared" si="45"/>
        <v>0</v>
      </c>
      <c r="AT48" s="34" t="e">
        <f t="shared" si="46"/>
        <v>#DIV/0!</v>
      </c>
      <c r="AU48" s="45"/>
      <c r="AV48" s="45">
        <f t="shared" si="47"/>
        <v>0</v>
      </c>
      <c r="AW48" s="37" t="e">
        <f t="shared" si="48"/>
        <v>#DIV/0!</v>
      </c>
      <c r="AX48" s="222">
        <f t="shared" si="49"/>
        <v>0</v>
      </c>
      <c r="AY48" s="223">
        <f t="shared" si="33"/>
        <v>0</v>
      </c>
      <c r="AZ48" s="222" t="b">
        <f t="shared" si="34"/>
        <v>1</v>
      </c>
    </row>
    <row r="49" spans="1:52" hidden="1" x14ac:dyDescent="0.5">
      <c r="A49" s="60" t="s">
        <v>704</v>
      </c>
      <c r="B49" s="30">
        <v>0</v>
      </c>
      <c r="C49" s="31">
        <v>0</v>
      </c>
      <c r="D49" s="31">
        <v>0</v>
      </c>
      <c r="E49" s="32">
        <f t="shared" si="0"/>
        <v>0</v>
      </c>
      <c r="F49" s="31">
        <v>0</v>
      </c>
      <c r="G49" s="31">
        <v>0</v>
      </c>
      <c r="H49" s="33">
        <v>0</v>
      </c>
      <c r="I49" s="33">
        <v>0</v>
      </c>
      <c r="J49" s="33">
        <v>0</v>
      </c>
      <c r="K49" s="33">
        <v>0</v>
      </c>
      <c r="L49" s="33">
        <f t="shared" si="50"/>
        <v>0</v>
      </c>
      <c r="M49" s="33">
        <f t="shared" si="36"/>
        <v>0</v>
      </c>
      <c r="N49" s="34" t="e">
        <f t="shared" si="37"/>
        <v>#DIV/0!</v>
      </c>
      <c r="O49" s="61"/>
      <c r="P49" s="61"/>
      <c r="Q49" s="61"/>
      <c r="R49" s="61">
        <f t="shared" si="28"/>
        <v>0</v>
      </c>
      <c r="S49" s="36">
        <f t="shared" si="38"/>
        <v>0</v>
      </c>
      <c r="T49" s="36">
        <f t="shared" si="39"/>
        <v>0</v>
      </c>
      <c r="U49" s="37" t="e">
        <f t="shared" si="40"/>
        <v>#DIV/0!</v>
      </c>
      <c r="V49" s="38">
        <v>0</v>
      </c>
      <c r="W49" s="33">
        <v>0</v>
      </c>
      <c r="X49" s="33">
        <v>0</v>
      </c>
      <c r="Y49" s="33">
        <v>0</v>
      </c>
      <c r="Z49" s="33">
        <f t="shared" si="41"/>
        <v>0</v>
      </c>
      <c r="AA49" s="94" t="e">
        <f t="shared" si="42"/>
        <v>#DIV/0!</v>
      </c>
      <c r="AB49" s="61"/>
      <c r="AC49" s="35">
        <f t="shared" si="51"/>
        <v>0</v>
      </c>
      <c r="AD49" s="40">
        <f t="shared" si="52"/>
        <v>0</v>
      </c>
      <c r="AE49" s="40">
        <f t="shared" si="43"/>
        <v>0</v>
      </c>
      <c r="AF49" s="37" t="e">
        <f t="shared" si="44"/>
        <v>#DIV/0!</v>
      </c>
      <c r="AG49" s="38">
        <v>0</v>
      </c>
      <c r="AH49" s="34">
        <v>0</v>
      </c>
      <c r="AI49" s="33">
        <f t="shared" si="29"/>
        <v>0</v>
      </c>
      <c r="AJ49" s="34" t="e">
        <f t="shared" si="30"/>
        <v>#DIV/0!</v>
      </c>
      <c r="AK49" s="36">
        <f t="shared" si="35"/>
        <v>0</v>
      </c>
      <c r="AL49" s="36">
        <f t="shared" si="31"/>
        <v>0</v>
      </c>
      <c r="AM49" s="37" t="e">
        <f t="shared" si="32"/>
        <v>#DIV/0!</v>
      </c>
      <c r="AN49" s="38">
        <v>0</v>
      </c>
      <c r="AO49" s="43" t="s">
        <v>105</v>
      </c>
      <c r="AP49" s="43" t="s">
        <v>105</v>
      </c>
      <c r="AQ49" s="39">
        <f t="shared" si="12"/>
        <v>0</v>
      </c>
      <c r="AR49" s="44">
        <v>0</v>
      </c>
      <c r="AS49" s="44">
        <f t="shared" si="45"/>
        <v>0</v>
      </c>
      <c r="AT49" s="34" t="e">
        <f t="shared" si="46"/>
        <v>#DIV/0!</v>
      </c>
      <c r="AU49" s="45"/>
      <c r="AV49" s="45">
        <f t="shared" si="47"/>
        <v>0</v>
      </c>
      <c r="AW49" s="37" t="e">
        <f t="shared" si="48"/>
        <v>#DIV/0!</v>
      </c>
      <c r="AX49" s="222">
        <f t="shared" si="49"/>
        <v>0</v>
      </c>
      <c r="AY49" s="223">
        <f t="shared" si="33"/>
        <v>0</v>
      </c>
      <c r="AZ49" s="222" t="b">
        <f t="shared" si="34"/>
        <v>1</v>
      </c>
    </row>
    <row r="50" spans="1:52" hidden="1" x14ac:dyDescent="0.5">
      <c r="A50" s="60" t="s">
        <v>705</v>
      </c>
      <c r="B50" s="30">
        <v>0</v>
      </c>
      <c r="C50" s="31">
        <v>0</v>
      </c>
      <c r="D50" s="31">
        <v>0</v>
      </c>
      <c r="E50" s="32">
        <f t="shared" si="0"/>
        <v>0</v>
      </c>
      <c r="F50" s="31">
        <v>0</v>
      </c>
      <c r="G50" s="31">
        <v>0</v>
      </c>
      <c r="H50" s="33">
        <v>0</v>
      </c>
      <c r="I50" s="33">
        <v>0</v>
      </c>
      <c r="J50" s="33">
        <v>0</v>
      </c>
      <c r="K50" s="33">
        <v>0</v>
      </c>
      <c r="L50" s="33">
        <f t="shared" si="50"/>
        <v>0</v>
      </c>
      <c r="M50" s="33">
        <f t="shared" si="36"/>
        <v>0</v>
      </c>
      <c r="N50" s="34" t="e">
        <f t="shared" si="37"/>
        <v>#DIV/0!</v>
      </c>
      <c r="O50" s="61"/>
      <c r="P50" s="61"/>
      <c r="Q50" s="61"/>
      <c r="R50" s="61">
        <f t="shared" si="28"/>
        <v>0</v>
      </c>
      <c r="S50" s="36">
        <f t="shared" si="38"/>
        <v>0</v>
      </c>
      <c r="T50" s="36">
        <f t="shared" si="39"/>
        <v>0</v>
      </c>
      <c r="U50" s="37" t="e">
        <f t="shared" si="40"/>
        <v>#DIV/0!</v>
      </c>
      <c r="V50" s="38">
        <v>0</v>
      </c>
      <c r="W50" s="33">
        <v>0</v>
      </c>
      <c r="X50" s="33">
        <v>0</v>
      </c>
      <c r="Y50" s="33">
        <v>0</v>
      </c>
      <c r="Z50" s="33">
        <f t="shared" si="41"/>
        <v>0</v>
      </c>
      <c r="AA50" s="94" t="e">
        <f t="shared" si="42"/>
        <v>#DIV/0!</v>
      </c>
      <c r="AB50" s="61"/>
      <c r="AC50" s="35">
        <f t="shared" si="51"/>
        <v>0</v>
      </c>
      <c r="AD50" s="40">
        <f t="shared" si="52"/>
        <v>0</v>
      </c>
      <c r="AE50" s="40">
        <f t="shared" si="43"/>
        <v>0</v>
      </c>
      <c r="AF50" s="37" t="e">
        <f t="shared" si="44"/>
        <v>#DIV/0!</v>
      </c>
      <c r="AG50" s="38">
        <v>0</v>
      </c>
      <c r="AH50" s="34">
        <v>0</v>
      </c>
      <c r="AI50" s="33">
        <f t="shared" si="29"/>
        <v>0</v>
      </c>
      <c r="AJ50" s="34" t="e">
        <f t="shared" si="30"/>
        <v>#DIV/0!</v>
      </c>
      <c r="AK50" s="36">
        <f t="shared" si="35"/>
        <v>0</v>
      </c>
      <c r="AL50" s="36">
        <f t="shared" si="31"/>
        <v>0</v>
      </c>
      <c r="AM50" s="37" t="e">
        <f t="shared" si="32"/>
        <v>#DIV/0!</v>
      </c>
      <c r="AN50" s="38">
        <v>0</v>
      </c>
      <c r="AO50" s="43" t="s">
        <v>105</v>
      </c>
      <c r="AP50" s="43" t="s">
        <v>105</v>
      </c>
      <c r="AQ50" s="39">
        <f t="shared" si="12"/>
        <v>0</v>
      </c>
      <c r="AR50" s="44">
        <v>0</v>
      </c>
      <c r="AS50" s="44">
        <f t="shared" si="45"/>
        <v>0</v>
      </c>
      <c r="AT50" s="34" t="e">
        <f t="shared" si="46"/>
        <v>#DIV/0!</v>
      </c>
      <c r="AU50" s="45"/>
      <c r="AV50" s="45">
        <f t="shared" si="47"/>
        <v>0</v>
      </c>
      <c r="AW50" s="37" t="e">
        <f t="shared" si="48"/>
        <v>#DIV/0!</v>
      </c>
      <c r="AX50" s="222">
        <f t="shared" si="49"/>
        <v>0</v>
      </c>
      <c r="AY50" s="223">
        <f t="shared" si="33"/>
        <v>0</v>
      </c>
      <c r="AZ50" s="222" t="b">
        <f t="shared" si="34"/>
        <v>1</v>
      </c>
    </row>
    <row r="51" spans="1:52" hidden="1" x14ac:dyDescent="0.5">
      <c r="A51" s="60" t="s">
        <v>706</v>
      </c>
      <c r="B51" s="30">
        <v>0</v>
      </c>
      <c r="C51" s="31">
        <v>0</v>
      </c>
      <c r="D51" s="31">
        <v>0</v>
      </c>
      <c r="E51" s="32">
        <f t="shared" si="0"/>
        <v>0</v>
      </c>
      <c r="F51" s="31">
        <v>0</v>
      </c>
      <c r="G51" s="31">
        <v>0</v>
      </c>
      <c r="H51" s="33">
        <v>0</v>
      </c>
      <c r="I51" s="33">
        <v>0</v>
      </c>
      <c r="J51" s="33">
        <v>0</v>
      </c>
      <c r="K51" s="33">
        <v>0</v>
      </c>
      <c r="L51" s="33">
        <f t="shared" si="50"/>
        <v>0</v>
      </c>
      <c r="M51" s="33">
        <f t="shared" si="36"/>
        <v>0</v>
      </c>
      <c r="N51" s="34" t="e">
        <f t="shared" si="37"/>
        <v>#DIV/0!</v>
      </c>
      <c r="O51" s="61"/>
      <c r="P51" s="61"/>
      <c r="Q51" s="61"/>
      <c r="R51" s="61">
        <f t="shared" si="28"/>
        <v>0</v>
      </c>
      <c r="S51" s="36">
        <f t="shared" si="38"/>
        <v>0</v>
      </c>
      <c r="T51" s="36">
        <f t="shared" si="39"/>
        <v>0</v>
      </c>
      <c r="U51" s="37" t="e">
        <f t="shared" si="40"/>
        <v>#DIV/0!</v>
      </c>
      <c r="V51" s="38">
        <v>0</v>
      </c>
      <c r="W51" s="33">
        <v>0</v>
      </c>
      <c r="X51" s="33">
        <v>0</v>
      </c>
      <c r="Y51" s="33">
        <v>0</v>
      </c>
      <c r="Z51" s="33">
        <f t="shared" si="41"/>
        <v>0</v>
      </c>
      <c r="AA51" s="94" t="e">
        <f t="shared" si="42"/>
        <v>#DIV/0!</v>
      </c>
      <c r="AB51" s="61"/>
      <c r="AC51" s="35">
        <f t="shared" si="51"/>
        <v>0</v>
      </c>
      <c r="AD51" s="40">
        <f t="shared" si="52"/>
        <v>0</v>
      </c>
      <c r="AE51" s="40">
        <f t="shared" si="43"/>
        <v>0</v>
      </c>
      <c r="AF51" s="37" t="e">
        <f t="shared" si="44"/>
        <v>#DIV/0!</v>
      </c>
      <c r="AG51" s="38">
        <v>0</v>
      </c>
      <c r="AH51" s="34">
        <v>0</v>
      </c>
      <c r="AI51" s="33">
        <f t="shared" si="29"/>
        <v>0</v>
      </c>
      <c r="AJ51" s="34" t="e">
        <f t="shared" si="30"/>
        <v>#DIV/0!</v>
      </c>
      <c r="AK51" s="36">
        <f t="shared" si="35"/>
        <v>0</v>
      </c>
      <c r="AL51" s="36">
        <f t="shared" si="31"/>
        <v>0</v>
      </c>
      <c r="AM51" s="37" t="e">
        <f t="shared" si="32"/>
        <v>#DIV/0!</v>
      </c>
      <c r="AN51" s="38">
        <v>0</v>
      </c>
      <c r="AO51" s="43" t="s">
        <v>105</v>
      </c>
      <c r="AP51" s="43" t="s">
        <v>105</v>
      </c>
      <c r="AQ51" s="39">
        <f t="shared" si="12"/>
        <v>0</v>
      </c>
      <c r="AR51" s="44">
        <v>0</v>
      </c>
      <c r="AS51" s="44">
        <f t="shared" si="45"/>
        <v>0</v>
      </c>
      <c r="AT51" s="34" t="e">
        <f t="shared" si="46"/>
        <v>#DIV/0!</v>
      </c>
      <c r="AU51" s="45"/>
      <c r="AV51" s="45">
        <f t="shared" si="47"/>
        <v>0</v>
      </c>
      <c r="AW51" s="37" t="e">
        <f t="shared" si="48"/>
        <v>#DIV/0!</v>
      </c>
      <c r="AX51" s="222">
        <f t="shared" si="49"/>
        <v>0</v>
      </c>
      <c r="AY51" s="223">
        <f t="shared" si="33"/>
        <v>0</v>
      </c>
      <c r="AZ51" s="222" t="b">
        <f t="shared" si="34"/>
        <v>1</v>
      </c>
    </row>
    <row r="52" spans="1:52" hidden="1" x14ac:dyDescent="0.5">
      <c r="A52" s="62" t="s">
        <v>707</v>
      </c>
      <c r="B52" s="30">
        <v>0</v>
      </c>
      <c r="C52" s="31">
        <v>0</v>
      </c>
      <c r="D52" s="31">
        <v>0</v>
      </c>
      <c r="E52" s="32">
        <f t="shared" si="0"/>
        <v>0</v>
      </c>
      <c r="F52" s="31">
        <v>0</v>
      </c>
      <c r="G52" s="31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50"/>
        <v>0</v>
      </c>
      <c r="M52" s="33">
        <f t="shared" si="36"/>
        <v>0</v>
      </c>
      <c r="N52" s="34" t="e">
        <f t="shared" si="37"/>
        <v>#DIV/0!</v>
      </c>
      <c r="O52" s="56"/>
      <c r="P52" s="56"/>
      <c r="Q52" s="56"/>
      <c r="R52" s="61">
        <f t="shared" si="28"/>
        <v>0</v>
      </c>
      <c r="S52" s="36">
        <f t="shared" si="38"/>
        <v>0</v>
      </c>
      <c r="T52" s="36">
        <f t="shared" si="39"/>
        <v>0</v>
      </c>
      <c r="U52" s="37" t="e">
        <f t="shared" si="40"/>
        <v>#DIV/0!</v>
      </c>
      <c r="V52" s="38">
        <v>0</v>
      </c>
      <c r="W52" s="33">
        <v>0</v>
      </c>
      <c r="X52" s="33">
        <v>0</v>
      </c>
      <c r="Y52" s="33">
        <v>0</v>
      </c>
      <c r="Z52" s="33">
        <f t="shared" si="41"/>
        <v>0</v>
      </c>
      <c r="AA52" s="94" t="e">
        <f t="shared" si="42"/>
        <v>#DIV/0!</v>
      </c>
      <c r="AB52" s="56"/>
      <c r="AC52" s="35">
        <f t="shared" si="51"/>
        <v>0</v>
      </c>
      <c r="AD52" s="40">
        <f t="shared" si="52"/>
        <v>0</v>
      </c>
      <c r="AE52" s="40">
        <f t="shared" si="43"/>
        <v>0</v>
      </c>
      <c r="AF52" s="37" t="e">
        <f t="shared" si="44"/>
        <v>#DIV/0!</v>
      </c>
      <c r="AG52" s="38">
        <v>0</v>
      </c>
      <c r="AH52" s="34">
        <v>0</v>
      </c>
      <c r="AI52" s="33">
        <f t="shared" si="29"/>
        <v>0</v>
      </c>
      <c r="AJ52" s="34" t="e">
        <f t="shared" si="30"/>
        <v>#DIV/0!</v>
      </c>
      <c r="AK52" s="36">
        <f t="shared" si="35"/>
        <v>0</v>
      </c>
      <c r="AL52" s="36">
        <f t="shared" si="31"/>
        <v>0</v>
      </c>
      <c r="AM52" s="37" t="e">
        <f t="shared" si="32"/>
        <v>#DIV/0!</v>
      </c>
      <c r="AN52" s="38">
        <v>0</v>
      </c>
      <c r="AO52" s="43" t="s">
        <v>105</v>
      </c>
      <c r="AP52" s="43" t="s">
        <v>105</v>
      </c>
      <c r="AQ52" s="39">
        <f t="shared" si="12"/>
        <v>0</v>
      </c>
      <c r="AR52" s="44">
        <v>0</v>
      </c>
      <c r="AS52" s="44">
        <f t="shared" si="45"/>
        <v>0</v>
      </c>
      <c r="AT52" s="34" t="e">
        <f t="shared" si="46"/>
        <v>#DIV/0!</v>
      </c>
      <c r="AU52" s="55"/>
      <c r="AV52" s="45">
        <f t="shared" si="47"/>
        <v>0</v>
      </c>
      <c r="AW52" s="37" t="e">
        <f t="shared" si="48"/>
        <v>#DIV/0!</v>
      </c>
      <c r="AX52" s="222">
        <f t="shared" si="49"/>
        <v>0</v>
      </c>
      <c r="AY52" s="223">
        <f t="shared" si="33"/>
        <v>0</v>
      </c>
      <c r="AZ52" s="222" t="b">
        <f t="shared" si="34"/>
        <v>1</v>
      </c>
    </row>
    <row r="53" spans="1:52" hidden="1" x14ac:dyDescent="0.5">
      <c r="A53" s="62" t="s">
        <v>708</v>
      </c>
      <c r="B53" s="30">
        <v>0</v>
      </c>
      <c r="C53" s="31">
        <v>0.5</v>
      </c>
      <c r="D53" s="31">
        <v>0.5</v>
      </c>
      <c r="E53" s="32">
        <f t="shared" si="0"/>
        <v>0</v>
      </c>
      <c r="F53" s="31">
        <v>0</v>
      </c>
      <c r="G53" s="31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50"/>
        <v>0</v>
      </c>
      <c r="M53" s="33">
        <f t="shared" si="36"/>
        <v>0</v>
      </c>
      <c r="N53" s="34" t="e">
        <f t="shared" si="37"/>
        <v>#DIV/0!</v>
      </c>
      <c r="O53" s="56"/>
      <c r="P53" s="56"/>
      <c r="Q53" s="56"/>
      <c r="R53" s="61">
        <f t="shared" si="28"/>
        <v>0</v>
      </c>
      <c r="S53" s="36">
        <f t="shared" si="38"/>
        <v>0</v>
      </c>
      <c r="T53" s="36">
        <f t="shared" si="39"/>
        <v>0</v>
      </c>
      <c r="U53" s="37" t="e">
        <f t="shared" si="40"/>
        <v>#DIV/0!</v>
      </c>
      <c r="V53" s="38">
        <v>0</v>
      </c>
      <c r="W53" s="33">
        <v>0</v>
      </c>
      <c r="X53" s="33">
        <v>0</v>
      </c>
      <c r="Y53" s="33">
        <v>0</v>
      </c>
      <c r="Z53" s="33">
        <f t="shared" si="41"/>
        <v>0</v>
      </c>
      <c r="AA53" s="94" t="e">
        <f t="shared" si="42"/>
        <v>#DIV/0!</v>
      </c>
      <c r="AB53" s="56"/>
      <c r="AC53" s="35">
        <f t="shared" si="51"/>
        <v>0</v>
      </c>
      <c r="AD53" s="40">
        <f t="shared" si="52"/>
        <v>0</v>
      </c>
      <c r="AE53" s="40">
        <f t="shared" si="43"/>
        <v>0</v>
      </c>
      <c r="AF53" s="37" t="e">
        <f t="shared" si="44"/>
        <v>#DIV/0!</v>
      </c>
      <c r="AG53" s="38">
        <v>0</v>
      </c>
      <c r="AH53" s="34">
        <v>0</v>
      </c>
      <c r="AI53" s="33">
        <f t="shared" si="29"/>
        <v>0</v>
      </c>
      <c r="AJ53" s="34" t="e">
        <f t="shared" si="30"/>
        <v>#DIV/0!</v>
      </c>
      <c r="AK53" s="36">
        <f t="shared" si="35"/>
        <v>0</v>
      </c>
      <c r="AL53" s="36">
        <f t="shared" si="31"/>
        <v>0</v>
      </c>
      <c r="AM53" s="37" t="e">
        <f t="shared" si="32"/>
        <v>#DIV/0!</v>
      </c>
      <c r="AN53" s="38">
        <v>0</v>
      </c>
      <c r="AO53" s="43">
        <v>0</v>
      </c>
      <c r="AP53" s="43">
        <v>0</v>
      </c>
      <c r="AQ53" s="39">
        <f t="shared" si="12"/>
        <v>0</v>
      </c>
      <c r="AR53" s="44">
        <v>0</v>
      </c>
      <c r="AS53" s="44">
        <f t="shared" si="45"/>
        <v>0</v>
      </c>
      <c r="AT53" s="34" t="e">
        <f t="shared" si="46"/>
        <v>#DIV/0!</v>
      </c>
      <c r="AU53" s="55"/>
      <c r="AV53" s="45">
        <f t="shared" si="47"/>
        <v>0</v>
      </c>
      <c r="AW53" s="37" t="e">
        <f t="shared" si="48"/>
        <v>#DIV/0!</v>
      </c>
      <c r="AX53" s="222">
        <f t="shared" si="49"/>
        <v>0</v>
      </c>
      <c r="AY53" s="223">
        <f t="shared" si="33"/>
        <v>0</v>
      </c>
      <c r="AZ53" s="222" t="b">
        <f t="shared" si="34"/>
        <v>1</v>
      </c>
    </row>
    <row r="54" spans="1:52" x14ac:dyDescent="0.5">
      <c r="A54" s="62" t="s">
        <v>709</v>
      </c>
      <c r="B54" s="30">
        <v>4</v>
      </c>
      <c r="C54" s="31">
        <v>7</v>
      </c>
      <c r="D54" s="31">
        <v>4</v>
      </c>
      <c r="E54" s="32">
        <f t="shared" si="0"/>
        <v>-42.86</v>
      </c>
      <c r="F54" s="31">
        <v>0</v>
      </c>
      <c r="G54" s="31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50"/>
        <v>4</v>
      </c>
      <c r="M54" s="33">
        <f t="shared" si="36"/>
        <v>0</v>
      </c>
      <c r="N54" s="34">
        <f t="shared" si="37"/>
        <v>0</v>
      </c>
      <c r="O54" s="56"/>
      <c r="P54" s="56"/>
      <c r="Q54" s="56"/>
      <c r="R54" s="61">
        <f t="shared" si="28"/>
        <v>0</v>
      </c>
      <c r="S54" s="36">
        <f t="shared" si="38"/>
        <v>4</v>
      </c>
      <c r="T54" s="36">
        <f t="shared" si="39"/>
        <v>0</v>
      </c>
      <c r="U54" s="37">
        <f t="shared" si="40"/>
        <v>0</v>
      </c>
      <c r="V54" s="38">
        <v>3</v>
      </c>
      <c r="W54" s="33">
        <v>0</v>
      </c>
      <c r="X54" s="33">
        <v>3</v>
      </c>
      <c r="Y54" s="33">
        <v>3</v>
      </c>
      <c r="Z54" s="33">
        <f t="shared" si="41"/>
        <v>0</v>
      </c>
      <c r="AA54" s="94">
        <f t="shared" si="42"/>
        <v>0</v>
      </c>
      <c r="AB54" s="276">
        <v>1</v>
      </c>
      <c r="AC54" s="35">
        <f t="shared" si="51"/>
        <v>3</v>
      </c>
      <c r="AD54" s="40">
        <f t="shared" si="52"/>
        <v>4</v>
      </c>
      <c r="AE54" s="40">
        <f t="shared" si="43"/>
        <v>1</v>
      </c>
      <c r="AF54" s="37">
        <f t="shared" si="44"/>
        <v>33.333333333333329</v>
      </c>
      <c r="AG54" s="268">
        <v>0.6</v>
      </c>
      <c r="AH54" s="270">
        <v>0.45</v>
      </c>
      <c r="AI54" s="33">
        <f t="shared" si="29"/>
        <v>-0.14999999999999997</v>
      </c>
      <c r="AJ54" s="34">
        <f t="shared" si="30"/>
        <v>-24.999999999999993</v>
      </c>
      <c r="AK54" s="37">
        <f>ROUND((AU54*AD54)/1000,2)</f>
        <v>1.07</v>
      </c>
      <c r="AL54" s="36">
        <f t="shared" si="31"/>
        <v>0.47000000000000008</v>
      </c>
      <c r="AM54" s="37">
        <f t="shared" si="32"/>
        <v>78.333333333333357</v>
      </c>
      <c r="AN54" s="38">
        <v>200</v>
      </c>
      <c r="AO54" s="43">
        <v>200</v>
      </c>
      <c r="AP54" s="43" t="s">
        <v>105</v>
      </c>
      <c r="AQ54" s="39">
        <f t="shared" si="12"/>
        <v>0</v>
      </c>
      <c r="AR54" s="269">
        <v>150</v>
      </c>
      <c r="AS54" s="44">
        <f t="shared" si="45"/>
        <v>-50</v>
      </c>
      <c r="AT54" s="34">
        <f t="shared" si="46"/>
        <v>-25</v>
      </c>
      <c r="AU54" s="55">
        <v>268</v>
      </c>
      <c r="AV54" s="45">
        <f t="shared" si="47"/>
        <v>68</v>
      </c>
      <c r="AW54" s="37">
        <f t="shared" si="48"/>
        <v>34</v>
      </c>
      <c r="AX54" s="222">
        <f t="shared" si="49"/>
        <v>268</v>
      </c>
      <c r="AY54" s="223">
        <f t="shared" si="33"/>
        <v>0</v>
      </c>
      <c r="AZ54" s="222" t="b">
        <f t="shared" si="34"/>
        <v>1</v>
      </c>
    </row>
    <row r="55" spans="1:52" hidden="1" x14ac:dyDescent="0.5">
      <c r="A55" s="62" t="s">
        <v>710</v>
      </c>
      <c r="B55" s="30">
        <v>0</v>
      </c>
      <c r="C55" s="31">
        <v>0</v>
      </c>
      <c r="D55" s="31">
        <v>0</v>
      </c>
      <c r="E55" s="32">
        <f t="shared" si="0"/>
        <v>0</v>
      </c>
      <c r="F55" s="31">
        <v>0</v>
      </c>
      <c r="G55" s="31">
        <v>0</v>
      </c>
      <c r="H55" s="33"/>
      <c r="I55" s="33"/>
      <c r="J55" s="33"/>
      <c r="K55" s="33">
        <v>0</v>
      </c>
      <c r="L55" s="33">
        <f t="shared" si="50"/>
        <v>0</v>
      </c>
      <c r="M55" s="33">
        <f t="shared" si="36"/>
        <v>0</v>
      </c>
      <c r="N55" s="34" t="e">
        <f t="shared" si="37"/>
        <v>#DIV/0!</v>
      </c>
      <c r="O55" s="56"/>
      <c r="P55" s="56"/>
      <c r="Q55" s="56"/>
      <c r="R55" s="61">
        <f t="shared" si="28"/>
        <v>0</v>
      </c>
      <c r="S55" s="36">
        <f t="shared" si="38"/>
        <v>0</v>
      </c>
      <c r="T55" s="36">
        <f t="shared" si="39"/>
        <v>0</v>
      </c>
      <c r="U55" s="37" t="e">
        <f t="shared" si="40"/>
        <v>#DIV/0!</v>
      </c>
      <c r="V55" s="38">
        <v>0</v>
      </c>
      <c r="W55" s="33"/>
      <c r="X55" s="33">
        <v>0</v>
      </c>
      <c r="Y55" s="33">
        <v>0</v>
      </c>
      <c r="Z55" s="33">
        <f t="shared" si="41"/>
        <v>0</v>
      </c>
      <c r="AA55" s="94" t="e">
        <f t="shared" si="42"/>
        <v>#DIV/0!</v>
      </c>
      <c r="AB55" s="56"/>
      <c r="AC55" s="35">
        <f t="shared" si="51"/>
        <v>0</v>
      </c>
      <c r="AD55" s="40">
        <f t="shared" si="52"/>
        <v>0</v>
      </c>
      <c r="AE55" s="40">
        <f t="shared" si="43"/>
        <v>0</v>
      </c>
      <c r="AF55" s="37" t="e">
        <f t="shared" si="44"/>
        <v>#DIV/0!</v>
      </c>
      <c r="AG55" s="38">
        <v>0</v>
      </c>
      <c r="AH55" s="34">
        <v>0</v>
      </c>
      <c r="AI55" s="33">
        <f t="shared" si="29"/>
        <v>0</v>
      </c>
      <c r="AJ55" s="34" t="e">
        <f t="shared" si="30"/>
        <v>#DIV/0!</v>
      </c>
      <c r="AK55" s="36">
        <f>ROUND((AU55*AD55)/1000,0)</f>
        <v>0</v>
      </c>
      <c r="AL55" s="36">
        <f t="shared" si="31"/>
        <v>0</v>
      </c>
      <c r="AM55" s="37" t="e">
        <f t="shared" si="32"/>
        <v>#DIV/0!</v>
      </c>
      <c r="AN55" s="38">
        <v>0</v>
      </c>
      <c r="AO55" s="43" t="s">
        <v>105</v>
      </c>
      <c r="AP55" s="43" t="s">
        <v>105</v>
      </c>
      <c r="AQ55" s="39">
        <f t="shared" si="12"/>
        <v>0</v>
      </c>
      <c r="AR55" s="44"/>
      <c r="AS55" s="44">
        <f t="shared" si="45"/>
        <v>0</v>
      </c>
      <c r="AT55" s="34" t="e">
        <f t="shared" si="46"/>
        <v>#DIV/0!</v>
      </c>
      <c r="AU55" s="55"/>
      <c r="AV55" s="45">
        <f t="shared" si="47"/>
        <v>0</v>
      </c>
      <c r="AW55" s="37" t="e">
        <f t="shared" si="48"/>
        <v>#DIV/0!</v>
      </c>
      <c r="AX55" s="222">
        <f t="shared" si="49"/>
        <v>0</v>
      </c>
      <c r="AY55" s="223">
        <f t="shared" si="33"/>
        <v>0</v>
      </c>
      <c r="AZ55" s="222" t="b">
        <f t="shared" si="34"/>
        <v>1</v>
      </c>
    </row>
    <row r="56" spans="1:52" hidden="1" x14ac:dyDescent="0.5">
      <c r="A56" s="64" t="s">
        <v>711</v>
      </c>
      <c r="B56" s="30">
        <v>0</v>
      </c>
      <c r="C56" s="31">
        <v>0</v>
      </c>
      <c r="D56" s="31">
        <v>0</v>
      </c>
      <c r="E56" s="32">
        <f t="shared" si="0"/>
        <v>0</v>
      </c>
      <c r="F56" s="31">
        <v>0</v>
      </c>
      <c r="G56" s="31">
        <v>0</v>
      </c>
      <c r="H56" s="33"/>
      <c r="I56" s="33"/>
      <c r="J56" s="33"/>
      <c r="K56" s="33">
        <v>0</v>
      </c>
      <c r="L56" s="33">
        <f t="shared" si="50"/>
        <v>0</v>
      </c>
      <c r="M56" s="33">
        <f t="shared" si="36"/>
        <v>0</v>
      </c>
      <c r="N56" s="34" t="e">
        <f t="shared" si="37"/>
        <v>#DIV/0!</v>
      </c>
      <c r="O56" s="68"/>
      <c r="P56" s="68"/>
      <c r="Q56" s="68"/>
      <c r="R56" s="61">
        <f t="shared" si="28"/>
        <v>0</v>
      </c>
      <c r="S56" s="36">
        <f t="shared" si="38"/>
        <v>0</v>
      </c>
      <c r="T56" s="36">
        <f t="shared" si="39"/>
        <v>0</v>
      </c>
      <c r="U56" s="37" t="e">
        <f t="shared" si="40"/>
        <v>#DIV/0!</v>
      </c>
      <c r="V56" s="38">
        <v>0</v>
      </c>
      <c r="W56" s="33"/>
      <c r="X56" s="33">
        <v>0</v>
      </c>
      <c r="Y56" s="33">
        <v>0</v>
      </c>
      <c r="Z56" s="33">
        <f t="shared" si="41"/>
        <v>0</v>
      </c>
      <c r="AA56" s="94" t="e">
        <f t="shared" si="42"/>
        <v>#DIV/0!</v>
      </c>
      <c r="AB56" s="68"/>
      <c r="AC56" s="35">
        <f t="shared" si="51"/>
        <v>0</v>
      </c>
      <c r="AD56" s="40">
        <f t="shared" si="52"/>
        <v>0</v>
      </c>
      <c r="AE56" s="40">
        <f t="shared" si="43"/>
        <v>0</v>
      </c>
      <c r="AF56" s="37" t="e">
        <f t="shared" si="44"/>
        <v>#DIV/0!</v>
      </c>
      <c r="AG56" s="38">
        <v>0</v>
      </c>
      <c r="AH56" s="34">
        <v>0</v>
      </c>
      <c r="AI56" s="33">
        <f t="shared" si="29"/>
        <v>0</v>
      </c>
      <c r="AJ56" s="34" t="e">
        <f t="shared" si="30"/>
        <v>#DIV/0!</v>
      </c>
      <c r="AK56" s="36">
        <f>ROUND((AU56*AD56)/1000,0)</f>
        <v>0</v>
      </c>
      <c r="AL56" s="36">
        <f t="shared" si="31"/>
        <v>0</v>
      </c>
      <c r="AM56" s="37" t="e">
        <f t="shared" si="32"/>
        <v>#DIV/0!</v>
      </c>
      <c r="AN56" s="38">
        <v>0</v>
      </c>
      <c r="AO56" s="43" t="s">
        <v>105</v>
      </c>
      <c r="AP56" s="43" t="s">
        <v>105</v>
      </c>
      <c r="AQ56" s="39">
        <f t="shared" si="12"/>
        <v>0</v>
      </c>
      <c r="AR56" s="44"/>
      <c r="AS56" s="44">
        <f t="shared" si="45"/>
        <v>0</v>
      </c>
      <c r="AT56" s="34" t="e">
        <f t="shared" si="46"/>
        <v>#DIV/0!</v>
      </c>
      <c r="AU56" s="74"/>
      <c r="AV56" s="45">
        <f t="shared" si="47"/>
        <v>0</v>
      </c>
      <c r="AW56" s="37" t="e">
        <f t="shared" si="48"/>
        <v>#DIV/0!</v>
      </c>
      <c r="AX56" s="222">
        <f t="shared" si="49"/>
        <v>0</v>
      </c>
      <c r="AY56" s="223">
        <f t="shared" si="33"/>
        <v>0</v>
      </c>
      <c r="AZ56" s="222" t="b">
        <f t="shared" si="34"/>
        <v>1</v>
      </c>
    </row>
  </sheetData>
  <mergeCells count="18">
    <mergeCell ref="AX4:AZ4"/>
    <mergeCell ref="AY5:AZ5"/>
    <mergeCell ref="AN3:AW3"/>
    <mergeCell ref="C4:E4"/>
    <mergeCell ref="F4:G4"/>
    <mergeCell ref="W4:AA4"/>
    <mergeCell ref="AO4:AQ4"/>
    <mergeCell ref="AR4:AT4"/>
    <mergeCell ref="AU4:AW4"/>
    <mergeCell ref="H4:N4"/>
    <mergeCell ref="O4:U4"/>
    <mergeCell ref="AB4:AF4"/>
    <mergeCell ref="AH4:AJ4"/>
    <mergeCell ref="AK4:AM4"/>
    <mergeCell ref="A3:A5"/>
    <mergeCell ref="B3:U3"/>
    <mergeCell ref="V3:AF3"/>
    <mergeCell ref="AG3:AM3"/>
  </mergeCells>
  <conditionalFormatting sqref="AY6:AY56">
    <cfRule type="cellIs" dxfId="7" priority="1" operator="notEqual">
      <formula>0</formula>
    </cfRule>
  </conditionalFormatting>
  <conditionalFormatting sqref="AZ6:AZ56">
    <cfRule type="cellIs" priority="2" operator="equal">
      <formula>FALSE</formula>
    </cfRule>
    <cfRule type="cellIs" dxfId="6" priority="3" operator="equal">
      <formula>FALSE</formula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E64"/>
  <sheetViews>
    <sheetView zoomScale="150" zoomScaleNormal="150" workbookViewId="0">
      <selection activeCell="AB18" sqref="AB18"/>
    </sheetView>
  </sheetViews>
  <sheetFormatPr defaultColWidth="9" defaultRowHeight="21.75" x14ac:dyDescent="0.5"/>
  <cols>
    <col min="1" max="1" width="17.125" style="85" customWidth="1"/>
    <col min="2" max="2" width="22.375" style="75" customWidth="1"/>
    <col min="3" max="3" width="21" style="75" customWidth="1"/>
    <col min="4" max="4" width="19.375" style="75" customWidth="1"/>
    <col min="5" max="5" width="21.375" style="75" customWidth="1"/>
    <col min="6" max="16384" width="9" style="75"/>
  </cols>
  <sheetData>
    <row r="1" spans="1:5" ht="21" customHeight="1" x14ac:dyDescent="0.5">
      <c r="A1" s="1" t="s">
        <v>1045</v>
      </c>
    </row>
    <row r="2" spans="1:5" ht="15" customHeight="1" x14ac:dyDescent="0.5">
      <c r="A2" s="1"/>
    </row>
    <row r="3" spans="1:5" ht="21" customHeight="1" x14ac:dyDescent="0.5">
      <c r="A3" s="293" t="s">
        <v>13</v>
      </c>
      <c r="B3" s="248" t="s">
        <v>80</v>
      </c>
      <c r="C3" s="248" t="s">
        <v>84</v>
      </c>
      <c r="D3" s="248" t="s">
        <v>85</v>
      </c>
      <c r="E3" s="249" t="s">
        <v>1021</v>
      </c>
    </row>
    <row r="4" spans="1:5" ht="21" customHeight="1" x14ac:dyDescent="0.5">
      <c r="A4" s="295"/>
      <c r="B4" s="250" t="s">
        <v>75</v>
      </c>
      <c r="C4" s="250" t="s">
        <v>75</v>
      </c>
      <c r="D4" s="250" t="s">
        <v>1022</v>
      </c>
      <c r="E4" s="250" t="s">
        <v>1023</v>
      </c>
    </row>
    <row r="5" spans="1:5" ht="21" customHeight="1" x14ac:dyDescent="0.5">
      <c r="A5" s="86" t="s">
        <v>52</v>
      </c>
      <c r="B5" s="81">
        <f>SUM(B6:B55)</f>
        <v>64</v>
      </c>
      <c r="C5" s="81">
        <f>SUM(C6:C55)</f>
        <v>63</v>
      </c>
      <c r="D5" s="266">
        <f>SUM(D6:D55)</f>
        <v>5.2900000000000009</v>
      </c>
      <c r="E5" s="82">
        <f t="shared" ref="E5:E36" si="0">IFERROR(ROUND((D5/C5)*1000,0),0)</f>
        <v>84</v>
      </c>
    </row>
    <row r="6" spans="1:5" ht="21" hidden="1" customHeight="1" x14ac:dyDescent="0.5">
      <c r="A6" s="88" t="s">
        <v>663</v>
      </c>
      <c r="B6" s="78">
        <f>กรุงเทพมหานคร!S7</f>
        <v>0</v>
      </c>
      <c r="C6" s="78">
        <f>กรุงเทพมหานคร!AD7</f>
        <v>0</v>
      </c>
      <c r="D6" s="78">
        <f>กรุงเทพมหานคร!AK7</f>
        <v>0</v>
      </c>
      <c r="E6" s="83">
        <f t="shared" si="0"/>
        <v>0</v>
      </c>
    </row>
    <row r="7" spans="1:5" ht="21" hidden="1" customHeight="1" x14ac:dyDescent="0.5">
      <c r="A7" s="88" t="s">
        <v>664</v>
      </c>
      <c r="B7" s="78">
        <f>กรุงเทพมหานคร!S8</f>
        <v>0</v>
      </c>
      <c r="C7" s="78">
        <f>กรุงเทพมหานคร!AD8</f>
        <v>0</v>
      </c>
      <c r="D7" s="78">
        <f>กรุงเทพมหานคร!AK8</f>
        <v>0</v>
      </c>
      <c r="E7" s="83">
        <f t="shared" si="0"/>
        <v>0</v>
      </c>
    </row>
    <row r="8" spans="1:5" ht="21" hidden="1" customHeight="1" x14ac:dyDescent="0.5">
      <c r="A8" s="88" t="s">
        <v>53</v>
      </c>
      <c r="B8" s="78">
        <f>กรุงเทพมหานคร!S9</f>
        <v>0</v>
      </c>
      <c r="C8" s="78">
        <f>กรุงเทพมหานคร!AD9</f>
        <v>0</v>
      </c>
      <c r="D8" s="78">
        <f>กรุงเทพมหานคร!AK9</f>
        <v>0</v>
      </c>
      <c r="E8" s="83">
        <f t="shared" si="0"/>
        <v>0</v>
      </c>
    </row>
    <row r="9" spans="1:5" ht="21" hidden="1" customHeight="1" x14ac:dyDescent="0.5">
      <c r="A9" s="88" t="s">
        <v>665</v>
      </c>
      <c r="B9" s="78">
        <f>กรุงเทพมหานคร!S10</f>
        <v>0</v>
      </c>
      <c r="C9" s="78">
        <f>กรุงเทพมหานคร!AD10</f>
        <v>0</v>
      </c>
      <c r="D9" s="78">
        <f>กรุงเทพมหานคร!AK10</f>
        <v>0</v>
      </c>
      <c r="E9" s="83">
        <f t="shared" si="0"/>
        <v>0</v>
      </c>
    </row>
    <row r="10" spans="1:5" ht="21" hidden="1" customHeight="1" x14ac:dyDescent="0.5">
      <c r="A10" s="88" t="s">
        <v>666</v>
      </c>
      <c r="B10" s="78">
        <f>กรุงเทพมหานคร!S11</f>
        <v>0</v>
      </c>
      <c r="C10" s="78">
        <f>กรุงเทพมหานคร!AD11</f>
        <v>0</v>
      </c>
      <c r="D10" s="78">
        <f>กรุงเทพมหานคร!AK11</f>
        <v>0</v>
      </c>
      <c r="E10" s="83">
        <f t="shared" si="0"/>
        <v>0</v>
      </c>
    </row>
    <row r="11" spans="1:5" ht="21" hidden="1" customHeight="1" x14ac:dyDescent="0.5">
      <c r="A11" s="88" t="s">
        <v>667</v>
      </c>
      <c r="B11" s="78">
        <f>กรุงเทพมหานคร!S12</f>
        <v>0</v>
      </c>
      <c r="C11" s="78">
        <f>กรุงเทพมหานคร!AD12</f>
        <v>0</v>
      </c>
      <c r="D11" s="78">
        <f>กรุงเทพมหานคร!AK12</f>
        <v>0</v>
      </c>
      <c r="E11" s="83">
        <f t="shared" si="0"/>
        <v>0</v>
      </c>
    </row>
    <row r="12" spans="1:5" ht="21" hidden="1" customHeight="1" x14ac:dyDescent="0.5">
      <c r="A12" s="88" t="s">
        <v>668</v>
      </c>
      <c r="B12" s="78">
        <f>กรุงเทพมหานคร!S13</f>
        <v>0</v>
      </c>
      <c r="C12" s="78">
        <f>กรุงเทพมหานคร!AD13</f>
        <v>0</v>
      </c>
      <c r="D12" s="78">
        <f>กรุงเทพมหานคร!AK13</f>
        <v>0</v>
      </c>
      <c r="E12" s="83">
        <f t="shared" si="0"/>
        <v>0</v>
      </c>
    </row>
    <row r="13" spans="1:5" ht="21" hidden="1" customHeight="1" x14ac:dyDescent="0.5">
      <c r="A13" s="88" t="s">
        <v>669</v>
      </c>
      <c r="B13" s="78">
        <f>กรุงเทพมหานคร!S14</f>
        <v>0</v>
      </c>
      <c r="C13" s="78">
        <f>กรุงเทพมหานคร!AD14</f>
        <v>0</v>
      </c>
      <c r="D13" s="78">
        <f>กรุงเทพมหานคร!AK14</f>
        <v>0</v>
      </c>
      <c r="E13" s="83">
        <f t="shared" si="0"/>
        <v>0</v>
      </c>
    </row>
    <row r="14" spans="1:5" ht="21" hidden="1" customHeight="1" x14ac:dyDescent="0.5">
      <c r="A14" s="88" t="s">
        <v>670</v>
      </c>
      <c r="B14" s="78">
        <f>กรุงเทพมหานคร!S15</f>
        <v>0</v>
      </c>
      <c r="C14" s="78">
        <f>กรุงเทพมหานคร!AD15</f>
        <v>0</v>
      </c>
      <c r="D14" s="78">
        <f>กรุงเทพมหานคร!AK15</f>
        <v>0</v>
      </c>
      <c r="E14" s="83">
        <f t="shared" si="0"/>
        <v>0</v>
      </c>
    </row>
    <row r="15" spans="1:5" ht="21" hidden="1" customHeight="1" x14ac:dyDescent="0.5">
      <c r="A15" s="88" t="s">
        <v>671</v>
      </c>
      <c r="B15" s="78">
        <f>กรุงเทพมหานคร!S16</f>
        <v>0</v>
      </c>
      <c r="C15" s="78">
        <f>กรุงเทพมหานคร!AD16</f>
        <v>0</v>
      </c>
      <c r="D15" s="78">
        <f>กรุงเทพมหานคร!AK16</f>
        <v>0</v>
      </c>
      <c r="E15" s="83">
        <f t="shared" si="0"/>
        <v>0</v>
      </c>
    </row>
    <row r="16" spans="1:5" ht="21" hidden="1" customHeight="1" x14ac:dyDescent="0.5">
      <c r="A16" s="88" t="s">
        <v>672</v>
      </c>
      <c r="B16" s="78">
        <f>กรุงเทพมหานคร!S17</f>
        <v>0</v>
      </c>
      <c r="C16" s="78">
        <f>กรุงเทพมหานคร!AD17</f>
        <v>0</v>
      </c>
      <c r="D16" s="78">
        <f>กรุงเทพมหานคร!AK17</f>
        <v>0</v>
      </c>
      <c r="E16" s="83">
        <f t="shared" si="0"/>
        <v>0</v>
      </c>
    </row>
    <row r="17" spans="1:5" ht="21" hidden="1" customHeight="1" x14ac:dyDescent="0.5">
      <c r="A17" s="88" t="s">
        <v>673</v>
      </c>
      <c r="B17" s="78">
        <f>กรุงเทพมหานคร!S18</f>
        <v>0</v>
      </c>
      <c r="C17" s="78">
        <f>กรุงเทพมหานคร!AD18</f>
        <v>0</v>
      </c>
      <c r="D17" s="78">
        <f>กรุงเทพมหานคร!AK18</f>
        <v>0</v>
      </c>
      <c r="E17" s="83">
        <f t="shared" si="0"/>
        <v>0</v>
      </c>
    </row>
    <row r="18" spans="1:5" ht="21" hidden="1" customHeight="1" x14ac:dyDescent="0.5">
      <c r="A18" s="88" t="s">
        <v>674</v>
      </c>
      <c r="B18" s="78">
        <f>กรุงเทพมหานคร!S19</f>
        <v>0</v>
      </c>
      <c r="C18" s="78">
        <f>กรุงเทพมหานคร!AD19</f>
        <v>0</v>
      </c>
      <c r="D18" s="78">
        <f>กรุงเทพมหานคร!AK19</f>
        <v>0</v>
      </c>
      <c r="E18" s="83">
        <f t="shared" si="0"/>
        <v>0</v>
      </c>
    </row>
    <row r="19" spans="1:5" ht="21" hidden="1" customHeight="1" x14ac:dyDescent="0.5">
      <c r="A19" s="88" t="s">
        <v>675</v>
      </c>
      <c r="B19" s="78">
        <f>กรุงเทพมหานคร!S20</f>
        <v>0</v>
      </c>
      <c r="C19" s="78">
        <f>กรุงเทพมหานคร!AD20</f>
        <v>0</v>
      </c>
      <c r="D19" s="78">
        <f>กรุงเทพมหานคร!AK20</f>
        <v>0</v>
      </c>
      <c r="E19" s="83">
        <f t="shared" si="0"/>
        <v>0</v>
      </c>
    </row>
    <row r="20" spans="1:5" ht="21" hidden="1" customHeight="1" x14ac:dyDescent="0.5">
      <c r="A20" s="88" t="s">
        <v>676</v>
      </c>
      <c r="B20" s="78">
        <f>กรุงเทพมหานคร!S21</f>
        <v>0</v>
      </c>
      <c r="C20" s="78">
        <f>กรุงเทพมหานคร!AD21</f>
        <v>0</v>
      </c>
      <c r="D20" s="78">
        <f>กรุงเทพมหานคร!AK21</f>
        <v>0</v>
      </c>
      <c r="E20" s="83">
        <f t="shared" si="0"/>
        <v>0</v>
      </c>
    </row>
    <row r="21" spans="1:5" ht="21" hidden="1" customHeight="1" x14ac:dyDescent="0.5">
      <c r="A21" s="88" t="s">
        <v>677</v>
      </c>
      <c r="B21" s="78">
        <f>กรุงเทพมหานคร!S22</f>
        <v>0</v>
      </c>
      <c r="C21" s="78">
        <f>กรุงเทพมหานคร!AD22</f>
        <v>0</v>
      </c>
      <c r="D21" s="78">
        <f>กรุงเทพมหานคร!AK22</f>
        <v>0</v>
      </c>
      <c r="E21" s="83">
        <f t="shared" si="0"/>
        <v>0</v>
      </c>
    </row>
    <row r="22" spans="1:5" ht="21" hidden="1" customHeight="1" x14ac:dyDescent="0.5">
      <c r="A22" s="88" t="s">
        <v>678</v>
      </c>
      <c r="B22" s="78">
        <f>กรุงเทพมหานคร!S23</f>
        <v>0</v>
      </c>
      <c r="C22" s="78">
        <f>กรุงเทพมหานคร!AD23</f>
        <v>0</v>
      </c>
      <c r="D22" s="78">
        <f>กรุงเทพมหานคร!AK23</f>
        <v>0</v>
      </c>
      <c r="E22" s="83">
        <f t="shared" si="0"/>
        <v>0</v>
      </c>
    </row>
    <row r="23" spans="1:5" ht="21" hidden="1" customHeight="1" x14ac:dyDescent="0.5">
      <c r="A23" s="88" t="s">
        <v>679</v>
      </c>
      <c r="B23" s="78">
        <f>กรุงเทพมหานคร!S24</f>
        <v>0</v>
      </c>
      <c r="C23" s="78">
        <f>กรุงเทพมหานคร!AD24</f>
        <v>0</v>
      </c>
      <c r="D23" s="78">
        <f>กรุงเทพมหานคร!AK24</f>
        <v>0</v>
      </c>
      <c r="E23" s="83">
        <f t="shared" si="0"/>
        <v>0</v>
      </c>
    </row>
    <row r="24" spans="1:5" ht="21" hidden="1" customHeight="1" x14ac:dyDescent="0.5">
      <c r="A24" s="88" t="s">
        <v>680</v>
      </c>
      <c r="B24" s="78">
        <f>กรุงเทพมหานคร!S25</f>
        <v>0</v>
      </c>
      <c r="C24" s="78">
        <f>กรุงเทพมหานคร!AD25</f>
        <v>0</v>
      </c>
      <c r="D24" s="78">
        <f>กรุงเทพมหานคร!AK25</f>
        <v>0</v>
      </c>
      <c r="E24" s="83">
        <f t="shared" si="0"/>
        <v>0</v>
      </c>
    </row>
    <row r="25" spans="1:5" ht="21" hidden="1" customHeight="1" x14ac:dyDescent="0.5">
      <c r="A25" s="88" t="s">
        <v>681</v>
      </c>
      <c r="B25" s="78">
        <f>กรุงเทพมหานคร!S26</f>
        <v>0</v>
      </c>
      <c r="C25" s="78">
        <f>กรุงเทพมหานคร!AD26</f>
        <v>0</v>
      </c>
      <c r="D25" s="78">
        <f>กรุงเทพมหานคร!AK26</f>
        <v>0</v>
      </c>
      <c r="E25" s="83">
        <f t="shared" si="0"/>
        <v>0</v>
      </c>
    </row>
    <row r="26" spans="1:5" ht="21" customHeight="1" x14ac:dyDescent="0.5">
      <c r="A26" s="88" t="s">
        <v>682</v>
      </c>
      <c r="B26" s="78">
        <f>กรุงเทพมหานคร!S27</f>
        <v>3</v>
      </c>
      <c r="C26" s="78">
        <f>กรุงเทพมหานคร!AD27</f>
        <v>3</v>
      </c>
      <c r="D26" s="243">
        <f>กรุงเทพมหานคร!AK27</f>
        <v>0.75</v>
      </c>
      <c r="E26" s="83">
        <f t="shared" si="0"/>
        <v>250</v>
      </c>
    </row>
    <row r="27" spans="1:5" ht="21" hidden="1" customHeight="1" x14ac:dyDescent="0.5">
      <c r="A27" s="88" t="s">
        <v>683</v>
      </c>
      <c r="B27" s="78">
        <f>กรุงเทพมหานคร!S28</f>
        <v>0</v>
      </c>
      <c r="C27" s="78">
        <f>กรุงเทพมหานคร!AD28</f>
        <v>0</v>
      </c>
      <c r="D27" s="243">
        <f>กรุงเทพมหานคร!AK28</f>
        <v>0</v>
      </c>
      <c r="E27" s="83">
        <f t="shared" si="0"/>
        <v>0</v>
      </c>
    </row>
    <row r="28" spans="1:5" s="274" customFormat="1" ht="21" customHeight="1" x14ac:dyDescent="0.5">
      <c r="A28" s="88" t="s">
        <v>684</v>
      </c>
      <c r="B28" s="78">
        <f>กรุงเทพมหานคร!S29</f>
        <v>57</v>
      </c>
      <c r="C28" s="78">
        <f>กรุงเทพมหานคร!AD29</f>
        <v>56</v>
      </c>
      <c r="D28" s="243">
        <f>กรุงเทพมหานคร!AK29</f>
        <v>3.47</v>
      </c>
      <c r="E28" s="273">
        <f t="shared" si="0"/>
        <v>62</v>
      </c>
    </row>
    <row r="29" spans="1:5" ht="21" hidden="1" customHeight="1" x14ac:dyDescent="0.5">
      <c r="A29" s="88" t="s">
        <v>685</v>
      </c>
      <c r="B29" s="78">
        <f>กรุงเทพมหานคร!S30</f>
        <v>0</v>
      </c>
      <c r="C29" s="78">
        <f>กรุงเทพมหานคร!AD30</f>
        <v>0</v>
      </c>
      <c r="D29" s="243">
        <f>กรุงเทพมหานคร!AK30</f>
        <v>0</v>
      </c>
      <c r="E29" s="83">
        <f t="shared" si="0"/>
        <v>0</v>
      </c>
    </row>
    <row r="30" spans="1:5" ht="21" hidden="1" customHeight="1" x14ac:dyDescent="0.5">
      <c r="A30" s="88" t="s">
        <v>686</v>
      </c>
      <c r="B30" s="78">
        <f>กรุงเทพมหานคร!S31</f>
        <v>0</v>
      </c>
      <c r="C30" s="78">
        <f>กรุงเทพมหานคร!AD31</f>
        <v>0</v>
      </c>
      <c r="D30" s="243">
        <f>กรุงเทพมหานคร!AK31</f>
        <v>0</v>
      </c>
      <c r="E30" s="83">
        <f t="shared" si="0"/>
        <v>0</v>
      </c>
    </row>
    <row r="31" spans="1:5" ht="21" hidden="1" customHeight="1" x14ac:dyDescent="0.5">
      <c r="A31" s="88" t="s">
        <v>687</v>
      </c>
      <c r="B31" s="78">
        <f>กรุงเทพมหานคร!S32</f>
        <v>0</v>
      </c>
      <c r="C31" s="78">
        <f>กรุงเทพมหานคร!AD32</f>
        <v>0</v>
      </c>
      <c r="D31" s="243">
        <f>กรุงเทพมหานคร!AK32</f>
        <v>0</v>
      </c>
      <c r="E31" s="83">
        <f t="shared" si="0"/>
        <v>0</v>
      </c>
    </row>
    <row r="32" spans="1:5" ht="21" hidden="1" customHeight="1" x14ac:dyDescent="0.5">
      <c r="A32" s="88" t="s">
        <v>688</v>
      </c>
      <c r="B32" s="78">
        <f>กรุงเทพมหานคร!S33</f>
        <v>0</v>
      </c>
      <c r="C32" s="78">
        <f>กรุงเทพมหานคร!AD33</f>
        <v>0</v>
      </c>
      <c r="D32" s="243">
        <f>กรุงเทพมหานคร!AK33</f>
        <v>0</v>
      </c>
      <c r="E32" s="83">
        <f t="shared" si="0"/>
        <v>0</v>
      </c>
    </row>
    <row r="33" spans="1:5" ht="21" hidden="1" customHeight="1" x14ac:dyDescent="0.5">
      <c r="A33" s="88" t="s">
        <v>689</v>
      </c>
      <c r="B33" s="78">
        <f>กรุงเทพมหานคร!S34</f>
        <v>0</v>
      </c>
      <c r="C33" s="78">
        <f>กรุงเทพมหานคร!AD34</f>
        <v>0</v>
      </c>
      <c r="D33" s="243">
        <f>กรุงเทพมหานคร!AK34</f>
        <v>0</v>
      </c>
      <c r="E33" s="83">
        <f t="shared" si="0"/>
        <v>0</v>
      </c>
    </row>
    <row r="34" spans="1:5" ht="21" hidden="1" customHeight="1" x14ac:dyDescent="0.5">
      <c r="A34" s="88" t="s">
        <v>690</v>
      </c>
      <c r="B34" s="78">
        <f>กรุงเทพมหานคร!S35</f>
        <v>0</v>
      </c>
      <c r="C34" s="78">
        <f>กรุงเทพมหานคร!AD35</f>
        <v>0</v>
      </c>
      <c r="D34" s="243">
        <f>กรุงเทพมหานคร!AK35</f>
        <v>0</v>
      </c>
      <c r="E34" s="83">
        <f t="shared" si="0"/>
        <v>0</v>
      </c>
    </row>
    <row r="35" spans="1:5" ht="21" hidden="1" customHeight="1" x14ac:dyDescent="0.5">
      <c r="A35" s="88" t="s">
        <v>691</v>
      </c>
      <c r="B35" s="78">
        <f>กรุงเทพมหานคร!S36</f>
        <v>0</v>
      </c>
      <c r="C35" s="78">
        <f>กรุงเทพมหานคร!AD36</f>
        <v>0</v>
      </c>
      <c r="D35" s="243">
        <f>กรุงเทพมหานคร!AK36</f>
        <v>0</v>
      </c>
      <c r="E35" s="83">
        <f t="shared" si="0"/>
        <v>0</v>
      </c>
    </row>
    <row r="36" spans="1:5" ht="21" hidden="1" customHeight="1" x14ac:dyDescent="0.5">
      <c r="A36" s="88" t="s">
        <v>692</v>
      </c>
      <c r="B36" s="78">
        <f>กรุงเทพมหานคร!S37</f>
        <v>0</v>
      </c>
      <c r="C36" s="78">
        <f>กรุงเทพมหานคร!AD37</f>
        <v>0</v>
      </c>
      <c r="D36" s="243">
        <f>กรุงเทพมหานคร!AK37</f>
        <v>0</v>
      </c>
      <c r="E36" s="83">
        <f t="shared" si="0"/>
        <v>0</v>
      </c>
    </row>
    <row r="37" spans="1:5" ht="21" hidden="1" customHeight="1" x14ac:dyDescent="0.5">
      <c r="A37" s="88" t="s">
        <v>693</v>
      </c>
      <c r="B37" s="78">
        <f>กรุงเทพมหานคร!S38</f>
        <v>0</v>
      </c>
      <c r="C37" s="78">
        <f>กรุงเทพมหานคร!AD38</f>
        <v>0</v>
      </c>
      <c r="D37" s="243">
        <f>กรุงเทพมหานคร!AK38</f>
        <v>0</v>
      </c>
      <c r="E37" s="83">
        <f t="shared" ref="E37:E55" si="1">IFERROR(ROUND((D37/C37)*1000,0),0)</f>
        <v>0</v>
      </c>
    </row>
    <row r="38" spans="1:5" ht="21" hidden="1" customHeight="1" x14ac:dyDescent="0.5">
      <c r="A38" s="88" t="s">
        <v>694</v>
      </c>
      <c r="B38" s="78">
        <f>กรุงเทพมหานคร!S39</f>
        <v>0</v>
      </c>
      <c r="C38" s="78">
        <f>กรุงเทพมหานคร!AD39</f>
        <v>0</v>
      </c>
      <c r="D38" s="243">
        <f>กรุงเทพมหานคร!AK39</f>
        <v>0</v>
      </c>
      <c r="E38" s="83">
        <f t="shared" si="1"/>
        <v>0</v>
      </c>
    </row>
    <row r="39" spans="1:5" ht="21" hidden="1" customHeight="1" x14ac:dyDescent="0.5">
      <c r="A39" s="88" t="s">
        <v>695</v>
      </c>
      <c r="B39" s="78">
        <f>กรุงเทพมหานคร!S40</f>
        <v>0</v>
      </c>
      <c r="C39" s="78">
        <f>กรุงเทพมหานคร!AD40</f>
        <v>0</v>
      </c>
      <c r="D39" s="243">
        <f>กรุงเทพมหานคร!AK40</f>
        <v>0</v>
      </c>
      <c r="E39" s="83">
        <f t="shared" si="1"/>
        <v>0</v>
      </c>
    </row>
    <row r="40" spans="1:5" ht="21" hidden="1" customHeight="1" x14ac:dyDescent="0.5">
      <c r="A40" s="88" t="s">
        <v>696</v>
      </c>
      <c r="B40" s="78">
        <f>กรุงเทพมหานคร!S41</f>
        <v>0</v>
      </c>
      <c r="C40" s="78">
        <f>กรุงเทพมหานคร!AD41</f>
        <v>0</v>
      </c>
      <c r="D40" s="243">
        <f>กรุงเทพมหานคร!AK41</f>
        <v>0</v>
      </c>
      <c r="E40" s="83">
        <f t="shared" si="1"/>
        <v>0</v>
      </c>
    </row>
    <row r="41" spans="1:5" ht="21" hidden="1" customHeight="1" x14ac:dyDescent="0.5">
      <c r="A41" s="88" t="s">
        <v>697</v>
      </c>
      <c r="B41" s="78">
        <f>กรุงเทพมหานคร!S42</f>
        <v>0</v>
      </c>
      <c r="C41" s="78">
        <f>กรุงเทพมหานคร!AD42</f>
        <v>0</v>
      </c>
      <c r="D41" s="243">
        <f>กรุงเทพมหานคร!AK42</f>
        <v>0</v>
      </c>
      <c r="E41" s="83">
        <f t="shared" si="1"/>
        <v>0</v>
      </c>
    </row>
    <row r="42" spans="1:5" ht="21" hidden="1" customHeight="1" x14ac:dyDescent="0.5">
      <c r="A42" s="88" t="s">
        <v>698</v>
      </c>
      <c r="B42" s="78">
        <f>กรุงเทพมหานคร!S43</f>
        <v>0</v>
      </c>
      <c r="C42" s="78">
        <f>กรุงเทพมหานคร!AD43</f>
        <v>0</v>
      </c>
      <c r="D42" s="243">
        <f>กรุงเทพมหานคร!AK43</f>
        <v>0</v>
      </c>
      <c r="E42" s="83">
        <f t="shared" si="1"/>
        <v>0</v>
      </c>
    </row>
    <row r="43" spans="1:5" ht="21" hidden="1" customHeight="1" x14ac:dyDescent="0.5">
      <c r="A43" s="88" t="s">
        <v>699</v>
      </c>
      <c r="B43" s="78">
        <f>กรุงเทพมหานคร!S44</f>
        <v>0</v>
      </c>
      <c r="C43" s="78">
        <f>กรุงเทพมหานคร!AD44</f>
        <v>0</v>
      </c>
      <c r="D43" s="243">
        <f>กรุงเทพมหานคร!AK44</f>
        <v>0</v>
      </c>
      <c r="E43" s="83">
        <f t="shared" si="1"/>
        <v>0</v>
      </c>
    </row>
    <row r="44" spans="1:5" ht="21" hidden="1" customHeight="1" x14ac:dyDescent="0.5">
      <c r="A44" s="88" t="s">
        <v>700</v>
      </c>
      <c r="B44" s="78">
        <f>กรุงเทพมหานคร!S45</f>
        <v>0</v>
      </c>
      <c r="C44" s="78">
        <f>กรุงเทพมหานคร!AD45</f>
        <v>0</v>
      </c>
      <c r="D44" s="243">
        <f>กรุงเทพมหานคร!AK45</f>
        <v>0</v>
      </c>
      <c r="E44" s="83">
        <f t="shared" si="1"/>
        <v>0</v>
      </c>
    </row>
    <row r="45" spans="1:5" ht="21" hidden="1" customHeight="1" x14ac:dyDescent="0.5">
      <c r="A45" s="88" t="s">
        <v>701</v>
      </c>
      <c r="B45" s="78">
        <f>กรุงเทพมหานคร!S46</f>
        <v>0</v>
      </c>
      <c r="C45" s="78">
        <f>กรุงเทพมหานคร!AD46</f>
        <v>0</v>
      </c>
      <c r="D45" s="243">
        <f>กรุงเทพมหานคร!AK46</f>
        <v>0</v>
      </c>
      <c r="E45" s="83">
        <f t="shared" si="1"/>
        <v>0</v>
      </c>
    </row>
    <row r="46" spans="1:5" ht="21" hidden="1" customHeight="1" x14ac:dyDescent="0.5">
      <c r="A46" s="88" t="s">
        <v>702</v>
      </c>
      <c r="B46" s="78">
        <f>กรุงเทพมหานคร!S47</f>
        <v>0</v>
      </c>
      <c r="C46" s="78">
        <f>กรุงเทพมหานคร!AD47</f>
        <v>0</v>
      </c>
      <c r="D46" s="243">
        <f>กรุงเทพมหานคร!AK47</f>
        <v>0</v>
      </c>
      <c r="E46" s="83">
        <f t="shared" si="1"/>
        <v>0</v>
      </c>
    </row>
    <row r="47" spans="1:5" ht="21" hidden="1" customHeight="1" x14ac:dyDescent="0.5">
      <c r="A47" s="88" t="s">
        <v>703</v>
      </c>
      <c r="B47" s="78">
        <f>กรุงเทพมหานคร!S48</f>
        <v>0</v>
      </c>
      <c r="C47" s="78">
        <f>กรุงเทพมหานคร!AD48</f>
        <v>0</v>
      </c>
      <c r="D47" s="243">
        <f>กรุงเทพมหานคร!AK48</f>
        <v>0</v>
      </c>
      <c r="E47" s="83">
        <f t="shared" si="1"/>
        <v>0</v>
      </c>
    </row>
    <row r="48" spans="1:5" ht="21" hidden="1" customHeight="1" x14ac:dyDescent="0.5">
      <c r="A48" s="88" t="s">
        <v>704</v>
      </c>
      <c r="B48" s="78">
        <f>กรุงเทพมหานคร!S49</f>
        <v>0</v>
      </c>
      <c r="C48" s="78">
        <f>กรุงเทพมหานคร!AD49</f>
        <v>0</v>
      </c>
      <c r="D48" s="243">
        <f>กรุงเทพมหานคร!AK49</f>
        <v>0</v>
      </c>
      <c r="E48" s="83">
        <f t="shared" si="1"/>
        <v>0</v>
      </c>
    </row>
    <row r="49" spans="1:5" ht="21" hidden="1" customHeight="1" x14ac:dyDescent="0.5">
      <c r="A49" s="88" t="s">
        <v>705</v>
      </c>
      <c r="B49" s="78">
        <f>กรุงเทพมหานคร!S50</f>
        <v>0</v>
      </c>
      <c r="C49" s="78">
        <f>กรุงเทพมหานคร!AD50</f>
        <v>0</v>
      </c>
      <c r="D49" s="243">
        <f>กรุงเทพมหานคร!AK50</f>
        <v>0</v>
      </c>
      <c r="E49" s="83">
        <f t="shared" si="1"/>
        <v>0</v>
      </c>
    </row>
    <row r="50" spans="1:5" ht="21" hidden="1" customHeight="1" x14ac:dyDescent="0.5">
      <c r="A50" s="88" t="s">
        <v>706</v>
      </c>
      <c r="B50" s="78">
        <f>กรุงเทพมหานคร!S51</f>
        <v>0</v>
      </c>
      <c r="C50" s="78">
        <f>กรุงเทพมหานคร!AD51</f>
        <v>0</v>
      </c>
      <c r="D50" s="243">
        <f>กรุงเทพมหานคร!AK51</f>
        <v>0</v>
      </c>
      <c r="E50" s="83">
        <f t="shared" si="1"/>
        <v>0</v>
      </c>
    </row>
    <row r="51" spans="1:5" ht="21" hidden="1" customHeight="1" x14ac:dyDescent="0.5">
      <c r="A51" s="88" t="s">
        <v>707</v>
      </c>
      <c r="B51" s="78">
        <f>กรุงเทพมหานคร!S52</f>
        <v>0</v>
      </c>
      <c r="C51" s="78">
        <f>กรุงเทพมหานคร!AD52</f>
        <v>0</v>
      </c>
      <c r="D51" s="243">
        <f>กรุงเทพมหานคร!AK52</f>
        <v>0</v>
      </c>
      <c r="E51" s="83">
        <f t="shared" si="1"/>
        <v>0</v>
      </c>
    </row>
    <row r="52" spans="1:5" ht="21" hidden="1" customHeight="1" x14ac:dyDescent="0.5">
      <c r="A52" s="88" t="s">
        <v>708</v>
      </c>
      <c r="B52" s="78">
        <f>กรุงเทพมหานคร!S53</f>
        <v>0</v>
      </c>
      <c r="C52" s="78">
        <f>กรุงเทพมหานคร!AD53</f>
        <v>0</v>
      </c>
      <c r="D52" s="243">
        <f>กรุงเทพมหานคร!AK53</f>
        <v>0</v>
      </c>
      <c r="E52" s="83">
        <f t="shared" si="1"/>
        <v>0</v>
      </c>
    </row>
    <row r="53" spans="1:5" ht="21" customHeight="1" x14ac:dyDescent="0.5">
      <c r="A53" s="88" t="s">
        <v>709</v>
      </c>
      <c r="B53" s="78">
        <f>กรุงเทพมหานคร!S54</f>
        <v>4</v>
      </c>
      <c r="C53" s="78">
        <f>กรุงเทพมหานคร!AD54</f>
        <v>4</v>
      </c>
      <c r="D53" s="243">
        <f>กรุงเทพมหานคร!AK54</f>
        <v>1.07</v>
      </c>
      <c r="E53" s="83">
        <f t="shared" si="1"/>
        <v>268</v>
      </c>
    </row>
    <row r="54" spans="1:5" ht="21" hidden="1" customHeight="1" x14ac:dyDescent="0.5">
      <c r="A54" s="88" t="s">
        <v>710</v>
      </c>
      <c r="B54" s="78">
        <f>กรุงเทพมหานคร!S55</f>
        <v>0</v>
      </c>
      <c r="C54" s="78">
        <f>กรุงเทพมหานคร!AD55</f>
        <v>0</v>
      </c>
      <c r="D54" s="78">
        <f>กรุงเทพมหานคร!AK55</f>
        <v>0</v>
      </c>
      <c r="E54" s="83">
        <f t="shared" si="1"/>
        <v>0</v>
      </c>
    </row>
    <row r="55" spans="1:5" ht="21" hidden="1" customHeight="1" x14ac:dyDescent="0.5">
      <c r="A55" s="88" t="s">
        <v>711</v>
      </c>
      <c r="B55" s="78">
        <f>กรุงเทพมหานคร!S56</f>
        <v>0</v>
      </c>
      <c r="C55" s="78">
        <f>กรุงเทพมหานคร!AD56</f>
        <v>0</v>
      </c>
      <c r="D55" s="78">
        <f>กรุงเทพมหานคร!AK56</f>
        <v>0</v>
      </c>
      <c r="E55" s="83">
        <f t="shared" si="1"/>
        <v>0</v>
      </c>
    </row>
    <row r="57" spans="1:5" ht="24" x14ac:dyDescent="0.5">
      <c r="A57" s="314" t="s">
        <v>1044</v>
      </c>
      <c r="B57" s="314"/>
      <c r="C57" s="314"/>
      <c r="D57" s="245" t="str">
        <f>A$5</f>
        <v>กรุงเทพมหานคร</v>
      </c>
      <c r="E57" s="246"/>
    </row>
    <row r="58" spans="1:5" ht="24" x14ac:dyDescent="0.5">
      <c r="A58" s="246" t="s">
        <v>1015</v>
      </c>
      <c r="B58" s="246"/>
      <c r="C58" s="246"/>
      <c r="D58" s="246"/>
      <c r="E58" s="246"/>
    </row>
    <row r="59" spans="1:5" ht="24" x14ac:dyDescent="0.5">
      <c r="A59" s="246" t="s">
        <v>1016</v>
      </c>
      <c r="B59" s="246"/>
      <c r="C59" s="246"/>
      <c r="D59" s="246"/>
      <c r="E59" s="246"/>
    </row>
    <row r="60" spans="1:5" ht="24" x14ac:dyDescent="0.5">
      <c r="A60" s="246"/>
      <c r="B60" s="246"/>
      <c r="C60" s="246"/>
      <c r="D60" s="246"/>
      <c r="E60" s="246"/>
    </row>
    <row r="61" spans="1:5" ht="24" x14ac:dyDescent="0.5">
      <c r="A61" s="246"/>
      <c r="B61" s="246"/>
      <c r="C61" s="246"/>
      <c r="D61" s="246"/>
      <c r="E61" s="246"/>
    </row>
    <row r="62" spans="1:5" ht="24" x14ac:dyDescent="0.5">
      <c r="A62" s="246"/>
      <c r="B62" s="246"/>
      <c r="C62" s="246"/>
      <c r="D62" s="246"/>
      <c r="E62" s="246"/>
    </row>
    <row r="63" spans="1:5" ht="24" x14ac:dyDescent="0.5">
      <c r="A63" s="246" t="s">
        <v>1017</v>
      </c>
      <c r="B63" s="246"/>
      <c r="C63" s="314" t="s">
        <v>1018</v>
      </c>
      <c r="D63" s="314"/>
      <c r="E63" s="247" t="str">
        <f>"จังหวัด"&amp;D57</f>
        <v>จังหวัดกรุงเทพมหานคร</v>
      </c>
    </row>
    <row r="64" spans="1:5" ht="24" x14ac:dyDescent="0.5">
      <c r="A64" s="246" t="s">
        <v>1019</v>
      </c>
      <c r="B64" s="246"/>
      <c r="C64" s="246"/>
      <c r="D64" s="247" t="s">
        <v>1020</v>
      </c>
      <c r="E64" s="246"/>
    </row>
  </sheetData>
  <mergeCells count="3">
    <mergeCell ref="A3:A4"/>
    <mergeCell ref="A57:C57"/>
    <mergeCell ref="C63:D63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BA13"/>
  <sheetViews>
    <sheetView zoomScale="130" zoomScaleNormal="130" workbookViewId="0">
      <pane xSplit="1" ySplit="5" topLeftCell="S6" activePane="bottomRight" state="frozen"/>
      <selection activeCell="AB18" sqref="AB18"/>
      <selection pane="topRight" activeCell="AB18" sqref="AB18"/>
      <selection pane="bottomLeft" activeCell="AB18" sqref="AB18"/>
      <selection pane="bottomRight" activeCell="AB18" sqref="AB18"/>
    </sheetView>
  </sheetViews>
  <sheetFormatPr defaultColWidth="9" defaultRowHeight="21.75" x14ac:dyDescent="0.2"/>
  <cols>
    <col min="1" max="1" width="13.75" style="5" customWidth="1"/>
    <col min="2" max="2" width="9.375" style="5" customWidth="1"/>
    <col min="3" max="4" width="5.625" style="5" bestFit="1" customWidth="1"/>
    <col min="5" max="5" width="6.625" style="5" bestFit="1" customWidth="1"/>
    <col min="6" max="7" width="5.625" style="5" bestFit="1" customWidth="1"/>
    <col min="8" max="8" width="7.25" style="5" bestFit="1" customWidth="1"/>
    <col min="9" max="9" width="9" style="5" bestFit="1" customWidth="1"/>
    <col min="10" max="10" width="9.75" style="5" bestFit="1" customWidth="1"/>
    <col min="11" max="11" width="9" style="5" bestFit="1" customWidth="1"/>
    <col min="12" max="12" width="5.625" style="5" bestFit="1" customWidth="1"/>
    <col min="13" max="13" width="6.125" style="5" bestFit="1" customWidth="1"/>
    <col min="14" max="14" width="7" style="5" bestFit="1" customWidth="1"/>
    <col min="15" max="15" width="7.25" style="5" customWidth="1"/>
    <col min="16" max="16" width="9" style="5" bestFit="1" customWidth="1"/>
    <col min="17" max="17" width="9.75" style="5" bestFit="1" customWidth="1"/>
    <col min="18" max="18" width="9" style="5" bestFit="1" customWidth="1"/>
    <col min="19" max="20" width="9.25" style="5" customWidth="1"/>
    <col min="21" max="21" width="6.125" style="5" customWidth="1"/>
    <col min="22" max="22" width="10" style="5" customWidth="1"/>
    <col min="23" max="24" width="9.875" style="5" customWidth="1"/>
    <col min="25" max="27" width="9.625" style="5" customWidth="1"/>
    <col min="28" max="28" width="8" style="5" customWidth="1"/>
    <col min="29" max="29" width="8.75" style="5" customWidth="1"/>
    <col min="30" max="31" width="9" style="5" customWidth="1"/>
    <col min="32" max="32" width="7.125" style="5" customWidth="1"/>
    <col min="33" max="33" width="10.625" style="5" customWidth="1"/>
    <col min="34" max="35" width="9.375" style="5" customWidth="1"/>
    <col min="36" max="36" width="7.25" style="5" customWidth="1"/>
    <col min="37" max="38" width="8.375" style="5" customWidth="1"/>
    <col min="39" max="39" width="7.375" style="5" customWidth="1"/>
    <col min="40" max="40" width="7.625" style="5" customWidth="1"/>
    <col min="41" max="41" width="6.125" style="5" customWidth="1"/>
    <col min="42" max="43" width="6.875" style="5" customWidth="1"/>
    <col min="44" max="45" width="7.25" style="5" customWidth="1"/>
    <col min="46" max="47" width="7.75" style="5" customWidth="1"/>
    <col min="48" max="49" width="7.375" style="5" customWidth="1"/>
    <col min="50" max="50" width="7.25" style="5" customWidth="1"/>
    <col min="51" max="16384" width="9" style="5"/>
  </cols>
  <sheetData>
    <row r="1" spans="1:53" ht="21" customHeight="1" x14ac:dyDescent="0.2">
      <c r="A1" s="87" t="s">
        <v>1039</v>
      </c>
      <c r="B1" s="1"/>
      <c r="C1" s="2"/>
      <c r="D1" s="2"/>
      <c r="E1" s="3"/>
      <c r="F1" s="2"/>
      <c r="G1" s="2"/>
      <c r="H1" s="4"/>
      <c r="I1" s="4"/>
      <c r="J1" s="4"/>
      <c r="K1" s="2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53" ht="15" customHeight="1" x14ac:dyDescent="0.2">
      <c r="A2" s="6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2"/>
      <c r="AE2" s="2"/>
      <c r="AF2" s="2"/>
      <c r="AG2" s="2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3" ht="21" customHeight="1" x14ac:dyDescent="0.2">
      <c r="A3" s="302" t="s">
        <v>12</v>
      </c>
      <c r="B3" s="296" t="s">
        <v>1040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296" t="s">
        <v>0</v>
      </c>
      <c r="W3" s="297"/>
      <c r="X3" s="297"/>
      <c r="Y3" s="297"/>
      <c r="Z3" s="297"/>
      <c r="AA3" s="297"/>
      <c r="AB3" s="297"/>
      <c r="AC3" s="297"/>
      <c r="AD3" s="297"/>
      <c r="AE3" s="297"/>
      <c r="AF3" s="298"/>
      <c r="AG3" s="296" t="s">
        <v>1</v>
      </c>
      <c r="AH3" s="297"/>
      <c r="AI3" s="297"/>
      <c r="AJ3" s="297"/>
      <c r="AK3" s="297"/>
      <c r="AL3" s="297"/>
      <c r="AM3" s="298"/>
      <c r="AN3" s="296" t="s">
        <v>2</v>
      </c>
      <c r="AO3" s="297"/>
      <c r="AP3" s="297"/>
      <c r="AQ3" s="297"/>
      <c r="AR3" s="297"/>
      <c r="AS3" s="297"/>
      <c r="AT3" s="297"/>
      <c r="AU3" s="297"/>
      <c r="AV3" s="297"/>
      <c r="AW3" s="297"/>
      <c r="AX3" s="298"/>
    </row>
    <row r="4" spans="1:53" ht="21" customHeight="1" x14ac:dyDescent="0.2">
      <c r="A4" s="303"/>
      <c r="B4" s="7" t="s">
        <v>3</v>
      </c>
      <c r="C4" s="296" t="s">
        <v>4</v>
      </c>
      <c r="D4" s="297"/>
      <c r="E4" s="298"/>
      <c r="F4" s="296" t="s">
        <v>5</v>
      </c>
      <c r="G4" s="298"/>
      <c r="H4" s="299" t="str">
        <f>"สศก. "&amp;" วิเคราะห์"</f>
        <v>สศก.  วิเคราะห์</v>
      </c>
      <c r="I4" s="300"/>
      <c r="J4" s="300"/>
      <c r="K4" s="300"/>
      <c r="L4" s="300"/>
      <c r="M4" s="300"/>
      <c r="N4" s="301"/>
      <c r="O4" s="305" t="str">
        <f>"มติที่ประชุม (ปลูกใหม่/โค่นทิ้ง 2 ม.ค.-31 ธ.ค.65)"</f>
        <v>มติที่ประชุม (ปลูกใหม่/โค่นทิ้ง 2 ม.ค.-31 ธ.ค.65)</v>
      </c>
      <c r="P4" s="306"/>
      <c r="Q4" s="306"/>
      <c r="R4" s="306"/>
      <c r="S4" s="306"/>
      <c r="T4" s="306"/>
      <c r="U4" s="307"/>
      <c r="V4" s="7" t="s">
        <v>7</v>
      </c>
      <c r="W4" s="299" t="str">
        <f>"สศก. "&amp;" วิเคราะห์"</f>
        <v>สศก.  วิเคราะห์</v>
      </c>
      <c r="X4" s="300"/>
      <c r="Y4" s="300"/>
      <c r="Z4" s="300"/>
      <c r="AA4" s="301"/>
      <c r="AB4" s="305" t="s">
        <v>1041</v>
      </c>
      <c r="AC4" s="306"/>
      <c r="AD4" s="306"/>
      <c r="AE4" s="306"/>
      <c r="AF4" s="307"/>
      <c r="AG4" s="7" t="s">
        <v>7</v>
      </c>
      <c r="AH4" s="308" t="s">
        <v>1014</v>
      </c>
      <c r="AI4" s="309"/>
      <c r="AJ4" s="310"/>
      <c r="AK4" s="305" t="s">
        <v>6</v>
      </c>
      <c r="AL4" s="306"/>
      <c r="AM4" s="307"/>
      <c r="AN4" s="7" t="s">
        <v>7</v>
      </c>
      <c r="AO4" s="296" t="s">
        <v>4</v>
      </c>
      <c r="AP4" s="297"/>
      <c r="AQ4" s="298"/>
      <c r="AR4" s="308" t="s">
        <v>1024</v>
      </c>
      <c r="AS4" s="309"/>
      <c r="AT4" s="310"/>
      <c r="AU4" s="275"/>
      <c r="AV4" s="305" t="s">
        <v>6</v>
      </c>
      <c r="AW4" s="306"/>
      <c r="AX4" s="307"/>
      <c r="AY4" s="312" t="s">
        <v>1011</v>
      </c>
      <c r="AZ4" s="313"/>
      <c r="BA4" s="313"/>
    </row>
    <row r="5" spans="1:53" ht="21" customHeight="1" x14ac:dyDescent="0.2">
      <c r="A5" s="304"/>
      <c r="B5" s="9">
        <v>2565</v>
      </c>
      <c r="C5" s="8">
        <f>$B5</f>
        <v>2565</v>
      </c>
      <c r="D5" s="8">
        <f>C5+1</f>
        <v>2566</v>
      </c>
      <c r="E5" s="8" t="s">
        <v>8</v>
      </c>
      <c r="F5" s="8">
        <f>$B5</f>
        <v>2565</v>
      </c>
      <c r="G5" s="8">
        <f>F5+1</f>
        <v>2566</v>
      </c>
      <c r="H5" s="10" t="s">
        <v>9</v>
      </c>
      <c r="I5" s="10" t="s">
        <v>1007</v>
      </c>
      <c r="J5" s="10" t="s">
        <v>1008</v>
      </c>
      <c r="K5" s="10" t="s">
        <v>1009</v>
      </c>
      <c r="L5" s="10">
        <f>$B5+1</f>
        <v>2566</v>
      </c>
      <c r="M5" s="10" t="s">
        <v>62</v>
      </c>
      <c r="N5" s="10" t="s">
        <v>8</v>
      </c>
      <c r="O5" s="11" t="s">
        <v>9</v>
      </c>
      <c r="P5" s="11" t="s">
        <v>1007</v>
      </c>
      <c r="Q5" s="11" t="s">
        <v>1008</v>
      </c>
      <c r="R5" s="11" t="s">
        <v>1009</v>
      </c>
      <c r="S5" s="12">
        <f>$B5+1</f>
        <v>2566</v>
      </c>
      <c r="T5" s="12" t="s">
        <v>62</v>
      </c>
      <c r="U5" s="12" t="s">
        <v>8</v>
      </c>
      <c r="V5" s="9">
        <f>$B5</f>
        <v>2565</v>
      </c>
      <c r="W5" s="13" t="s">
        <v>10</v>
      </c>
      <c r="X5" s="14" t="s">
        <v>11</v>
      </c>
      <c r="Y5" s="10">
        <f>V5+1</f>
        <v>2566</v>
      </c>
      <c r="Z5" s="10" t="s">
        <v>62</v>
      </c>
      <c r="AA5" s="10" t="s">
        <v>8</v>
      </c>
      <c r="AB5" s="11" t="s">
        <v>10</v>
      </c>
      <c r="AC5" s="11" t="s">
        <v>11</v>
      </c>
      <c r="AD5" s="12">
        <f>V5+1</f>
        <v>2566</v>
      </c>
      <c r="AE5" s="12" t="s">
        <v>62</v>
      </c>
      <c r="AF5" s="12" t="s">
        <v>8</v>
      </c>
      <c r="AG5" s="9">
        <f>$B5</f>
        <v>2565</v>
      </c>
      <c r="AH5" s="10">
        <f>AG5+1</f>
        <v>2566</v>
      </c>
      <c r="AI5" s="10" t="s">
        <v>62</v>
      </c>
      <c r="AJ5" s="10" t="s">
        <v>8</v>
      </c>
      <c r="AK5" s="12">
        <f>AG5+1</f>
        <v>2566</v>
      </c>
      <c r="AL5" s="12" t="s">
        <v>62</v>
      </c>
      <c r="AM5" s="12" t="s">
        <v>8</v>
      </c>
      <c r="AN5" s="9">
        <f>$B5</f>
        <v>2565</v>
      </c>
      <c r="AO5" s="8">
        <f>$B5</f>
        <v>2565</v>
      </c>
      <c r="AP5" s="8">
        <f>AO5+1</f>
        <v>2566</v>
      </c>
      <c r="AQ5" s="8" t="s">
        <v>8</v>
      </c>
      <c r="AR5" s="10">
        <f>B5+1</f>
        <v>2566</v>
      </c>
      <c r="AS5" s="10" t="s">
        <v>62</v>
      </c>
      <c r="AT5" s="10" t="s">
        <v>8</v>
      </c>
      <c r="AU5" s="10"/>
      <c r="AV5" s="11">
        <f>AN5+1</f>
        <v>2566</v>
      </c>
      <c r="AW5" s="11" t="s">
        <v>62</v>
      </c>
      <c r="AX5" s="12" t="s">
        <v>8</v>
      </c>
      <c r="AY5" s="251" t="s">
        <v>1012</v>
      </c>
      <c r="AZ5" s="311" t="s">
        <v>1013</v>
      </c>
      <c r="BA5" s="311"/>
    </row>
    <row r="6" spans="1:53" x14ac:dyDescent="0.5">
      <c r="A6" s="57" t="s">
        <v>54</v>
      </c>
      <c r="B6" s="58">
        <f>SUM(B7:B13)</f>
        <v>417</v>
      </c>
      <c r="C6" s="17">
        <f>SUM(C7:C13)</f>
        <v>370.34000000000003</v>
      </c>
      <c r="D6" s="17">
        <f>SUM(D7:D13)</f>
        <v>369.53</v>
      </c>
      <c r="E6" s="18">
        <f t="shared" ref="E6:E13" si="0">IFERROR(ROUND((D6-C6)/C6*100,2),0)</f>
        <v>-0.22</v>
      </c>
      <c r="F6" s="17">
        <f>SUM(F7:F13)</f>
        <v>218.83750000000001</v>
      </c>
      <c r="G6" s="17">
        <f>SUM(G7:G13)</f>
        <v>46.087499999999999</v>
      </c>
      <c r="H6" s="59">
        <f>SUM(H7:H13)</f>
        <v>4</v>
      </c>
      <c r="I6" s="59">
        <f t="shared" ref="I6:J6" si="1">SUM(I7:I13)</f>
        <v>0</v>
      </c>
      <c r="J6" s="59">
        <f t="shared" si="1"/>
        <v>1</v>
      </c>
      <c r="K6" s="19">
        <f>SUM(K7:K13)</f>
        <v>1</v>
      </c>
      <c r="L6" s="19">
        <f>SUM(L7:L13)</f>
        <v>420</v>
      </c>
      <c r="M6" s="19">
        <f t="shared" ref="M6:M13" si="2">L6-B6</f>
        <v>3</v>
      </c>
      <c r="N6" s="20">
        <f t="shared" ref="N6:N13" si="3">(L6-B6)/B6*100</f>
        <v>0.71942446043165476</v>
      </c>
      <c r="O6" s="21">
        <f>SUM(O7:O13)</f>
        <v>6</v>
      </c>
      <c r="P6" s="21">
        <f>SUM(P7:P13)</f>
        <v>0</v>
      </c>
      <c r="Q6" s="21">
        <f>SUM(Q7:Q13)</f>
        <v>0</v>
      </c>
      <c r="R6" s="21">
        <f>SUM(R7:R13)</f>
        <v>0</v>
      </c>
      <c r="S6" s="22">
        <f>SUM(S7:S13)</f>
        <v>423</v>
      </c>
      <c r="T6" s="22">
        <f t="shared" ref="T6:T13" si="4">S6-B6</f>
        <v>6</v>
      </c>
      <c r="U6" s="23">
        <f t="shared" ref="U6:U13" si="5">(S6-B6)/B6*100</f>
        <v>1.4388489208633095</v>
      </c>
      <c r="V6" s="58">
        <f>SUM(V7:V13)</f>
        <v>409</v>
      </c>
      <c r="W6" s="19">
        <f>SUM(W7:W13)</f>
        <v>0</v>
      </c>
      <c r="X6" s="19">
        <f>SUM(X7:X13)</f>
        <v>408</v>
      </c>
      <c r="Y6" s="19">
        <f>SUM(Y7:Y13)</f>
        <v>408</v>
      </c>
      <c r="Z6" s="19">
        <f t="shared" ref="Z6:Z13" si="6">Y6-V6</f>
        <v>-1</v>
      </c>
      <c r="AA6" s="93">
        <f t="shared" ref="AA6:AA13" si="7">Z6/V6*100</f>
        <v>-0.24449877750611246</v>
      </c>
      <c r="AB6" s="21">
        <f>SUM(AB7:AB13)</f>
        <v>2</v>
      </c>
      <c r="AC6" s="21">
        <f>SUM(AC7:AC13)</f>
        <v>409</v>
      </c>
      <c r="AD6" s="25">
        <f>SUM(AD7:AD13)</f>
        <v>411</v>
      </c>
      <c r="AE6" s="25">
        <f t="shared" ref="AE6:AE13" si="8">AD6-V6</f>
        <v>2</v>
      </c>
      <c r="AF6" s="23">
        <f t="shared" ref="AF6:AF13" si="9">AE6/V6*100</f>
        <v>0.48899755501222492</v>
      </c>
      <c r="AG6" s="16">
        <v>383.32</v>
      </c>
      <c r="AH6" s="26">
        <v>392</v>
      </c>
      <c r="AI6" s="26">
        <f>AH6-AG6</f>
        <v>8.6800000000000068</v>
      </c>
      <c r="AJ6" s="20">
        <f t="shared" ref="AJ6:AJ13" si="10">(AH6-AG6)/AG6*100</f>
        <v>2.264426588750915</v>
      </c>
      <c r="AK6" s="97">
        <f>ROUND(SUM(AK7:AK13),0)</f>
        <v>340</v>
      </c>
      <c r="AL6" s="22">
        <f>AK6-AG6</f>
        <v>-43.319999999999993</v>
      </c>
      <c r="AM6" s="23">
        <f t="shared" ref="AM6:AM13" si="11">(AK6-AG6)/AG6*100</f>
        <v>-11.301262652614003</v>
      </c>
      <c r="AN6" s="27">
        <v>937</v>
      </c>
      <c r="AO6" s="239">
        <v>148</v>
      </c>
      <c r="AP6" s="239">
        <v>15</v>
      </c>
      <c r="AQ6" s="24">
        <f t="shared" ref="AQ6:AQ13" si="12">IFERROR((AP6-AO6)/AO6*100,0)</f>
        <v>-89.86486486486487</v>
      </c>
      <c r="AR6" s="272">
        <v>961</v>
      </c>
      <c r="AS6" s="28">
        <f t="shared" ref="AS6:AS13" si="13">AR6-AN6</f>
        <v>24</v>
      </c>
      <c r="AT6" s="20">
        <f t="shared" ref="AT6:AT13" si="14">(AR6-AN6)/AN6*100</f>
        <v>2.5613660618996796</v>
      </c>
      <c r="AU6" s="20"/>
      <c r="AV6" s="29">
        <f>IFERROR(ROUND(AK6/AD6*1000,0),0)</f>
        <v>827</v>
      </c>
      <c r="AW6" s="29">
        <f t="shared" ref="AW6:AW13" si="15">AV6-AN6</f>
        <v>-110</v>
      </c>
      <c r="AX6" s="23">
        <f t="shared" ref="AX6:AX13" si="16">(AV6-AN6)/AN6*100</f>
        <v>-11.739594450373533</v>
      </c>
      <c r="AY6" s="222">
        <f t="shared" ref="AY6:AY13" si="17">IFERROR(ROUND((AK6/AD6)*1000,0),0)</f>
        <v>827</v>
      </c>
      <c r="AZ6" s="223">
        <f>AV6-AY6</f>
        <v>0</v>
      </c>
      <c r="BA6" s="222" t="b">
        <f>AV6=AY6</f>
        <v>1</v>
      </c>
    </row>
    <row r="7" spans="1:53" x14ac:dyDescent="0.5">
      <c r="A7" s="60" t="s">
        <v>55</v>
      </c>
      <c r="B7" s="30">
        <v>9</v>
      </c>
      <c r="C7" s="31">
        <v>10.75</v>
      </c>
      <c r="D7" s="31">
        <v>10.75</v>
      </c>
      <c r="E7" s="32">
        <f t="shared" si="0"/>
        <v>0</v>
      </c>
      <c r="F7" s="31">
        <v>9</v>
      </c>
      <c r="G7" s="31">
        <v>7</v>
      </c>
      <c r="H7" s="33">
        <v>0</v>
      </c>
      <c r="I7" s="33">
        <v>0</v>
      </c>
      <c r="J7" s="33">
        <v>0</v>
      </c>
      <c r="K7" s="33">
        <v>0</v>
      </c>
      <c r="L7" s="33">
        <f t="shared" ref="L7:L13" si="18">B7+H7-K7</f>
        <v>9</v>
      </c>
      <c r="M7" s="33">
        <f t="shared" si="2"/>
        <v>0</v>
      </c>
      <c r="N7" s="34">
        <f t="shared" si="3"/>
        <v>0</v>
      </c>
      <c r="O7" s="61"/>
      <c r="P7" s="61"/>
      <c r="Q7" s="61"/>
      <c r="R7" s="61">
        <f>P7+Q7</f>
        <v>0</v>
      </c>
      <c r="S7" s="36">
        <f t="shared" ref="S7:S13" si="19">B7+$O7-$R7</f>
        <v>9</v>
      </c>
      <c r="T7" s="36">
        <f t="shared" si="4"/>
        <v>0</v>
      </c>
      <c r="U7" s="37">
        <f t="shared" si="5"/>
        <v>0</v>
      </c>
      <c r="V7" s="38">
        <v>9</v>
      </c>
      <c r="W7" s="33">
        <v>0</v>
      </c>
      <c r="X7" s="33">
        <v>9</v>
      </c>
      <c r="Y7" s="33">
        <v>9</v>
      </c>
      <c r="Z7" s="33">
        <f t="shared" si="6"/>
        <v>0</v>
      </c>
      <c r="AA7" s="94">
        <f t="shared" si="7"/>
        <v>0</v>
      </c>
      <c r="AB7" s="61"/>
      <c r="AC7" s="35">
        <f t="shared" ref="AC7:AC13" si="20">V7-Q7</f>
        <v>9</v>
      </c>
      <c r="AD7" s="40">
        <f t="shared" ref="AD7:AD13" si="21">$V7-Q7+$AB7</f>
        <v>9</v>
      </c>
      <c r="AE7" s="40">
        <f t="shared" si="8"/>
        <v>0</v>
      </c>
      <c r="AF7" s="37">
        <f t="shared" si="9"/>
        <v>0</v>
      </c>
      <c r="AG7" s="38">
        <v>7</v>
      </c>
      <c r="AH7" s="33">
        <v>6</v>
      </c>
      <c r="AI7" s="33">
        <f t="shared" ref="AI7:AI13" si="22">AH7-AG7</f>
        <v>-1</v>
      </c>
      <c r="AJ7" s="34">
        <f t="shared" si="10"/>
        <v>-14.285714285714285</v>
      </c>
      <c r="AK7" s="36">
        <f>ROUND((AV7*AD7)/1000,0)</f>
        <v>6</v>
      </c>
      <c r="AL7" s="36">
        <f t="shared" ref="AL7:AL13" si="23">AK7-AG7</f>
        <v>-1</v>
      </c>
      <c r="AM7" s="37">
        <f t="shared" si="11"/>
        <v>-14.285714285714285</v>
      </c>
      <c r="AN7" s="42">
        <v>778</v>
      </c>
      <c r="AO7" s="43" t="s">
        <v>105</v>
      </c>
      <c r="AP7" s="43" t="s">
        <v>105</v>
      </c>
      <c r="AQ7" s="39">
        <f t="shared" si="12"/>
        <v>0</v>
      </c>
      <c r="AR7" s="44">
        <v>667</v>
      </c>
      <c r="AS7" s="44">
        <f t="shared" si="13"/>
        <v>-111</v>
      </c>
      <c r="AT7" s="34">
        <f t="shared" si="14"/>
        <v>-14.267352185089974</v>
      </c>
      <c r="AU7" s="33">
        <v>667</v>
      </c>
      <c r="AV7" s="45">
        <v>667</v>
      </c>
      <c r="AW7" s="45">
        <f t="shared" si="15"/>
        <v>-111</v>
      </c>
      <c r="AX7" s="37">
        <f t="shared" si="16"/>
        <v>-14.267352185089974</v>
      </c>
      <c r="AY7" s="222">
        <f t="shared" si="17"/>
        <v>667</v>
      </c>
      <c r="AZ7" s="223">
        <f>AV7-AY7</f>
        <v>0</v>
      </c>
      <c r="BA7" s="222" t="b">
        <f>AV7=AY7</f>
        <v>1</v>
      </c>
    </row>
    <row r="8" spans="1:53" x14ac:dyDescent="0.5">
      <c r="A8" s="261" t="s">
        <v>56</v>
      </c>
      <c r="B8" s="260">
        <v>2</v>
      </c>
      <c r="C8" s="31">
        <v>2.25</v>
      </c>
      <c r="D8" s="31">
        <v>2.25</v>
      </c>
      <c r="E8" s="48">
        <f t="shared" si="0"/>
        <v>0</v>
      </c>
      <c r="F8" s="260">
        <v>4.75</v>
      </c>
      <c r="G8" s="31">
        <v>2.5</v>
      </c>
      <c r="H8" s="33">
        <v>3</v>
      </c>
      <c r="I8" s="33">
        <v>0</v>
      </c>
      <c r="J8" s="33">
        <v>0</v>
      </c>
      <c r="K8" s="33">
        <v>0</v>
      </c>
      <c r="L8" s="33">
        <f t="shared" si="18"/>
        <v>5</v>
      </c>
      <c r="M8" s="33">
        <f t="shared" si="2"/>
        <v>3</v>
      </c>
      <c r="N8" s="41">
        <f t="shared" si="3"/>
        <v>150</v>
      </c>
      <c r="O8" s="56">
        <v>6</v>
      </c>
      <c r="P8" s="56"/>
      <c r="Q8" s="56"/>
      <c r="R8" s="61">
        <f t="shared" ref="R8:R13" si="24">P8+Q8</f>
        <v>0</v>
      </c>
      <c r="S8" s="50">
        <f t="shared" si="19"/>
        <v>8</v>
      </c>
      <c r="T8" s="50">
        <f t="shared" si="4"/>
        <v>6</v>
      </c>
      <c r="U8" s="51">
        <f t="shared" si="5"/>
        <v>300</v>
      </c>
      <c r="V8" s="38">
        <v>2</v>
      </c>
      <c r="W8" s="33">
        <v>0</v>
      </c>
      <c r="X8" s="33">
        <v>2</v>
      </c>
      <c r="Y8" s="49">
        <v>2</v>
      </c>
      <c r="Z8" s="49">
        <f t="shared" si="6"/>
        <v>0</v>
      </c>
      <c r="AA8" s="95">
        <f t="shared" si="7"/>
        <v>0</v>
      </c>
      <c r="AB8" s="56"/>
      <c r="AC8" s="35">
        <f t="shared" si="20"/>
        <v>2</v>
      </c>
      <c r="AD8" s="40">
        <f t="shared" si="21"/>
        <v>2</v>
      </c>
      <c r="AE8" s="53">
        <f t="shared" si="8"/>
        <v>0</v>
      </c>
      <c r="AF8" s="37">
        <f t="shared" si="9"/>
        <v>0</v>
      </c>
      <c r="AG8" s="259">
        <v>0.36</v>
      </c>
      <c r="AH8" s="34">
        <v>0.19</v>
      </c>
      <c r="AI8" s="49">
        <f t="shared" si="22"/>
        <v>-0.16999999999999998</v>
      </c>
      <c r="AJ8" s="41">
        <f t="shared" si="10"/>
        <v>-47.222222222222221</v>
      </c>
      <c r="AK8" s="51">
        <f>ROUND((AV8*AD8)/1000,2)</f>
        <v>0.23</v>
      </c>
      <c r="AL8" s="50">
        <f t="shared" si="23"/>
        <v>-0.12999999999999998</v>
      </c>
      <c r="AM8" s="51">
        <f t="shared" si="11"/>
        <v>-36.111111111111107</v>
      </c>
      <c r="AN8" s="42">
        <v>180</v>
      </c>
      <c r="AO8" s="43" t="s">
        <v>105</v>
      </c>
      <c r="AP8" s="43" t="s">
        <v>105</v>
      </c>
      <c r="AQ8" s="52">
        <f t="shared" si="12"/>
        <v>0</v>
      </c>
      <c r="AR8" s="44">
        <v>95</v>
      </c>
      <c r="AS8" s="54">
        <f t="shared" si="13"/>
        <v>-85</v>
      </c>
      <c r="AT8" s="41">
        <f t="shared" si="14"/>
        <v>-47.222222222222221</v>
      </c>
      <c r="AU8" s="49">
        <v>0</v>
      </c>
      <c r="AV8" s="55">
        <v>115</v>
      </c>
      <c r="AW8" s="55">
        <f t="shared" si="15"/>
        <v>-65</v>
      </c>
      <c r="AX8" s="51">
        <f t="shared" si="16"/>
        <v>-36.111111111111107</v>
      </c>
      <c r="AY8" s="222">
        <f t="shared" si="17"/>
        <v>115</v>
      </c>
      <c r="AZ8" s="223">
        <f t="shared" ref="AZ8:AZ13" si="25">AV8-AY8</f>
        <v>0</v>
      </c>
      <c r="BA8" s="222" t="b">
        <f t="shared" ref="BA8:BA13" si="26">AV8=AY8</f>
        <v>1</v>
      </c>
    </row>
    <row r="9" spans="1:53" x14ac:dyDescent="0.5">
      <c r="A9" s="62" t="s">
        <v>57</v>
      </c>
      <c r="B9" s="30">
        <v>4</v>
      </c>
      <c r="C9" s="31">
        <v>13.25</v>
      </c>
      <c r="D9" s="31">
        <v>13.25</v>
      </c>
      <c r="E9" s="48">
        <f t="shared" si="0"/>
        <v>0</v>
      </c>
      <c r="F9" s="31">
        <v>3.5</v>
      </c>
      <c r="G9" s="31">
        <v>0</v>
      </c>
      <c r="H9" s="33">
        <v>0</v>
      </c>
      <c r="I9" s="33">
        <v>0</v>
      </c>
      <c r="J9" s="33">
        <v>0</v>
      </c>
      <c r="K9" s="33">
        <v>0</v>
      </c>
      <c r="L9" s="33">
        <f t="shared" si="18"/>
        <v>4</v>
      </c>
      <c r="M9" s="33">
        <f t="shared" si="2"/>
        <v>0</v>
      </c>
      <c r="N9" s="41">
        <f t="shared" si="3"/>
        <v>0</v>
      </c>
      <c r="O9" s="56"/>
      <c r="P9" s="56"/>
      <c r="Q9" s="56"/>
      <c r="R9" s="61">
        <f t="shared" si="24"/>
        <v>0</v>
      </c>
      <c r="S9" s="50">
        <f t="shared" si="19"/>
        <v>4</v>
      </c>
      <c r="T9" s="50">
        <f t="shared" si="4"/>
        <v>0</v>
      </c>
      <c r="U9" s="51">
        <f t="shared" si="5"/>
        <v>0</v>
      </c>
      <c r="V9" s="38">
        <v>4</v>
      </c>
      <c r="W9" s="33">
        <v>0</v>
      </c>
      <c r="X9" s="33">
        <v>4</v>
      </c>
      <c r="Y9" s="49">
        <v>4</v>
      </c>
      <c r="Z9" s="49">
        <f t="shared" si="6"/>
        <v>0</v>
      </c>
      <c r="AA9" s="95">
        <f t="shared" si="7"/>
        <v>0</v>
      </c>
      <c r="AB9" s="56"/>
      <c r="AC9" s="35">
        <f t="shared" si="20"/>
        <v>4</v>
      </c>
      <c r="AD9" s="40">
        <f t="shared" si="21"/>
        <v>4</v>
      </c>
      <c r="AE9" s="53">
        <f t="shared" si="8"/>
        <v>0</v>
      </c>
      <c r="AF9" s="37">
        <f t="shared" si="9"/>
        <v>0</v>
      </c>
      <c r="AG9" s="259">
        <v>2.82</v>
      </c>
      <c r="AH9" s="34">
        <v>2.2599999999999998</v>
      </c>
      <c r="AI9" s="49">
        <f t="shared" si="22"/>
        <v>-0.56000000000000005</v>
      </c>
      <c r="AJ9" s="41">
        <f t="shared" si="10"/>
        <v>-19.858156028368796</v>
      </c>
      <c r="AK9" s="51">
        <f>ROUND((AV9*AD9)/1000,2)</f>
        <v>1.68</v>
      </c>
      <c r="AL9" s="50">
        <f t="shared" si="23"/>
        <v>-1.1399999999999999</v>
      </c>
      <c r="AM9" s="51">
        <f t="shared" si="11"/>
        <v>-40.425531914893611</v>
      </c>
      <c r="AN9" s="42">
        <v>705</v>
      </c>
      <c r="AO9" s="43">
        <v>0</v>
      </c>
      <c r="AP9" s="43">
        <v>608</v>
      </c>
      <c r="AQ9" s="52">
        <f t="shared" si="12"/>
        <v>0</v>
      </c>
      <c r="AR9" s="44">
        <v>565</v>
      </c>
      <c r="AS9" s="54">
        <f t="shared" si="13"/>
        <v>-140</v>
      </c>
      <c r="AT9" s="41">
        <f t="shared" si="14"/>
        <v>-19.858156028368796</v>
      </c>
      <c r="AU9" s="49">
        <v>565</v>
      </c>
      <c r="AV9" s="55">
        <v>420</v>
      </c>
      <c r="AW9" s="55">
        <f t="shared" si="15"/>
        <v>-285</v>
      </c>
      <c r="AX9" s="51">
        <f t="shared" si="16"/>
        <v>-40.425531914893611</v>
      </c>
      <c r="AY9" s="222">
        <f t="shared" si="17"/>
        <v>420</v>
      </c>
      <c r="AZ9" s="223">
        <f t="shared" si="25"/>
        <v>0</v>
      </c>
      <c r="BA9" s="222" t="b">
        <f t="shared" si="26"/>
        <v>1</v>
      </c>
    </row>
    <row r="10" spans="1:53" x14ac:dyDescent="0.5">
      <c r="A10" s="90" t="s">
        <v>60</v>
      </c>
      <c r="B10" s="30">
        <v>14</v>
      </c>
      <c r="C10" s="31">
        <v>13</v>
      </c>
      <c r="D10" s="31">
        <v>13</v>
      </c>
      <c r="E10" s="48">
        <f t="shared" si="0"/>
        <v>0</v>
      </c>
      <c r="F10" s="31">
        <v>0</v>
      </c>
      <c r="G10" s="31">
        <v>0</v>
      </c>
      <c r="H10" s="33">
        <v>0</v>
      </c>
      <c r="I10" s="33">
        <v>0</v>
      </c>
      <c r="J10" s="33">
        <v>0</v>
      </c>
      <c r="K10" s="33">
        <v>0</v>
      </c>
      <c r="L10" s="33">
        <f t="shared" si="18"/>
        <v>14</v>
      </c>
      <c r="M10" s="33">
        <f t="shared" si="2"/>
        <v>0</v>
      </c>
      <c r="N10" s="41">
        <f t="shared" si="3"/>
        <v>0</v>
      </c>
      <c r="O10" s="56"/>
      <c r="P10" s="56"/>
      <c r="Q10" s="56"/>
      <c r="R10" s="61">
        <f t="shared" si="24"/>
        <v>0</v>
      </c>
      <c r="S10" s="50">
        <f t="shared" si="19"/>
        <v>14</v>
      </c>
      <c r="T10" s="50">
        <f t="shared" si="4"/>
        <v>0</v>
      </c>
      <c r="U10" s="51">
        <f t="shared" si="5"/>
        <v>0</v>
      </c>
      <c r="V10" s="38">
        <v>6</v>
      </c>
      <c r="W10" s="33">
        <v>0</v>
      </c>
      <c r="X10" s="33">
        <v>6</v>
      </c>
      <c r="Y10" s="49">
        <v>6</v>
      </c>
      <c r="Z10" s="49">
        <f t="shared" si="6"/>
        <v>0</v>
      </c>
      <c r="AA10" s="95">
        <f t="shared" si="7"/>
        <v>0</v>
      </c>
      <c r="AB10" s="276">
        <v>2</v>
      </c>
      <c r="AC10" s="35">
        <f t="shared" si="20"/>
        <v>6</v>
      </c>
      <c r="AD10" s="40">
        <f t="shared" si="21"/>
        <v>8</v>
      </c>
      <c r="AE10" s="53">
        <f t="shared" si="8"/>
        <v>2</v>
      </c>
      <c r="AF10" s="37">
        <f t="shared" si="9"/>
        <v>33.333333333333329</v>
      </c>
      <c r="AG10" s="259">
        <v>2.37</v>
      </c>
      <c r="AH10" s="34">
        <v>1.77</v>
      </c>
      <c r="AI10" s="49">
        <f t="shared" si="22"/>
        <v>-0.60000000000000009</v>
      </c>
      <c r="AJ10" s="41">
        <f t="shared" si="10"/>
        <v>-25.316455696202532</v>
      </c>
      <c r="AK10" s="51">
        <f>ROUND((AV10*AD10)/1000,2)</f>
        <v>3</v>
      </c>
      <c r="AL10" s="50">
        <f t="shared" si="23"/>
        <v>0.62999999999999989</v>
      </c>
      <c r="AM10" s="51">
        <f t="shared" si="11"/>
        <v>26.582278481012651</v>
      </c>
      <c r="AN10" s="42">
        <v>395</v>
      </c>
      <c r="AO10" s="43">
        <v>0</v>
      </c>
      <c r="AP10" s="43">
        <v>0</v>
      </c>
      <c r="AQ10" s="52">
        <f t="shared" si="12"/>
        <v>0</v>
      </c>
      <c r="AR10" s="44">
        <v>295</v>
      </c>
      <c r="AS10" s="54">
        <f t="shared" si="13"/>
        <v>-100</v>
      </c>
      <c r="AT10" s="41">
        <f t="shared" si="14"/>
        <v>-25.316455696202532</v>
      </c>
      <c r="AU10" s="49">
        <v>375</v>
      </c>
      <c r="AV10" s="55">
        <v>375</v>
      </c>
      <c r="AW10" s="55">
        <f t="shared" si="15"/>
        <v>-20</v>
      </c>
      <c r="AX10" s="51">
        <f t="shared" si="16"/>
        <v>-5.0632911392405067</v>
      </c>
      <c r="AY10" s="222">
        <f t="shared" si="17"/>
        <v>375</v>
      </c>
      <c r="AZ10" s="223">
        <f t="shared" si="25"/>
        <v>0</v>
      </c>
      <c r="BA10" s="222" t="b">
        <f t="shared" si="26"/>
        <v>1</v>
      </c>
    </row>
    <row r="11" spans="1:53" x14ac:dyDescent="0.5">
      <c r="A11" s="62" t="s">
        <v>58</v>
      </c>
      <c r="B11" s="30">
        <v>1</v>
      </c>
      <c r="C11" s="31">
        <v>0.59</v>
      </c>
      <c r="D11" s="31">
        <v>0.59</v>
      </c>
      <c r="E11" s="48">
        <f t="shared" si="0"/>
        <v>0</v>
      </c>
      <c r="F11" s="31">
        <v>0.58750000000000002</v>
      </c>
      <c r="G11" s="31">
        <v>0.58750000000000002</v>
      </c>
      <c r="H11" s="33">
        <v>0</v>
      </c>
      <c r="I11" s="33">
        <v>0</v>
      </c>
      <c r="J11" s="33">
        <v>0</v>
      </c>
      <c r="K11" s="33">
        <v>0</v>
      </c>
      <c r="L11" s="33">
        <f t="shared" si="18"/>
        <v>1</v>
      </c>
      <c r="M11" s="33">
        <f t="shared" si="2"/>
        <v>0</v>
      </c>
      <c r="N11" s="41">
        <f t="shared" si="3"/>
        <v>0</v>
      </c>
      <c r="O11" s="56"/>
      <c r="P11" s="56"/>
      <c r="Q11" s="56"/>
      <c r="R11" s="61">
        <f t="shared" si="24"/>
        <v>0</v>
      </c>
      <c r="S11" s="50">
        <f t="shared" si="19"/>
        <v>1</v>
      </c>
      <c r="T11" s="50">
        <f t="shared" si="4"/>
        <v>0</v>
      </c>
      <c r="U11" s="51">
        <f t="shared" si="5"/>
        <v>0</v>
      </c>
      <c r="V11" s="38">
        <v>1</v>
      </c>
      <c r="W11" s="33">
        <v>0</v>
      </c>
      <c r="X11" s="33">
        <v>1</v>
      </c>
      <c r="Y11" s="49">
        <v>1</v>
      </c>
      <c r="Z11" s="49">
        <f t="shared" si="6"/>
        <v>0</v>
      </c>
      <c r="AA11" s="95">
        <f t="shared" si="7"/>
        <v>0</v>
      </c>
      <c r="AB11" s="56"/>
      <c r="AC11" s="35">
        <f t="shared" si="20"/>
        <v>1</v>
      </c>
      <c r="AD11" s="40">
        <f t="shared" si="21"/>
        <v>1</v>
      </c>
      <c r="AE11" s="53">
        <f t="shared" si="8"/>
        <v>0</v>
      </c>
      <c r="AF11" s="37">
        <f t="shared" si="9"/>
        <v>0</v>
      </c>
      <c r="AG11" s="259">
        <v>0.53</v>
      </c>
      <c r="AH11" s="34">
        <v>0.5</v>
      </c>
      <c r="AI11" s="49">
        <f t="shared" si="22"/>
        <v>-3.0000000000000027E-2</v>
      </c>
      <c r="AJ11" s="41">
        <f t="shared" si="10"/>
        <v>-5.660377358490571</v>
      </c>
      <c r="AK11" s="51">
        <f>ROUND((AV11*AD11)/1000,2)</f>
        <v>0.5</v>
      </c>
      <c r="AL11" s="50">
        <f t="shared" si="23"/>
        <v>-3.0000000000000027E-2</v>
      </c>
      <c r="AM11" s="51">
        <f t="shared" si="11"/>
        <v>-5.660377358490571</v>
      </c>
      <c r="AN11" s="42">
        <v>530</v>
      </c>
      <c r="AO11" s="43">
        <v>424</v>
      </c>
      <c r="AP11" s="43">
        <v>424</v>
      </c>
      <c r="AQ11" s="52">
        <f t="shared" si="12"/>
        <v>0</v>
      </c>
      <c r="AR11" s="44">
        <v>500</v>
      </c>
      <c r="AS11" s="54">
        <f t="shared" si="13"/>
        <v>-30</v>
      </c>
      <c r="AT11" s="41">
        <f t="shared" si="14"/>
        <v>-5.6603773584905666</v>
      </c>
      <c r="AU11" s="49">
        <v>500</v>
      </c>
      <c r="AV11" s="55">
        <v>500</v>
      </c>
      <c r="AW11" s="55">
        <f t="shared" si="15"/>
        <v>-30</v>
      </c>
      <c r="AX11" s="51">
        <f t="shared" si="16"/>
        <v>-5.6603773584905666</v>
      </c>
      <c r="AY11" s="222">
        <f t="shared" si="17"/>
        <v>500</v>
      </c>
      <c r="AZ11" s="223">
        <f t="shared" si="25"/>
        <v>0</v>
      </c>
      <c r="BA11" s="222" t="b">
        <f t="shared" si="26"/>
        <v>1</v>
      </c>
    </row>
    <row r="12" spans="1:53" x14ac:dyDescent="0.5">
      <c r="A12" s="90" t="s">
        <v>61</v>
      </c>
      <c r="B12" s="30">
        <v>2</v>
      </c>
      <c r="C12" s="31">
        <v>3.5</v>
      </c>
      <c r="D12" s="31">
        <v>2.69</v>
      </c>
      <c r="E12" s="48">
        <f t="shared" si="0"/>
        <v>-23.14</v>
      </c>
      <c r="F12" s="31">
        <v>0</v>
      </c>
      <c r="G12" s="31">
        <v>0</v>
      </c>
      <c r="H12" s="33">
        <v>0</v>
      </c>
      <c r="I12" s="33">
        <v>0</v>
      </c>
      <c r="J12" s="33">
        <v>0</v>
      </c>
      <c r="K12" s="33">
        <v>0</v>
      </c>
      <c r="L12" s="33">
        <f t="shared" si="18"/>
        <v>2</v>
      </c>
      <c r="M12" s="33">
        <f t="shared" si="2"/>
        <v>0</v>
      </c>
      <c r="N12" s="41">
        <f t="shared" si="3"/>
        <v>0</v>
      </c>
      <c r="O12" s="56"/>
      <c r="P12" s="56"/>
      <c r="Q12" s="56"/>
      <c r="R12" s="61">
        <f t="shared" si="24"/>
        <v>0</v>
      </c>
      <c r="S12" s="50">
        <f t="shared" si="19"/>
        <v>2</v>
      </c>
      <c r="T12" s="50">
        <f t="shared" si="4"/>
        <v>0</v>
      </c>
      <c r="U12" s="51">
        <f t="shared" si="5"/>
        <v>0</v>
      </c>
      <c r="V12" s="38">
        <v>2</v>
      </c>
      <c r="W12" s="33">
        <v>0</v>
      </c>
      <c r="X12" s="33">
        <v>2</v>
      </c>
      <c r="Y12" s="49">
        <v>2</v>
      </c>
      <c r="Z12" s="49">
        <f t="shared" si="6"/>
        <v>0</v>
      </c>
      <c r="AA12" s="95">
        <f t="shared" si="7"/>
        <v>0</v>
      </c>
      <c r="AB12" s="56"/>
      <c r="AC12" s="35">
        <f t="shared" si="20"/>
        <v>2</v>
      </c>
      <c r="AD12" s="40">
        <f t="shared" si="21"/>
        <v>2</v>
      </c>
      <c r="AE12" s="53">
        <f t="shared" si="8"/>
        <v>0</v>
      </c>
      <c r="AF12" s="37">
        <f t="shared" si="9"/>
        <v>0</v>
      </c>
      <c r="AG12" s="259">
        <v>1.24</v>
      </c>
      <c r="AH12" s="34">
        <v>0.99</v>
      </c>
      <c r="AI12" s="49">
        <f t="shared" si="22"/>
        <v>-0.25</v>
      </c>
      <c r="AJ12" s="41">
        <f t="shared" si="10"/>
        <v>-20.161290322580648</v>
      </c>
      <c r="AK12" s="51">
        <f>ROUND((AV12*AD12)/1000,2)</f>
        <v>0.99</v>
      </c>
      <c r="AL12" s="50">
        <f t="shared" si="23"/>
        <v>-0.25</v>
      </c>
      <c r="AM12" s="51">
        <f t="shared" si="11"/>
        <v>-20.161290322580648</v>
      </c>
      <c r="AN12" s="42">
        <v>620</v>
      </c>
      <c r="AO12" s="43" t="s">
        <v>105</v>
      </c>
      <c r="AP12" s="43" t="s">
        <v>105</v>
      </c>
      <c r="AQ12" s="52">
        <f t="shared" si="12"/>
        <v>0</v>
      </c>
      <c r="AR12" s="44">
        <v>495</v>
      </c>
      <c r="AS12" s="54">
        <f t="shared" si="13"/>
        <v>-125</v>
      </c>
      <c r="AT12" s="41">
        <f t="shared" si="14"/>
        <v>-20.161290322580644</v>
      </c>
      <c r="AU12" s="49">
        <v>0</v>
      </c>
      <c r="AV12" s="55">
        <v>495</v>
      </c>
      <c r="AW12" s="55">
        <f t="shared" si="15"/>
        <v>-125</v>
      </c>
      <c r="AX12" s="51">
        <f t="shared" si="16"/>
        <v>-20.161290322580644</v>
      </c>
      <c r="AY12" s="222">
        <f t="shared" si="17"/>
        <v>495</v>
      </c>
      <c r="AZ12" s="223">
        <f t="shared" si="25"/>
        <v>0</v>
      </c>
      <c r="BA12" s="222" t="b">
        <f t="shared" si="26"/>
        <v>1</v>
      </c>
    </row>
    <row r="13" spans="1:53" x14ac:dyDescent="0.5">
      <c r="A13" s="90" t="s">
        <v>59</v>
      </c>
      <c r="B13" s="30">
        <v>385</v>
      </c>
      <c r="C13" s="31">
        <v>327</v>
      </c>
      <c r="D13" s="31">
        <v>327</v>
      </c>
      <c r="E13" s="48">
        <f t="shared" si="0"/>
        <v>0</v>
      </c>
      <c r="F13" s="31">
        <v>201</v>
      </c>
      <c r="G13" s="31">
        <v>36</v>
      </c>
      <c r="H13" s="33">
        <v>1</v>
      </c>
      <c r="I13" s="33">
        <v>0</v>
      </c>
      <c r="J13" s="33">
        <v>1</v>
      </c>
      <c r="K13" s="33">
        <v>1</v>
      </c>
      <c r="L13" s="33">
        <f t="shared" si="18"/>
        <v>385</v>
      </c>
      <c r="M13" s="33">
        <f t="shared" si="2"/>
        <v>0</v>
      </c>
      <c r="N13" s="41">
        <f t="shared" si="3"/>
        <v>0</v>
      </c>
      <c r="O13" s="56"/>
      <c r="P13" s="56"/>
      <c r="Q13" s="56"/>
      <c r="R13" s="61">
        <f t="shared" si="24"/>
        <v>0</v>
      </c>
      <c r="S13" s="50">
        <f t="shared" si="19"/>
        <v>385</v>
      </c>
      <c r="T13" s="50">
        <f t="shared" si="4"/>
        <v>0</v>
      </c>
      <c r="U13" s="51">
        <f t="shared" si="5"/>
        <v>0</v>
      </c>
      <c r="V13" s="38">
        <v>385</v>
      </c>
      <c r="W13" s="33">
        <v>0</v>
      </c>
      <c r="X13" s="33">
        <v>384</v>
      </c>
      <c r="Y13" s="49">
        <v>384</v>
      </c>
      <c r="Z13" s="49">
        <f t="shared" si="6"/>
        <v>-1</v>
      </c>
      <c r="AA13" s="95">
        <f t="shared" si="7"/>
        <v>-0.25974025974025972</v>
      </c>
      <c r="AB13" s="56"/>
      <c r="AC13" s="35">
        <f t="shared" si="20"/>
        <v>385</v>
      </c>
      <c r="AD13" s="40">
        <f t="shared" si="21"/>
        <v>385</v>
      </c>
      <c r="AE13" s="53">
        <f t="shared" si="8"/>
        <v>0</v>
      </c>
      <c r="AF13" s="37">
        <f t="shared" si="9"/>
        <v>0</v>
      </c>
      <c r="AG13" s="38">
        <v>369</v>
      </c>
      <c r="AH13" s="33">
        <v>380</v>
      </c>
      <c r="AI13" s="49">
        <f t="shared" si="22"/>
        <v>11</v>
      </c>
      <c r="AJ13" s="41">
        <f t="shared" si="10"/>
        <v>2.9810298102981028</v>
      </c>
      <c r="AK13" s="50">
        <f>ROUND((AV13*AD13)/1000,0)</f>
        <v>328</v>
      </c>
      <c r="AL13" s="50">
        <f t="shared" si="23"/>
        <v>-41</v>
      </c>
      <c r="AM13" s="51">
        <f t="shared" si="11"/>
        <v>-11.111111111111111</v>
      </c>
      <c r="AN13" s="42">
        <v>958</v>
      </c>
      <c r="AO13" s="43">
        <v>158</v>
      </c>
      <c r="AP13" s="43">
        <v>0</v>
      </c>
      <c r="AQ13" s="52">
        <f t="shared" si="12"/>
        <v>-100</v>
      </c>
      <c r="AR13" s="44">
        <v>990</v>
      </c>
      <c r="AS13" s="54">
        <f t="shared" si="13"/>
        <v>32</v>
      </c>
      <c r="AT13" s="41">
        <f t="shared" si="14"/>
        <v>3.3402922755741122</v>
      </c>
      <c r="AU13" s="49">
        <v>853</v>
      </c>
      <c r="AV13" s="55">
        <v>852</v>
      </c>
      <c r="AW13" s="55">
        <f t="shared" si="15"/>
        <v>-106</v>
      </c>
      <c r="AX13" s="51">
        <f t="shared" si="16"/>
        <v>-11.064718162839249</v>
      </c>
      <c r="AY13" s="222">
        <f t="shared" si="17"/>
        <v>852</v>
      </c>
      <c r="AZ13" s="223">
        <f t="shared" si="25"/>
        <v>0</v>
      </c>
      <c r="BA13" s="222" t="b">
        <f t="shared" si="26"/>
        <v>1</v>
      </c>
    </row>
  </sheetData>
  <mergeCells count="18">
    <mergeCell ref="AY4:BA4"/>
    <mergeCell ref="AZ5:BA5"/>
    <mergeCell ref="AN3:AX3"/>
    <mergeCell ref="C4:E4"/>
    <mergeCell ref="F4:G4"/>
    <mergeCell ref="AO4:AQ4"/>
    <mergeCell ref="AR4:AT4"/>
    <mergeCell ref="AV4:AX4"/>
    <mergeCell ref="A3:A5"/>
    <mergeCell ref="B3:U3"/>
    <mergeCell ref="V3:AF3"/>
    <mergeCell ref="AG3:AM3"/>
    <mergeCell ref="H4:N4"/>
    <mergeCell ref="O4:U4"/>
    <mergeCell ref="AH4:AJ4"/>
    <mergeCell ref="AK4:AM4"/>
    <mergeCell ref="W4:AA4"/>
    <mergeCell ref="AB4:AF4"/>
  </mergeCells>
  <conditionalFormatting sqref="AZ6:AZ13">
    <cfRule type="cellIs" dxfId="5" priority="1" operator="notEqual">
      <formula>0</formula>
    </cfRule>
  </conditionalFormatting>
  <conditionalFormatting sqref="BA6:BA13">
    <cfRule type="cellIs" priority="2" operator="equal">
      <formula>FALSE</formula>
    </cfRule>
    <cfRule type="cellIs" dxfId="4" priority="3" operator="equal">
      <formula>FALSE</formula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E21"/>
  <sheetViews>
    <sheetView topLeftCell="A2" zoomScale="150" zoomScaleNormal="150" workbookViewId="0">
      <selection activeCell="AB18" sqref="AB18"/>
    </sheetView>
  </sheetViews>
  <sheetFormatPr defaultColWidth="9" defaultRowHeight="21.75" x14ac:dyDescent="0.5"/>
  <cols>
    <col min="1" max="1" width="17.125" style="85" customWidth="1"/>
    <col min="2" max="2" width="17.625" style="75" customWidth="1"/>
    <col min="3" max="5" width="19.375" style="75" customWidth="1"/>
    <col min="6" max="16384" width="9" style="75"/>
  </cols>
  <sheetData>
    <row r="1" spans="1:5" ht="21" customHeight="1" x14ac:dyDescent="0.5">
      <c r="A1" s="1" t="s">
        <v>1045</v>
      </c>
    </row>
    <row r="2" spans="1:5" ht="15" customHeight="1" x14ac:dyDescent="0.5">
      <c r="A2" s="1"/>
    </row>
    <row r="3" spans="1:5" ht="21" customHeight="1" x14ac:dyDescent="0.5">
      <c r="A3" s="293" t="s">
        <v>13</v>
      </c>
      <c r="B3" s="248" t="s">
        <v>80</v>
      </c>
      <c r="C3" s="248" t="s">
        <v>84</v>
      </c>
      <c r="D3" s="248" t="s">
        <v>85</v>
      </c>
      <c r="E3" s="249" t="s">
        <v>1021</v>
      </c>
    </row>
    <row r="4" spans="1:5" ht="21" customHeight="1" x14ac:dyDescent="0.5">
      <c r="A4" s="295"/>
      <c r="B4" s="250" t="s">
        <v>75</v>
      </c>
      <c r="C4" s="250" t="s">
        <v>75</v>
      </c>
      <c r="D4" s="250" t="s">
        <v>1022</v>
      </c>
      <c r="E4" s="250" t="s">
        <v>1023</v>
      </c>
    </row>
    <row r="5" spans="1:5" ht="21" customHeight="1" x14ac:dyDescent="0.5">
      <c r="A5" s="86" t="s">
        <v>54</v>
      </c>
      <c r="B5" s="81">
        <f>SUM(B6:B12)</f>
        <v>423</v>
      </c>
      <c r="C5" s="81">
        <f>SUM(C6:C12)</f>
        <v>411</v>
      </c>
      <c r="D5" s="81">
        <f>ROUND(SUM(D6:D12),0)</f>
        <v>340</v>
      </c>
      <c r="E5" s="82">
        <f t="shared" ref="E5:E12" si="0">IFERROR(ROUND((D5/C5)*1000,0),0)</f>
        <v>827</v>
      </c>
    </row>
    <row r="6" spans="1:5" ht="21" customHeight="1" x14ac:dyDescent="0.5">
      <c r="A6" s="60" t="s">
        <v>55</v>
      </c>
      <c r="B6" s="78">
        <f>ปทุมธานี!S7</f>
        <v>9</v>
      </c>
      <c r="C6" s="78">
        <f>ปทุมธานี!AD7</f>
        <v>9</v>
      </c>
      <c r="D6" s="78">
        <f>ปทุมธานี!AK7</f>
        <v>6</v>
      </c>
      <c r="E6" s="83">
        <f t="shared" si="0"/>
        <v>667</v>
      </c>
    </row>
    <row r="7" spans="1:5" ht="21" customHeight="1" x14ac:dyDescent="0.5">
      <c r="A7" s="62" t="s">
        <v>56</v>
      </c>
      <c r="B7" s="84">
        <f>ปทุมธานี!S8</f>
        <v>8</v>
      </c>
      <c r="C7" s="84">
        <f>ปทุมธานี!AD8</f>
        <v>2</v>
      </c>
      <c r="D7" s="244">
        <f>ปทุมธานี!AK8</f>
        <v>0.23</v>
      </c>
      <c r="E7" s="80">
        <f t="shared" si="0"/>
        <v>115</v>
      </c>
    </row>
    <row r="8" spans="1:5" ht="21" customHeight="1" x14ac:dyDescent="0.5">
      <c r="A8" s="62" t="s">
        <v>57</v>
      </c>
      <c r="B8" s="84">
        <f>ปทุมธานี!S9</f>
        <v>4</v>
      </c>
      <c r="C8" s="84">
        <f>ปทุมธานี!AD9</f>
        <v>4</v>
      </c>
      <c r="D8" s="244">
        <f>ปทุมธานี!AK9</f>
        <v>1.68</v>
      </c>
      <c r="E8" s="80">
        <f t="shared" si="0"/>
        <v>420</v>
      </c>
    </row>
    <row r="9" spans="1:5" ht="21" customHeight="1" x14ac:dyDescent="0.5">
      <c r="A9" s="62" t="s">
        <v>60</v>
      </c>
      <c r="B9" s="84">
        <f>ปทุมธานี!S10</f>
        <v>14</v>
      </c>
      <c r="C9" s="84">
        <f>ปทุมธานี!AD10</f>
        <v>8</v>
      </c>
      <c r="D9" s="244">
        <f>ปทุมธานี!AK10</f>
        <v>3</v>
      </c>
      <c r="E9" s="80">
        <f t="shared" si="0"/>
        <v>375</v>
      </c>
    </row>
    <row r="10" spans="1:5" ht="21" customHeight="1" x14ac:dyDescent="0.5">
      <c r="A10" s="62" t="s">
        <v>58</v>
      </c>
      <c r="B10" s="84">
        <f>ปทุมธานี!S11</f>
        <v>1</v>
      </c>
      <c r="C10" s="84">
        <f>ปทุมธานี!AD11</f>
        <v>1</v>
      </c>
      <c r="D10" s="244">
        <f>ปทุมธานี!AK11</f>
        <v>0.5</v>
      </c>
      <c r="E10" s="80">
        <f t="shared" si="0"/>
        <v>500</v>
      </c>
    </row>
    <row r="11" spans="1:5" ht="21" customHeight="1" x14ac:dyDescent="0.5">
      <c r="A11" s="62" t="s">
        <v>61</v>
      </c>
      <c r="B11" s="84">
        <f>ปทุมธานี!S12</f>
        <v>2</v>
      </c>
      <c r="C11" s="84">
        <f>ปทุมธานี!AD12</f>
        <v>2</v>
      </c>
      <c r="D11" s="244">
        <f>ปทุมธานี!AK12</f>
        <v>0.99</v>
      </c>
      <c r="E11" s="80">
        <f t="shared" si="0"/>
        <v>495</v>
      </c>
    </row>
    <row r="12" spans="1:5" ht="21" customHeight="1" x14ac:dyDescent="0.5">
      <c r="A12" s="64" t="s">
        <v>59</v>
      </c>
      <c r="B12" s="91">
        <f>ปทุมธานี!S13</f>
        <v>385</v>
      </c>
      <c r="C12" s="91">
        <f>ปทุมธานี!AD13</f>
        <v>385</v>
      </c>
      <c r="D12" s="91">
        <f>ปทุมธานี!AK13</f>
        <v>328</v>
      </c>
      <c r="E12" s="92">
        <f t="shared" si="0"/>
        <v>852</v>
      </c>
    </row>
    <row r="14" spans="1:5" ht="24" x14ac:dyDescent="0.5">
      <c r="A14" s="314" t="s">
        <v>1044</v>
      </c>
      <c r="B14" s="314"/>
      <c r="C14" s="314"/>
      <c r="D14" s="245" t="str">
        <f>A$5</f>
        <v>ปทุมธานี</v>
      </c>
      <c r="E14" s="246"/>
    </row>
    <row r="15" spans="1:5" ht="24" x14ac:dyDescent="0.5">
      <c r="A15" s="246" t="s">
        <v>1015</v>
      </c>
      <c r="B15" s="246"/>
      <c r="C15" s="246"/>
      <c r="D15" s="246"/>
      <c r="E15" s="246"/>
    </row>
    <row r="16" spans="1:5" ht="24" x14ac:dyDescent="0.5">
      <c r="A16" s="246" t="s">
        <v>1016</v>
      </c>
      <c r="B16" s="246"/>
      <c r="C16" s="246"/>
      <c r="D16" s="246"/>
      <c r="E16" s="246"/>
    </row>
    <row r="17" spans="1:5" ht="24" x14ac:dyDescent="0.5">
      <c r="A17" s="246"/>
      <c r="B17" s="246"/>
      <c r="C17" s="246"/>
      <c r="D17" s="246"/>
      <c r="E17" s="246"/>
    </row>
    <row r="18" spans="1:5" ht="24" x14ac:dyDescent="0.5">
      <c r="A18" s="246"/>
      <c r="B18" s="246"/>
      <c r="C18" s="246"/>
      <c r="D18" s="246"/>
      <c r="E18" s="246"/>
    </row>
    <row r="19" spans="1:5" ht="24" x14ac:dyDescent="0.5">
      <c r="A19" s="246"/>
      <c r="B19" s="246"/>
      <c r="C19" s="246"/>
      <c r="D19" s="246"/>
      <c r="E19" s="246"/>
    </row>
    <row r="20" spans="1:5" ht="24" x14ac:dyDescent="0.5">
      <c r="A20" s="246" t="s">
        <v>1017</v>
      </c>
      <c r="B20" s="246"/>
      <c r="C20" s="314" t="s">
        <v>1018</v>
      </c>
      <c r="D20" s="314"/>
      <c r="E20" s="247" t="str">
        <f>"จังหวัด"&amp;D14</f>
        <v>จังหวัดปทุมธานี</v>
      </c>
    </row>
    <row r="21" spans="1:5" ht="24" x14ac:dyDescent="0.5">
      <c r="A21" s="246" t="s">
        <v>1019</v>
      </c>
      <c r="B21" s="246"/>
      <c r="C21" s="246"/>
      <c r="D21" s="247" t="s">
        <v>1020</v>
      </c>
      <c r="E21" s="246"/>
    </row>
  </sheetData>
  <mergeCells count="3">
    <mergeCell ref="A3:A4"/>
    <mergeCell ref="A14:C14"/>
    <mergeCell ref="C20:D20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AZ12"/>
  <sheetViews>
    <sheetView zoomScale="140" zoomScaleNormal="140" workbookViewId="0">
      <pane xSplit="1" ySplit="5" topLeftCell="V6" activePane="bottomRight" state="frozen"/>
      <selection activeCell="AB18" sqref="AB18"/>
      <selection pane="topRight" activeCell="AB18" sqref="AB18"/>
      <selection pane="bottomLeft" activeCell="AB18" sqref="AB18"/>
      <selection pane="bottomRight" activeCell="AB18" sqref="AB18"/>
    </sheetView>
  </sheetViews>
  <sheetFormatPr defaultColWidth="9" defaultRowHeight="21.75" x14ac:dyDescent="0.2"/>
  <cols>
    <col min="1" max="1" width="13.75" style="5" customWidth="1"/>
    <col min="2" max="2" width="9.375" style="5" customWidth="1"/>
    <col min="3" max="3" width="10" style="5" customWidth="1"/>
    <col min="4" max="4" width="9.625" style="5" customWidth="1"/>
    <col min="5" max="5" width="6.875" style="5" customWidth="1"/>
    <col min="6" max="6" width="9.125" style="5" customWidth="1"/>
    <col min="7" max="7" width="9.75" style="5" customWidth="1"/>
    <col min="8" max="11" width="7" style="5" hidden="1" customWidth="1"/>
    <col min="12" max="13" width="8.75" style="5" hidden="1" customWidth="1"/>
    <col min="14" max="14" width="8" style="5" hidden="1" customWidth="1"/>
    <col min="15" max="18" width="7.25" style="5" customWidth="1"/>
    <col min="19" max="20" width="9.25" style="5" customWidth="1"/>
    <col min="21" max="21" width="6.875" style="5" bestFit="1" customWidth="1"/>
    <col min="22" max="22" width="10" style="5" customWidth="1"/>
    <col min="23" max="24" width="9.875" style="5" customWidth="1"/>
    <col min="25" max="27" width="9.625" style="5" customWidth="1"/>
    <col min="28" max="28" width="8" style="5" customWidth="1"/>
    <col min="29" max="29" width="8.75" style="5" customWidth="1"/>
    <col min="30" max="31" width="9" style="5"/>
    <col min="32" max="32" width="7.125" style="5" customWidth="1"/>
    <col min="33" max="33" width="10.625" style="5" customWidth="1"/>
    <col min="34" max="35" width="9.375" style="5" customWidth="1"/>
    <col min="36" max="36" width="7.25" style="5" customWidth="1"/>
    <col min="37" max="38" width="8.375" style="5" customWidth="1"/>
    <col min="39" max="39" width="7.375" style="5" customWidth="1"/>
    <col min="40" max="40" width="7.625" style="5" customWidth="1"/>
    <col min="41" max="41" width="6.125" style="5" customWidth="1"/>
    <col min="42" max="43" width="6.875" style="5" customWidth="1"/>
    <col min="44" max="45" width="7.25" style="5" customWidth="1"/>
    <col min="46" max="46" width="7.75" style="5" customWidth="1"/>
    <col min="47" max="48" width="7.375" style="5" customWidth="1"/>
    <col min="49" max="49" width="7.25" style="5" customWidth="1"/>
    <col min="50" max="16384" width="9" style="5"/>
  </cols>
  <sheetData>
    <row r="1" spans="1:52" ht="21" customHeight="1" x14ac:dyDescent="0.2">
      <c r="A1" s="87" t="s">
        <v>1039</v>
      </c>
      <c r="B1" s="1"/>
      <c r="C1" s="2"/>
      <c r="D1" s="2"/>
      <c r="E1" s="3"/>
      <c r="F1" s="2"/>
      <c r="G1" s="2"/>
      <c r="H1" s="4"/>
      <c r="I1" s="4"/>
      <c r="J1" s="4"/>
      <c r="K1" s="2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52" ht="15" customHeight="1" x14ac:dyDescent="0.2">
      <c r="A2" s="6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2"/>
      <c r="AE2" s="2"/>
      <c r="AF2" s="2"/>
      <c r="AG2" s="2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52" ht="21" customHeight="1" x14ac:dyDescent="0.2">
      <c r="A3" s="302" t="s">
        <v>12</v>
      </c>
      <c r="B3" s="296" t="s">
        <v>1040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296" t="s">
        <v>0</v>
      </c>
      <c r="W3" s="297"/>
      <c r="X3" s="297"/>
      <c r="Y3" s="297"/>
      <c r="Z3" s="297"/>
      <c r="AA3" s="297"/>
      <c r="AB3" s="297"/>
      <c r="AC3" s="297"/>
      <c r="AD3" s="297"/>
      <c r="AE3" s="297"/>
      <c r="AF3" s="298"/>
      <c r="AG3" s="296" t="s">
        <v>1</v>
      </c>
      <c r="AH3" s="297"/>
      <c r="AI3" s="297"/>
      <c r="AJ3" s="297"/>
      <c r="AK3" s="297"/>
      <c r="AL3" s="297"/>
      <c r="AM3" s="298"/>
      <c r="AN3" s="296" t="s">
        <v>2</v>
      </c>
      <c r="AO3" s="297"/>
      <c r="AP3" s="297"/>
      <c r="AQ3" s="297"/>
      <c r="AR3" s="297"/>
      <c r="AS3" s="297"/>
      <c r="AT3" s="297"/>
      <c r="AU3" s="297"/>
      <c r="AV3" s="297"/>
      <c r="AW3" s="298"/>
    </row>
    <row r="4" spans="1:52" ht="21" customHeight="1" x14ac:dyDescent="0.2">
      <c r="A4" s="303"/>
      <c r="B4" s="7" t="s">
        <v>3</v>
      </c>
      <c r="C4" s="296" t="s">
        <v>4</v>
      </c>
      <c r="D4" s="297"/>
      <c r="E4" s="298"/>
      <c r="F4" s="296" t="s">
        <v>5</v>
      </c>
      <c r="G4" s="298"/>
      <c r="H4" s="299" t="str">
        <f>"สศก. "&amp;" วิเคราะห์"</f>
        <v>สศก.  วิเคราะห์</v>
      </c>
      <c r="I4" s="300"/>
      <c r="J4" s="300"/>
      <c r="K4" s="300"/>
      <c r="L4" s="300"/>
      <c r="M4" s="300"/>
      <c r="N4" s="301"/>
      <c r="O4" s="305" t="str">
        <f>"มติที่ประชุม (ปลูกใหม่/โค่นทิ้ง 2 ม.ค.-31 ธ.ค.65)"</f>
        <v>มติที่ประชุม (ปลูกใหม่/โค่นทิ้ง 2 ม.ค.-31 ธ.ค.65)</v>
      </c>
      <c r="P4" s="306"/>
      <c r="Q4" s="306"/>
      <c r="R4" s="306"/>
      <c r="S4" s="306"/>
      <c r="T4" s="306"/>
      <c r="U4" s="307"/>
      <c r="V4" s="7" t="s">
        <v>7</v>
      </c>
      <c r="W4" s="299" t="str">
        <f>"สศก. "&amp;" วิเคราะห์"</f>
        <v>สศก.  วิเคราะห์</v>
      </c>
      <c r="X4" s="300"/>
      <c r="Y4" s="300"/>
      <c r="Z4" s="300"/>
      <c r="AA4" s="301"/>
      <c r="AB4" s="305" t="s">
        <v>1041</v>
      </c>
      <c r="AC4" s="306"/>
      <c r="AD4" s="306"/>
      <c r="AE4" s="306"/>
      <c r="AF4" s="307"/>
      <c r="AG4" s="7" t="s">
        <v>7</v>
      </c>
      <c r="AH4" s="308" t="s">
        <v>1014</v>
      </c>
      <c r="AI4" s="309"/>
      <c r="AJ4" s="310"/>
      <c r="AK4" s="305" t="s">
        <v>6</v>
      </c>
      <c r="AL4" s="306"/>
      <c r="AM4" s="307"/>
      <c r="AN4" s="7" t="s">
        <v>7</v>
      </c>
      <c r="AO4" s="296" t="s">
        <v>4</v>
      </c>
      <c r="AP4" s="297"/>
      <c r="AQ4" s="298"/>
      <c r="AR4" s="308" t="s">
        <v>1024</v>
      </c>
      <c r="AS4" s="309"/>
      <c r="AT4" s="310"/>
      <c r="AU4" s="305" t="s">
        <v>6</v>
      </c>
      <c r="AV4" s="306"/>
      <c r="AW4" s="307"/>
      <c r="AX4" s="312" t="s">
        <v>1011</v>
      </c>
      <c r="AY4" s="313"/>
      <c r="AZ4" s="313"/>
    </row>
    <row r="5" spans="1:52" ht="21" customHeight="1" x14ac:dyDescent="0.2">
      <c r="A5" s="304"/>
      <c r="B5" s="9">
        <v>2565</v>
      </c>
      <c r="C5" s="8">
        <f>$B5</f>
        <v>2565</v>
      </c>
      <c r="D5" s="8">
        <f>C5+1</f>
        <v>2566</v>
      </c>
      <c r="E5" s="8" t="s">
        <v>8</v>
      </c>
      <c r="F5" s="8">
        <f>$B5</f>
        <v>2565</v>
      </c>
      <c r="G5" s="8">
        <f>F5+1</f>
        <v>2566</v>
      </c>
      <c r="H5" s="10" t="s">
        <v>9</v>
      </c>
      <c r="I5" s="10" t="s">
        <v>1007</v>
      </c>
      <c r="J5" s="10" t="s">
        <v>1008</v>
      </c>
      <c r="K5" s="10" t="s">
        <v>1009</v>
      </c>
      <c r="L5" s="10">
        <f>$B5+1</f>
        <v>2566</v>
      </c>
      <c r="M5" s="10" t="s">
        <v>62</v>
      </c>
      <c r="N5" s="10" t="s">
        <v>8</v>
      </c>
      <c r="O5" s="11" t="s">
        <v>9</v>
      </c>
      <c r="P5" s="11" t="s">
        <v>1007</v>
      </c>
      <c r="Q5" s="11" t="s">
        <v>1008</v>
      </c>
      <c r="R5" s="11" t="s">
        <v>1009</v>
      </c>
      <c r="S5" s="12">
        <f>$B5+1</f>
        <v>2566</v>
      </c>
      <c r="T5" s="12" t="s">
        <v>62</v>
      </c>
      <c r="U5" s="12" t="s">
        <v>8</v>
      </c>
      <c r="V5" s="9">
        <f>$B5</f>
        <v>2565</v>
      </c>
      <c r="W5" s="13" t="s">
        <v>10</v>
      </c>
      <c r="X5" s="14" t="s">
        <v>11</v>
      </c>
      <c r="Y5" s="10">
        <f>V5+1</f>
        <v>2566</v>
      </c>
      <c r="Z5" s="10" t="s">
        <v>62</v>
      </c>
      <c r="AA5" s="10" t="s">
        <v>8</v>
      </c>
      <c r="AB5" s="11" t="s">
        <v>10</v>
      </c>
      <c r="AC5" s="11" t="s">
        <v>11</v>
      </c>
      <c r="AD5" s="12">
        <f>V5+1</f>
        <v>2566</v>
      </c>
      <c r="AE5" s="12" t="s">
        <v>62</v>
      </c>
      <c r="AF5" s="12" t="s">
        <v>8</v>
      </c>
      <c r="AG5" s="9">
        <f>$B5</f>
        <v>2565</v>
      </c>
      <c r="AH5" s="10">
        <f>AG5+1</f>
        <v>2566</v>
      </c>
      <c r="AI5" s="10" t="s">
        <v>62</v>
      </c>
      <c r="AJ5" s="10" t="s">
        <v>8</v>
      </c>
      <c r="AK5" s="12">
        <f>AG5+1</f>
        <v>2566</v>
      </c>
      <c r="AL5" s="12" t="s">
        <v>62</v>
      </c>
      <c r="AM5" s="12" t="s">
        <v>8</v>
      </c>
      <c r="AN5" s="9">
        <f>$B5</f>
        <v>2565</v>
      </c>
      <c r="AO5" s="8">
        <f>$B5</f>
        <v>2565</v>
      </c>
      <c r="AP5" s="8">
        <f>AO5+1</f>
        <v>2566</v>
      </c>
      <c r="AQ5" s="8" t="s">
        <v>8</v>
      </c>
      <c r="AR5" s="10">
        <f>B5+1</f>
        <v>2566</v>
      </c>
      <c r="AS5" s="10" t="s">
        <v>62</v>
      </c>
      <c r="AT5" s="10" t="s">
        <v>8</v>
      </c>
      <c r="AU5" s="11">
        <f>AN5+1</f>
        <v>2566</v>
      </c>
      <c r="AV5" s="11" t="s">
        <v>62</v>
      </c>
      <c r="AW5" s="12" t="s">
        <v>8</v>
      </c>
      <c r="AX5" s="251" t="s">
        <v>1012</v>
      </c>
      <c r="AY5" s="311" t="s">
        <v>1013</v>
      </c>
      <c r="AZ5" s="311"/>
    </row>
    <row r="6" spans="1:52" x14ac:dyDescent="0.5">
      <c r="A6" s="57" t="s">
        <v>656</v>
      </c>
      <c r="B6" s="58">
        <f>SUM(B7:B12)</f>
        <v>30</v>
      </c>
      <c r="C6" s="17">
        <f>SUM(C7:C12)</f>
        <v>23.380000000000003</v>
      </c>
      <c r="D6" s="17">
        <f>SUM(D7:D12)</f>
        <v>22.880000000000003</v>
      </c>
      <c r="E6" s="18">
        <f t="shared" ref="E6:E12" si="0">IFERROR(ROUND((D6-C6)/C6*100,2),0)</f>
        <v>-2.14</v>
      </c>
      <c r="F6" s="17">
        <f>SUM(F7:F12)</f>
        <v>25.75</v>
      </c>
      <c r="G6" s="17">
        <f>SUM(G7:G12)</f>
        <v>3.5</v>
      </c>
      <c r="H6" s="59">
        <f>SUM(H7:H12)</f>
        <v>3</v>
      </c>
      <c r="I6" s="59">
        <f t="shared" ref="I6:J6" si="1">SUM(I7:I12)</f>
        <v>0</v>
      </c>
      <c r="J6" s="59">
        <f t="shared" si="1"/>
        <v>0</v>
      </c>
      <c r="K6" s="59">
        <f>SUM(K7:K12)</f>
        <v>0</v>
      </c>
      <c r="L6" s="59">
        <f>SUM(L7:L12)</f>
        <v>33</v>
      </c>
      <c r="M6" s="19">
        <f t="shared" ref="M6:M12" si="2">L6-B6</f>
        <v>3</v>
      </c>
      <c r="N6" s="20">
        <f t="shared" ref="N6:N12" si="3">(L6-B6)/B6*100</f>
        <v>10</v>
      </c>
      <c r="O6" s="21">
        <f>SUM(O7:O12)</f>
        <v>3</v>
      </c>
      <c r="P6" s="21">
        <f>SUM(P7:P12)</f>
        <v>0</v>
      </c>
      <c r="Q6" s="21">
        <f>SUM(Q7:Q12)</f>
        <v>5</v>
      </c>
      <c r="R6" s="21">
        <f>SUM(R7:R12)</f>
        <v>5</v>
      </c>
      <c r="S6" s="22">
        <f>SUM(S7:S12)</f>
        <v>28</v>
      </c>
      <c r="T6" s="22">
        <f t="shared" ref="T6:T12" si="4">S6-B6</f>
        <v>-2</v>
      </c>
      <c r="U6" s="23">
        <f t="shared" ref="U6:U12" si="5">(S6-B6)/B6*100</f>
        <v>-6.666666666666667</v>
      </c>
      <c r="V6" s="58">
        <f>SUM(V7:V12)</f>
        <v>25</v>
      </c>
      <c r="W6" s="19">
        <f>SUM(W7:W12)</f>
        <v>4</v>
      </c>
      <c r="X6" s="19">
        <f>SUM(X7:X12)</f>
        <v>25</v>
      </c>
      <c r="Y6" s="19">
        <f>SUM(Y7:Y12)</f>
        <v>29</v>
      </c>
      <c r="Z6" s="19">
        <f t="shared" ref="Z6:Z12" si="6">Y6-V6</f>
        <v>4</v>
      </c>
      <c r="AA6" s="93">
        <f t="shared" ref="AA6:AA12" si="7">Z6/V6*100</f>
        <v>16</v>
      </c>
      <c r="AB6" s="21">
        <f>SUM(AB7:AB12)</f>
        <v>0</v>
      </c>
      <c r="AC6" s="21">
        <f>SUM(AC7:AC12)</f>
        <v>20</v>
      </c>
      <c r="AD6" s="25">
        <f>SUM(AD7:AD12)</f>
        <v>20</v>
      </c>
      <c r="AE6" s="25">
        <f t="shared" ref="AE6:AE12" si="8">AD6-V6</f>
        <v>-5</v>
      </c>
      <c r="AF6" s="23">
        <f t="shared" ref="AF6:AF12" si="9">AE6/V6*100</f>
        <v>-20</v>
      </c>
      <c r="AG6" s="264">
        <v>4.16</v>
      </c>
      <c r="AH6" s="20">
        <v>3.82</v>
      </c>
      <c r="AI6" s="26">
        <f>AH6-AG6</f>
        <v>-0.3400000000000003</v>
      </c>
      <c r="AJ6" s="20">
        <f t="shared" ref="AJ6:AJ12" si="10">(AH6-AG6)/AG6*100</f>
        <v>-8.1730769230769305</v>
      </c>
      <c r="AK6" s="242">
        <f>SUM(AK7:AK12)</f>
        <v>1.95</v>
      </c>
      <c r="AL6" s="22">
        <f>AK6-AG6</f>
        <v>-2.21</v>
      </c>
      <c r="AM6" s="23">
        <f>(AK6-AG6)/AG6*100</f>
        <v>-53.125</v>
      </c>
      <c r="AN6" s="27">
        <v>166</v>
      </c>
      <c r="AO6" s="239">
        <v>910</v>
      </c>
      <c r="AP6" s="239">
        <v>186</v>
      </c>
      <c r="AQ6" s="24">
        <f t="shared" ref="AQ6:AQ12" si="11">IFERROR((AP6-AO6)/AO6*100,0)</f>
        <v>-79.560439560439562</v>
      </c>
      <c r="AR6" s="28">
        <v>132</v>
      </c>
      <c r="AS6" s="28">
        <f t="shared" ref="AS6:AS12" si="12">AR6-AN6</f>
        <v>-34</v>
      </c>
      <c r="AT6" s="20">
        <f t="shared" ref="AT6:AT12" si="13">(AR6-AN6)/AN6*100</f>
        <v>-20.481927710843372</v>
      </c>
      <c r="AU6" s="29">
        <f>IFERROR(ROUND(AK6/AD6*1000,0),0)</f>
        <v>98</v>
      </c>
      <c r="AV6" s="29">
        <f t="shared" ref="AV6:AV12" si="14">AU6-AN6</f>
        <v>-68</v>
      </c>
      <c r="AW6" s="23">
        <f t="shared" ref="AW6:AW12" si="15">(AU6-AN6)/AN6*100</f>
        <v>-40.963855421686745</v>
      </c>
      <c r="AX6" s="222">
        <f t="shared" ref="AX6:AX12" si="16">IFERROR(ROUND((AK6/AD6)*1000,0),0)</f>
        <v>98</v>
      </c>
      <c r="AY6" s="223">
        <f>AU6-AX6</f>
        <v>0</v>
      </c>
      <c r="AZ6" s="222" t="b">
        <f>AU6=AX6</f>
        <v>1</v>
      </c>
    </row>
    <row r="7" spans="1:52" x14ac:dyDescent="0.5">
      <c r="A7" s="60" t="s">
        <v>657</v>
      </c>
      <c r="B7" s="30">
        <v>4</v>
      </c>
      <c r="C7" s="31">
        <v>2.13</v>
      </c>
      <c r="D7" s="31">
        <v>2.13</v>
      </c>
      <c r="E7" s="32">
        <f t="shared" si="0"/>
        <v>0</v>
      </c>
      <c r="F7" s="31">
        <v>3.5</v>
      </c>
      <c r="G7" s="31">
        <v>0</v>
      </c>
      <c r="H7" s="33">
        <v>0</v>
      </c>
      <c r="I7" s="33">
        <v>0</v>
      </c>
      <c r="J7" s="33">
        <v>0</v>
      </c>
      <c r="K7" s="33">
        <v>0</v>
      </c>
      <c r="L7" s="33">
        <f t="shared" ref="L7:L12" si="17">B7+H7-K7</f>
        <v>4</v>
      </c>
      <c r="M7" s="33">
        <f t="shared" si="2"/>
        <v>0</v>
      </c>
      <c r="N7" s="34">
        <f t="shared" si="3"/>
        <v>0</v>
      </c>
      <c r="O7" s="61"/>
      <c r="P7" s="61"/>
      <c r="Q7" s="61"/>
      <c r="R7" s="61">
        <f>P7+Q7</f>
        <v>0</v>
      </c>
      <c r="S7" s="36">
        <f t="shared" ref="S7:S12" si="18">B7+$O7-$R7</f>
        <v>4</v>
      </c>
      <c r="T7" s="36">
        <f t="shared" si="4"/>
        <v>0</v>
      </c>
      <c r="U7" s="37">
        <f t="shared" si="5"/>
        <v>0</v>
      </c>
      <c r="V7" s="38">
        <v>3</v>
      </c>
      <c r="W7" s="33">
        <v>1</v>
      </c>
      <c r="X7" s="33">
        <v>3</v>
      </c>
      <c r="Y7" s="33">
        <v>4</v>
      </c>
      <c r="Z7" s="33">
        <f t="shared" si="6"/>
        <v>1</v>
      </c>
      <c r="AA7" s="94">
        <f t="shared" si="7"/>
        <v>33.333333333333329</v>
      </c>
      <c r="AB7" s="61">
        <v>0</v>
      </c>
      <c r="AC7" s="35">
        <f t="shared" ref="AC7:AC12" si="19">V7-Q7</f>
        <v>3</v>
      </c>
      <c r="AD7" s="40">
        <f t="shared" ref="AD7:AD12" si="20">$V7-Q7+$AB7</f>
        <v>3</v>
      </c>
      <c r="AE7" s="40">
        <f t="shared" si="8"/>
        <v>0</v>
      </c>
      <c r="AF7" s="200">
        <f t="shared" si="9"/>
        <v>0</v>
      </c>
      <c r="AG7" s="265">
        <v>0.4</v>
      </c>
      <c r="AH7" s="34">
        <v>0.48</v>
      </c>
      <c r="AI7" s="33">
        <f t="shared" ref="AI7:AI12" si="21">AH7-AG7</f>
        <v>7.999999999999996E-2</v>
      </c>
      <c r="AJ7" s="34">
        <f t="shared" si="10"/>
        <v>19.999999999999989</v>
      </c>
      <c r="AK7" s="37">
        <f>ROUND((AU7*AD7)/1000,2)</f>
        <v>0.3</v>
      </c>
      <c r="AL7" s="36">
        <f t="shared" ref="AL7:AL12" si="22">AK7-AG7</f>
        <v>-0.10000000000000003</v>
      </c>
      <c r="AM7" s="37">
        <f t="shared" ref="AM7:AM12" si="23">(AK7-AG7)/AG7*100</f>
        <v>-25.000000000000007</v>
      </c>
      <c r="AN7" s="42">
        <v>133</v>
      </c>
      <c r="AO7" s="43">
        <v>0</v>
      </c>
      <c r="AP7" s="43">
        <v>0</v>
      </c>
      <c r="AQ7" s="39">
        <f t="shared" si="11"/>
        <v>0</v>
      </c>
      <c r="AR7" s="44">
        <v>120</v>
      </c>
      <c r="AS7" s="44">
        <f t="shared" si="12"/>
        <v>-13</v>
      </c>
      <c r="AT7" s="34">
        <f t="shared" si="13"/>
        <v>-9.7744360902255636</v>
      </c>
      <c r="AU7" s="45">
        <v>100</v>
      </c>
      <c r="AV7" s="45">
        <f t="shared" si="14"/>
        <v>-33</v>
      </c>
      <c r="AW7" s="37">
        <f t="shared" si="15"/>
        <v>-24.81203007518797</v>
      </c>
      <c r="AX7" s="222">
        <f t="shared" si="16"/>
        <v>100</v>
      </c>
      <c r="AY7" s="223">
        <f>AU7-AX7</f>
        <v>0</v>
      </c>
      <c r="AZ7" s="222" t="b">
        <f>AU7=AX7</f>
        <v>1</v>
      </c>
    </row>
    <row r="8" spans="1:52" x14ac:dyDescent="0.5">
      <c r="A8" s="62" t="s">
        <v>658</v>
      </c>
      <c r="B8" s="30">
        <v>3</v>
      </c>
      <c r="C8" s="31">
        <v>3</v>
      </c>
      <c r="D8" s="31">
        <v>3</v>
      </c>
      <c r="E8" s="32">
        <f t="shared" si="0"/>
        <v>0</v>
      </c>
      <c r="F8" s="31">
        <v>3</v>
      </c>
      <c r="G8" s="31">
        <v>0</v>
      </c>
      <c r="H8" s="33">
        <v>0</v>
      </c>
      <c r="I8" s="33">
        <v>0</v>
      </c>
      <c r="J8" s="33">
        <v>0</v>
      </c>
      <c r="K8" s="33">
        <v>0</v>
      </c>
      <c r="L8" s="49">
        <f t="shared" si="17"/>
        <v>3</v>
      </c>
      <c r="M8" s="49">
        <f t="shared" si="2"/>
        <v>0</v>
      </c>
      <c r="N8" s="41">
        <f t="shared" si="3"/>
        <v>0</v>
      </c>
      <c r="O8" s="56"/>
      <c r="P8" s="56"/>
      <c r="Q8" s="56"/>
      <c r="R8" s="61">
        <f t="shared" ref="R8:R12" si="24">P8+Q8</f>
        <v>0</v>
      </c>
      <c r="S8" s="50">
        <f t="shared" si="18"/>
        <v>3</v>
      </c>
      <c r="T8" s="50">
        <f t="shared" si="4"/>
        <v>0</v>
      </c>
      <c r="U8" s="51">
        <f t="shared" si="5"/>
        <v>0</v>
      </c>
      <c r="V8" s="38">
        <v>2</v>
      </c>
      <c r="W8" s="33">
        <v>1</v>
      </c>
      <c r="X8" s="33">
        <v>2</v>
      </c>
      <c r="Y8" s="49">
        <v>3</v>
      </c>
      <c r="Z8" s="49">
        <f t="shared" si="6"/>
        <v>1</v>
      </c>
      <c r="AA8" s="95">
        <f t="shared" si="7"/>
        <v>50</v>
      </c>
      <c r="AB8" s="56">
        <v>0</v>
      </c>
      <c r="AC8" s="35">
        <f t="shared" si="19"/>
        <v>2</v>
      </c>
      <c r="AD8" s="40">
        <f t="shared" si="20"/>
        <v>2</v>
      </c>
      <c r="AE8" s="53">
        <f t="shared" si="8"/>
        <v>0</v>
      </c>
      <c r="AF8" s="51">
        <f t="shared" si="9"/>
        <v>0</v>
      </c>
      <c r="AG8" s="265">
        <v>0.23</v>
      </c>
      <c r="AH8" s="34">
        <v>0.28000000000000003</v>
      </c>
      <c r="AI8" s="49">
        <f t="shared" si="21"/>
        <v>5.0000000000000017E-2</v>
      </c>
      <c r="AJ8" s="41">
        <f t="shared" si="10"/>
        <v>21.739130434782613</v>
      </c>
      <c r="AK8" s="37">
        <f>ROUND((AU8*AD8)/1000,2)</f>
        <v>0.19</v>
      </c>
      <c r="AL8" s="50">
        <f t="shared" si="22"/>
        <v>-4.0000000000000008E-2</v>
      </c>
      <c r="AM8" s="51">
        <f t="shared" si="23"/>
        <v>-17.39130434782609</v>
      </c>
      <c r="AN8" s="42">
        <v>115</v>
      </c>
      <c r="AO8" s="43">
        <v>0</v>
      </c>
      <c r="AP8" s="43">
        <v>1800</v>
      </c>
      <c r="AQ8" s="52">
        <f t="shared" si="11"/>
        <v>0</v>
      </c>
      <c r="AR8" s="44">
        <v>93</v>
      </c>
      <c r="AS8" s="54">
        <f t="shared" si="12"/>
        <v>-22</v>
      </c>
      <c r="AT8" s="41">
        <f t="shared" si="13"/>
        <v>-19.130434782608695</v>
      </c>
      <c r="AU8" s="55">
        <v>95</v>
      </c>
      <c r="AV8" s="55">
        <f t="shared" si="14"/>
        <v>-20</v>
      </c>
      <c r="AW8" s="51">
        <f t="shared" si="15"/>
        <v>-17.391304347826086</v>
      </c>
      <c r="AX8" s="222">
        <f t="shared" si="16"/>
        <v>95</v>
      </c>
      <c r="AY8" s="223">
        <f t="shared" ref="AY8:AY12" si="25">AU8-AX8</f>
        <v>0</v>
      </c>
      <c r="AZ8" s="222" t="b">
        <f t="shared" ref="AZ8:AZ12" si="26">AU8=AX8</f>
        <v>1</v>
      </c>
    </row>
    <row r="9" spans="1:52" x14ac:dyDescent="0.5">
      <c r="A9" s="62" t="s">
        <v>659</v>
      </c>
      <c r="B9" s="30">
        <v>9</v>
      </c>
      <c r="C9" s="31">
        <v>10.63</v>
      </c>
      <c r="D9" s="31">
        <v>10.130000000000001</v>
      </c>
      <c r="E9" s="32">
        <f t="shared" si="0"/>
        <v>-4.7</v>
      </c>
      <c r="F9" s="31">
        <v>8.75</v>
      </c>
      <c r="G9" s="31">
        <v>0.25</v>
      </c>
      <c r="H9" s="33">
        <v>0</v>
      </c>
      <c r="I9" s="33">
        <v>0</v>
      </c>
      <c r="J9" s="33">
        <v>0</v>
      </c>
      <c r="K9" s="33">
        <v>0</v>
      </c>
      <c r="L9" s="49">
        <f t="shared" si="17"/>
        <v>9</v>
      </c>
      <c r="M9" s="49">
        <f t="shared" si="2"/>
        <v>0</v>
      </c>
      <c r="N9" s="41">
        <f t="shared" si="3"/>
        <v>0</v>
      </c>
      <c r="O9" s="56"/>
      <c r="P9" s="56"/>
      <c r="Q9" s="56"/>
      <c r="R9" s="61">
        <f t="shared" si="24"/>
        <v>0</v>
      </c>
      <c r="S9" s="50">
        <f t="shared" si="18"/>
        <v>9</v>
      </c>
      <c r="T9" s="50">
        <f t="shared" si="4"/>
        <v>0</v>
      </c>
      <c r="U9" s="51">
        <f t="shared" si="5"/>
        <v>0</v>
      </c>
      <c r="V9" s="38">
        <v>9</v>
      </c>
      <c r="W9" s="33">
        <v>0</v>
      </c>
      <c r="X9" s="33">
        <v>9</v>
      </c>
      <c r="Y9" s="49">
        <v>9</v>
      </c>
      <c r="Z9" s="49">
        <f t="shared" si="6"/>
        <v>0</v>
      </c>
      <c r="AA9" s="95">
        <f t="shared" si="7"/>
        <v>0</v>
      </c>
      <c r="AB9" s="56">
        <v>0</v>
      </c>
      <c r="AC9" s="35">
        <f t="shared" si="19"/>
        <v>9</v>
      </c>
      <c r="AD9" s="40">
        <f t="shared" si="20"/>
        <v>9</v>
      </c>
      <c r="AE9" s="53">
        <f t="shared" si="8"/>
        <v>0</v>
      </c>
      <c r="AF9" s="51">
        <f t="shared" si="9"/>
        <v>0</v>
      </c>
      <c r="AG9" s="265">
        <v>2.25</v>
      </c>
      <c r="AH9" s="34">
        <v>1.71</v>
      </c>
      <c r="AI9" s="49">
        <f t="shared" si="21"/>
        <v>-0.54</v>
      </c>
      <c r="AJ9" s="41">
        <f t="shared" si="10"/>
        <v>-24.000000000000004</v>
      </c>
      <c r="AK9" s="37">
        <f>ROUND((AU9*AD9)/1000,2)</f>
        <v>1.17</v>
      </c>
      <c r="AL9" s="50">
        <f t="shared" si="22"/>
        <v>-1.08</v>
      </c>
      <c r="AM9" s="51">
        <f t="shared" si="23"/>
        <v>-48.000000000000007</v>
      </c>
      <c r="AN9" s="42">
        <v>250</v>
      </c>
      <c r="AO9" s="43">
        <v>911</v>
      </c>
      <c r="AP9" s="43">
        <v>0</v>
      </c>
      <c r="AQ9" s="52">
        <f t="shared" si="11"/>
        <v>-100</v>
      </c>
      <c r="AR9" s="44">
        <v>190</v>
      </c>
      <c r="AS9" s="54">
        <f t="shared" si="12"/>
        <v>-60</v>
      </c>
      <c r="AT9" s="41">
        <f t="shared" si="13"/>
        <v>-24</v>
      </c>
      <c r="AU9" s="55">
        <v>130</v>
      </c>
      <c r="AV9" s="55">
        <f t="shared" si="14"/>
        <v>-120</v>
      </c>
      <c r="AW9" s="51">
        <f t="shared" si="15"/>
        <v>-48</v>
      </c>
      <c r="AX9" s="222">
        <f t="shared" si="16"/>
        <v>130</v>
      </c>
      <c r="AY9" s="223">
        <f t="shared" si="25"/>
        <v>0</v>
      </c>
      <c r="AZ9" s="222" t="b">
        <f t="shared" si="26"/>
        <v>1</v>
      </c>
    </row>
    <row r="10" spans="1:52" x14ac:dyDescent="0.5">
      <c r="A10" s="62" t="s">
        <v>660</v>
      </c>
      <c r="B10" s="30">
        <v>11</v>
      </c>
      <c r="C10" s="31">
        <v>6</v>
      </c>
      <c r="D10" s="31">
        <v>6</v>
      </c>
      <c r="E10" s="32">
        <f t="shared" si="0"/>
        <v>0</v>
      </c>
      <c r="F10" s="31">
        <v>4.5</v>
      </c>
      <c r="G10" s="31">
        <v>3.25</v>
      </c>
      <c r="H10" s="33">
        <v>0</v>
      </c>
      <c r="I10" s="33">
        <v>0</v>
      </c>
      <c r="J10" s="33">
        <v>0</v>
      </c>
      <c r="K10" s="33">
        <v>0</v>
      </c>
      <c r="L10" s="49">
        <f t="shared" si="17"/>
        <v>11</v>
      </c>
      <c r="M10" s="49">
        <f t="shared" si="2"/>
        <v>0</v>
      </c>
      <c r="N10" s="41">
        <f t="shared" si="3"/>
        <v>0</v>
      </c>
      <c r="O10" s="56"/>
      <c r="P10" s="56"/>
      <c r="Q10" s="56">
        <v>5</v>
      </c>
      <c r="R10" s="61">
        <f t="shared" si="24"/>
        <v>5</v>
      </c>
      <c r="S10" s="50">
        <f t="shared" si="18"/>
        <v>6</v>
      </c>
      <c r="T10" s="50">
        <f t="shared" si="4"/>
        <v>-5</v>
      </c>
      <c r="U10" s="51">
        <f t="shared" si="5"/>
        <v>-45.454545454545453</v>
      </c>
      <c r="V10" s="38">
        <v>9</v>
      </c>
      <c r="W10" s="33">
        <v>2</v>
      </c>
      <c r="X10" s="33">
        <v>9</v>
      </c>
      <c r="Y10" s="49">
        <v>11</v>
      </c>
      <c r="Z10" s="49">
        <f t="shared" si="6"/>
        <v>2</v>
      </c>
      <c r="AA10" s="95">
        <f t="shared" si="7"/>
        <v>22.222222222222221</v>
      </c>
      <c r="AB10" s="56">
        <v>0</v>
      </c>
      <c r="AC10" s="35">
        <f t="shared" si="19"/>
        <v>4</v>
      </c>
      <c r="AD10" s="40">
        <f t="shared" si="20"/>
        <v>4</v>
      </c>
      <c r="AE10" s="53">
        <f t="shared" si="8"/>
        <v>-5</v>
      </c>
      <c r="AF10" s="51">
        <f t="shared" si="9"/>
        <v>-55.555555555555557</v>
      </c>
      <c r="AG10" s="265">
        <v>0.95</v>
      </c>
      <c r="AH10" s="34">
        <v>1.06</v>
      </c>
      <c r="AI10" s="49">
        <f t="shared" si="21"/>
        <v>0.1100000000000001</v>
      </c>
      <c r="AJ10" s="41">
        <f t="shared" si="10"/>
        <v>11.578947368421064</v>
      </c>
      <c r="AK10" s="37">
        <f>ROUND((AU10*AD10)/1000,2)</f>
        <v>0</v>
      </c>
      <c r="AL10" s="50">
        <f t="shared" si="22"/>
        <v>-0.95</v>
      </c>
      <c r="AM10" s="51">
        <f t="shared" si="23"/>
        <v>-100</v>
      </c>
      <c r="AN10" s="42">
        <v>106</v>
      </c>
      <c r="AO10" s="43">
        <v>1517</v>
      </c>
      <c r="AP10" s="43">
        <v>0</v>
      </c>
      <c r="AQ10" s="52">
        <f t="shared" si="11"/>
        <v>-100</v>
      </c>
      <c r="AR10" s="44">
        <v>96</v>
      </c>
      <c r="AS10" s="54">
        <f t="shared" si="12"/>
        <v>-10</v>
      </c>
      <c r="AT10" s="41">
        <f t="shared" si="13"/>
        <v>-9.433962264150944</v>
      </c>
      <c r="AU10" s="55">
        <v>0</v>
      </c>
      <c r="AV10" s="55">
        <f t="shared" si="14"/>
        <v>-106</v>
      </c>
      <c r="AW10" s="51">
        <f t="shared" si="15"/>
        <v>-100</v>
      </c>
      <c r="AX10" s="222">
        <f t="shared" si="16"/>
        <v>0</v>
      </c>
      <c r="AY10" s="223">
        <f t="shared" si="25"/>
        <v>0</v>
      </c>
      <c r="AZ10" s="222" t="b">
        <f t="shared" si="26"/>
        <v>1</v>
      </c>
    </row>
    <row r="11" spans="1:52" x14ac:dyDescent="0.5">
      <c r="A11" s="261" t="s">
        <v>661</v>
      </c>
      <c r="B11" s="260">
        <v>3</v>
      </c>
      <c r="C11" s="31">
        <v>0.75</v>
      </c>
      <c r="D11" s="31">
        <v>0.75</v>
      </c>
      <c r="E11" s="32">
        <f t="shared" si="0"/>
        <v>0</v>
      </c>
      <c r="F11" s="260">
        <v>4.25</v>
      </c>
      <c r="G11" s="31">
        <v>0</v>
      </c>
      <c r="H11" s="33">
        <v>1</v>
      </c>
      <c r="I11" s="33">
        <v>0</v>
      </c>
      <c r="J11" s="33">
        <v>0</v>
      </c>
      <c r="K11" s="33">
        <v>0</v>
      </c>
      <c r="L11" s="49">
        <f t="shared" si="17"/>
        <v>4</v>
      </c>
      <c r="M11" s="49">
        <f t="shared" si="2"/>
        <v>1</v>
      </c>
      <c r="N11" s="41">
        <f t="shared" si="3"/>
        <v>33.333333333333329</v>
      </c>
      <c r="O11" s="56">
        <v>1</v>
      </c>
      <c r="P11" s="56"/>
      <c r="Q11" s="56"/>
      <c r="R11" s="61">
        <f t="shared" si="24"/>
        <v>0</v>
      </c>
      <c r="S11" s="50">
        <f t="shared" si="18"/>
        <v>4</v>
      </c>
      <c r="T11" s="50">
        <f t="shared" si="4"/>
        <v>1</v>
      </c>
      <c r="U11" s="51">
        <f t="shared" si="5"/>
        <v>33.333333333333329</v>
      </c>
      <c r="V11" s="38">
        <v>2</v>
      </c>
      <c r="W11" s="33">
        <v>0</v>
      </c>
      <c r="X11" s="33">
        <v>2</v>
      </c>
      <c r="Y11" s="49">
        <v>2</v>
      </c>
      <c r="Z11" s="49">
        <f t="shared" si="6"/>
        <v>0</v>
      </c>
      <c r="AA11" s="95">
        <f t="shared" si="7"/>
        <v>0</v>
      </c>
      <c r="AB11" s="56">
        <v>0</v>
      </c>
      <c r="AC11" s="35">
        <f t="shared" si="19"/>
        <v>2</v>
      </c>
      <c r="AD11" s="40">
        <f t="shared" si="20"/>
        <v>2</v>
      </c>
      <c r="AE11" s="53">
        <f t="shared" si="8"/>
        <v>0</v>
      </c>
      <c r="AF11" s="51">
        <f t="shared" si="9"/>
        <v>0</v>
      </c>
      <c r="AG11" s="265">
        <v>0.33</v>
      </c>
      <c r="AH11" s="34">
        <v>0.28999999999999998</v>
      </c>
      <c r="AI11" s="49">
        <f t="shared" si="21"/>
        <v>-4.0000000000000036E-2</v>
      </c>
      <c r="AJ11" s="41">
        <f t="shared" si="10"/>
        <v>-12.121212121212132</v>
      </c>
      <c r="AK11" s="37">
        <f>ROUND((AU11*AD11)/1000,2)</f>
        <v>0.28999999999999998</v>
      </c>
      <c r="AL11" s="50">
        <f t="shared" si="22"/>
        <v>-4.0000000000000036E-2</v>
      </c>
      <c r="AM11" s="51">
        <f t="shared" si="23"/>
        <v>-12.121212121212132</v>
      </c>
      <c r="AN11" s="42">
        <v>165</v>
      </c>
      <c r="AO11" s="43">
        <v>0</v>
      </c>
      <c r="AP11" s="43">
        <v>0</v>
      </c>
      <c r="AQ11" s="52">
        <f t="shared" si="11"/>
        <v>0</v>
      </c>
      <c r="AR11" s="44">
        <v>145</v>
      </c>
      <c r="AS11" s="54">
        <f t="shared" si="12"/>
        <v>-20</v>
      </c>
      <c r="AT11" s="41">
        <f t="shared" si="13"/>
        <v>-12.121212121212121</v>
      </c>
      <c r="AU11" s="55">
        <v>145</v>
      </c>
      <c r="AV11" s="55">
        <f t="shared" si="14"/>
        <v>-20</v>
      </c>
      <c r="AW11" s="51">
        <f t="shared" si="15"/>
        <v>-12.121212121212121</v>
      </c>
      <c r="AX11" s="222">
        <f t="shared" si="16"/>
        <v>145</v>
      </c>
      <c r="AY11" s="223">
        <f t="shared" si="25"/>
        <v>0</v>
      </c>
      <c r="AZ11" s="222" t="b">
        <f t="shared" si="26"/>
        <v>1</v>
      </c>
    </row>
    <row r="12" spans="1:52" x14ac:dyDescent="0.5">
      <c r="A12" s="261" t="s">
        <v>662</v>
      </c>
      <c r="B12" s="260">
        <v>0</v>
      </c>
      <c r="C12" s="31">
        <v>0.87</v>
      </c>
      <c r="D12" s="31">
        <v>0.87</v>
      </c>
      <c r="E12" s="32">
        <f t="shared" si="0"/>
        <v>0</v>
      </c>
      <c r="F12" s="260">
        <v>1.75</v>
      </c>
      <c r="G12" s="31">
        <v>0</v>
      </c>
      <c r="H12" s="33">
        <v>2</v>
      </c>
      <c r="I12" s="33">
        <v>0</v>
      </c>
      <c r="J12" s="33">
        <v>0</v>
      </c>
      <c r="K12" s="33">
        <v>0</v>
      </c>
      <c r="L12" s="49">
        <f t="shared" si="17"/>
        <v>2</v>
      </c>
      <c r="M12" s="49">
        <f t="shared" si="2"/>
        <v>2</v>
      </c>
      <c r="N12" s="41" t="e">
        <f t="shared" si="3"/>
        <v>#DIV/0!</v>
      </c>
      <c r="O12" s="56">
        <v>2</v>
      </c>
      <c r="P12" s="56"/>
      <c r="Q12" s="56"/>
      <c r="R12" s="61">
        <f t="shared" si="24"/>
        <v>0</v>
      </c>
      <c r="S12" s="50">
        <f t="shared" si="18"/>
        <v>2</v>
      </c>
      <c r="T12" s="50">
        <f t="shared" si="4"/>
        <v>2</v>
      </c>
      <c r="U12" s="51" t="e">
        <f t="shared" si="5"/>
        <v>#DIV/0!</v>
      </c>
      <c r="V12" s="38">
        <v>0</v>
      </c>
      <c r="W12" s="33">
        <v>0</v>
      </c>
      <c r="X12" s="33">
        <v>0</v>
      </c>
      <c r="Y12" s="49">
        <v>0</v>
      </c>
      <c r="Z12" s="49">
        <f t="shared" si="6"/>
        <v>0</v>
      </c>
      <c r="AA12" s="95" t="e">
        <f t="shared" si="7"/>
        <v>#DIV/0!</v>
      </c>
      <c r="AB12" s="56">
        <v>0</v>
      </c>
      <c r="AC12" s="35">
        <f t="shared" si="19"/>
        <v>0</v>
      </c>
      <c r="AD12" s="40">
        <f t="shared" si="20"/>
        <v>0</v>
      </c>
      <c r="AE12" s="53">
        <f t="shared" si="8"/>
        <v>0</v>
      </c>
      <c r="AF12" s="51" t="e">
        <f t="shared" si="9"/>
        <v>#DIV/0!</v>
      </c>
      <c r="AG12" s="265">
        <v>0</v>
      </c>
      <c r="AH12" s="34">
        <v>0</v>
      </c>
      <c r="AI12" s="49">
        <f t="shared" si="21"/>
        <v>0</v>
      </c>
      <c r="AJ12" s="41" t="e">
        <f t="shared" si="10"/>
        <v>#DIV/0!</v>
      </c>
      <c r="AK12" s="50">
        <f>ROUND((AU12*AD12)/1000,0)</f>
        <v>0</v>
      </c>
      <c r="AL12" s="50">
        <f t="shared" si="22"/>
        <v>0</v>
      </c>
      <c r="AM12" s="51" t="e">
        <f t="shared" si="23"/>
        <v>#DIV/0!</v>
      </c>
      <c r="AN12" s="42">
        <v>0</v>
      </c>
      <c r="AO12" s="43" t="s">
        <v>105</v>
      </c>
      <c r="AP12" s="43" t="s">
        <v>105</v>
      </c>
      <c r="AQ12" s="52">
        <f t="shared" si="11"/>
        <v>0</v>
      </c>
      <c r="AR12" s="44">
        <v>0</v>
      </c>
      <c r="AS12" s="54">
        <f t="shared" si="12"/>
        <v>0</v>
      </c>
      <c r="AT12" s="41" t="e">
        <f t="shared" si="13"/>
        <v>#DIV/0!</v>
      </c>
      <c r="AU12" s="55">
        <v>0</v>
      </c>
      <c r="AV12" s="55">
        <f t="shared" si="14"/>
        <v>0</v>
      </c>
      <c r="AW12" s="51" t="e">
        <f t="shared" si="15"/>
        <v>#DIV/0!</v>
      </c>
      <c r="AX12" s="222">
        <f t="shared" si="16"/>
        <v>0</v>
      </c>
      <c r="AY12" s="223">
        <f t="shared" si="25"/>
        <v>0</v>
      </c>
      <c r="AZ12" s="222" t="b">
        <f t="shared" si="26"/>
        <v>1</v>
      </c>
    </row>
  </sheetData>
  <mergeCells count="18">
    <mergeCell ref="AY5:AZ5"/>
    <mergeCell ref="A3:A5"/>
    <mergeCell ref="C4:E4"/>
    <mergeCell ref="F4:G4"/>
    <mergeCell ref="B3:U3"/>
    <mergeCell ref="V3:AF3"/>
    <mergeCell ref="AG3:AM3"/>
    <mergeCell ref="AN3:AW3"/>
    <mergeCell ref="H4:N4"/>
    <mergeCell ref="O4:U4"/>
    <mergeCell ref="W4:AA4"/>
    <mergeCell ref="AB4:AF4"/>
    <mergeCell ref="AH4:AJ4"/>
    <mergeCell ref="AK4:AM4"/>
    <mergeCell ref="AO4:AQ4"/>
    <mergeCell ref="AR4:AT4"/>
    <mergeCell ref="AU4:AW4"/>
    <mergeCell ref="AX4:AZ4"/>
  </mergeCells>
  <conditionalFormatting sqref="AY6:AY12">
    <cfRule type="cellIs" dxfId="3" priority="1" operator="notEqual">
      <formula>0</formula>
    </cfRule>
  </conditionalFormatting>
  <conditionalFormatting sqref="AZ6:AZ12">
    <cfRule type="cellIs" priority="2" operator="equal">
      <formula>FALSE</formula>
    </cfRule>
    <cfRule type="cellIs" dxfId="2" priority="3" operator="equal">
      <formula>FALSE</formula>
    </cfRule>
  </conditionalFormatting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E20"/>
  <sheetViews>
    <sheetView zoomScale="170" zoomScaleNormal="170" workbookViewId="0">
      <selection activeCell="AB18" sqref="AB18"/>
    </sheetView>
  </sheetViews>
  <sheetFormatPr defaultColWidth="9" defaultRowHeight="21.75" x14ac:dyDescent="0.5"/>
  <cols>
    <col min="1" max="1" width="17.125" style="85" customWidth="1"/>
    <col min="2" max="2" width="19.25" style="75" customWidth="1"/>
    <col min="3" max="3" width="16.125" style="75" customWidth="1"/>
    <col min="4" max="4" width="13.375" style="75" customWidth="1"/>
    <col min="5" max="5" width="15.625" style="75" customWidth="1"/>
    <col min="6" max="16384" width="9" style="75"/>
  </cols>
  <sheetData>
    <row r="1" spans="1:5" ht="21" customHeight="1" x14ac:dyDescent="0.5">
      <c r="A1" s="1" t="s">
        <v>1045</v>
      </c>
    </row>
    <row r="2" spans="1:5" ht="15" customHeight="1" x14ac:dyDescent="0.5">
      <c r="A2" s="1"/>
    </row>
    <row r="3" spans="1:5" ht="21" customHeight="1" x14ac:dyDescent="0.5">
      <c r="A3" s="293" t="s">
        <v>13</v>
      </c>
      <c r="B3" s="248" t="s">
        <v>80</v>
      </c>
      <c r="C3" s="248" t="s">
        <v>84</v>
      </c>
      <c r="D3" s="248" t="s">
        <v>85</v>
      </c>
      <c r="E3" s="249" t="s">
        <v>1021</v>
      </c>
    </row>
    <row r="4" spans="1:5" ht="21" customHeight="1" x14ac:dyDescent="0.5">
      <c r="A4" s="295"/>
      <c r="B4" s="250" t="s">
        <v>75</v>
      </c>
      <c r="C4" s="250" t="s">
        <v>75</v>
      </c>
      <c r="D4" s="250" t="s">
        <v>1022</v>
      </c>
      <c r="E4" s="250" t="s">
        <v>1023</v>
      </c>
    </row>
    <row r="5" spans="1:5" ht="21" customHeight="1" x14ac:dyDescent="0.5">
      <c r="A5" s="86" t="s">
        <v>656</v>
      </c>
      <c r="B5" s="81">
        <f>SUM(B6:B11)</f>
        <v>28</v>
      </c>
      <c r="C5" s="81">
        <f>SUM(C6:C11)</f>
        <v>20</v>
      </c>
      <c r="D5" s="266">
        <f>SUM(D6:D11)</f>
        <v>1.95</v>
      </c>
      <c r="E5" s="82">
        <f t="shared" ref="E5:E11" si="0">IFERROR(ROUND((D5/C5)*1000,0),0)</f>
        <v>98</v>
      </c>
    </row>
    <row r="6" spans="1:5" ht="21" customHeight="1" x14ac:dyDescent="0.5">
      <c r="A6" s="60" t="s">
        <v>657</v>
      </c>
      <c r="B6" s="78">
        <f>นนทบุรี!S7</f>
        <v>4</v>
      </c>
      <c r="C6" s="78">
        <f>นนทบุรี!AD7</f>
        <v>3</v>
      </c>
      <c r="D6" s="267">
        <f>นนทบุรี!AK7</f>
        <v>0.3</v>
      </c>
      <c r="E6" s="83">
        <f t="shared" si="0"/>
        <v>100</v>
      </c>
    </row>
    <row r="7" spans="1:5" ht="21" customHeight="1" x14ac:dyDescent="0.5">
      <c r="A7" s="62" t="s">
        <v>658</v>
      </c>
      <c r="B7" s="78">
        <f>นนทบุรี!S8</f>
        <v>3</v>
      </c>
      <c r="C7" s="78">
        <f>นนทบุรี!AD8</f>
        <v>2</v>
      </c>
      <c r="D7" s="267">
        <f>นนทบุรี!AK8</f>
        <v>0.19</v>
      </c>
      <c r="E7" s="80">
        <f t="shared" si="0"/>
        <v>95</v>
      </c>
    </row>
    <row r="8" spans="1:5" ht="21" customHeight="1" x14ac:dyDescent="0.5">
      <c r="A8" s="62" t="s">
        <v>659</v>
      </c>
      <c r="B8" s="78">
        <f>นนทบุรี!S9</f>
        <v>9</v>
      </c>
      <c r="C8" s="78">
        <f>นนทบุรี!AD9</f>
        <v>9</v>
      </c>
      <c r="D8" s="267">
        <f>นนทบุรี!AK9</f>
        <v>1.17</v>
      </c>
      <c r="E8" s="80">
        <f t="shared" si="0"/>
        <v>130</v>
      </c>
    </row>
    <row r="9" spans="1:5" ht="21" customHeight="1" x14ac:dyDescent="0.5">
      <c r="A9" s="62" t="s">
        <v>660</v>
      </c>
      <c r="B9" s="78">
        <f>นนทบุรี!S10</f>
        <v>6</v>
      </c>
      <c r="C9" s="78">
        <f>นนทบุรี!AD10</f>
        <v>4</v>
      </c>
      <c r="D9" s="278">
        <f>นนทบุรี!AK10</f>
        <v>0</v>
      </c>
      <c r="E9" s="80">
        <f t="shared" si="0"/>
        <v>0</v>
      </c>
    </row>
    <row r="10" spans="1:5" ht="21" customHeight="1" x14ac:dyDescent="0.5">
      <c r="A10" s="62" t="s">
        <v>661</v>
      </c>
      <c r="B10" s="78">
        <f>นนทบุรี!S11</f>
        <v>4</v>
      </c>
      <c r="C10" s="78">
        <f>นนทบุรี!AD11</f>
        <v>2</v>
      </c>
      <c r="D10" s="267">
        <f>นนทบุรี!AK11</f>
        <v>0.28999999999999998</v>
      </c>
      <c r="E10" s="80">
        <f t="shared" si="0"/>
        <v>145</v>
      </c>
    </row>
    <row r="11" spans="1:5" ht="21" customHeight="1" x14ac:dyDescent="0.5">
      <c r="A11" s="62" t="s">
        <v>662</v>
      </c>
      <c r="B11" s="78">
        <f>นนทบุรี!S12</f>
        <v>2</v>
      </c>
      <c r="C11" s="78">
        <f>นนทบุรี!AD12</f>
        <v>0</v>
      </c>
      <c r="D11" s="278">
        <f>นนทบุรี!AK12</f>
        <v>0</v>
      </c>
      <c r="E11" s="80">
        <f t="shared" si="0"/>
        <v>0</v>
      </c>
    </row>
    <row r="13" spans="1:5" ht="24" x14ac:dyDescent="0.5">
      <c r="A13" s="314" t="s">
        <v>1044</v>
      </c>
      <c r="B13" s="314"/>
      <c r="C13" s="314"/>
      <c r="D13" s="245" t="str">
        <f>A$5</f>
        <v>นนทบุรี</v>
      </c>
      <c r="E13" s="246"/>
    </row>
    <row r="14" spans="1:5" ht="24" x14ac:dyDescent="0.5">
      <c r="A14" s="246" t="s">
        <v>1015</v>
      </c>
      <c r="B14" s="246"/>
      <c r="C14" s="246"/>
      <c r="D14" s="246"/>
      <c r="E14" s="246"/>
    </row>
    <row r="15" spans="1:5" ht="24" x14ac:dyDescent="0.5">
      <c r="A15" s="246" t="s">
        <v>1016</v>
      </c>
      <c r="B15" s="246"/>
      <c r="C15" s="246"/>
      <c r="D15" s="246"/>
      <c r="E15" s="246"/>
    </row>
    <row r="16" spans="1:5" ht="24" x14ac:dyDescent="0.5">
      <c r="A16" s="246"/>
      <c r="B16" s="246"/>
      <c r="C16" s="246"/>
      <c r="D16" s="246"/>
      <c r="E16" s="246"/>
    </row>
    <row r="17" spans="1:5" ht="24" x14ac:dyDescent="0.5">
      <c r="A17" s="246"/>
      <c r="B17" s="246"/>
      <c r="C17" s="246"/>
      <c r="D17" s="246"/>
      <c r="E17" s="246"/>
    </row>
    <row r="18" spans="1:5" ht="24" x14ac:dyDescent="0.5">
      <c r="A18" s="246"/>
      <c r="B18" s="246"/>
      <c r="C18" s="246"/>
      <c r="D18" s="246"/>
      <c r="E18" s="246"/>
    </row>
    <row r="19" spans="1:5" ht="24" x14ac:dyDescent="0.5">
      <c r="A19" s="246" t="s">
        <v>1017</v>
      </c>
      <c r="B19" s="246"/>
      <c r="C19" s="314" t="s">
        <v>1018</v>
      </c>
      <c r="D19" s="314"/>
      <c r="E19" s="247" t="str">
        <f>"จังหวัด"&amp;D13</f>
        <v>จังหวัดนนทบุรี</v>
      </c>
    </row>
    <row r="20" spans="1:5" ht="24" x14ac:dyDescent="0.5">
      <c r="A20" s="246" t="s">
        <v>1019</v>
      </c>
      <c r="B20" s="246"/>
      <c r="C20" s="246"/>
      <c r="D20" s="247" t="s">
        <v>1020</v>
      </c>
      <c r="E20" s="246"/>
    </row>
  </sheetData>
  <mergeCells count="3">
    <mergeCell ref="A3:A4"/>
    <mergeCell ref="A13:C13"/>
    <mergeCell ref="C19:D19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X966"/>
  <sheetViews>
    <sheetView zoomScale="70" zoomScaleNormal="70" workbookViewId="0">
      <pane xSplit="1" ySplit="5" topLeftCell="B6" activePane="bottomRight" state="frozen"/>
      <selection activeCell="AB18" sqref="AB18"/>
      <selection pane="topRight" activeCell="AB18" sqref="AB18"/>
      <selection pane="bottomLeft" activeCell="AB18" sqref="AB18"/>
      <selection pane="bottomRight" activeCell="AB18" sqref="AB18"/>
    </sheetView>
  </sheetViews>
  <sheetFormatPr defaultRowHeight="14.25" x14ac:dyDescent="0.2"/>
  <cols>
    <col min="1" max="1" width="40.375" customWidth="1"/>
    <col min="2" max="2" width="17.625" customWidth="1"/>
    <col min="3" max="3" width="14.875" customWidth="1"/>
    <col min="4" max="4" width="14.375" customWidth="1"/>
    <col min="5" max="5" width="16.25" customWidth="1"/>
    <col min="6" max="7" width="14.875" customWidth="1"/>
    <col min="10" max="10" width="15" customWidth="1"/>
    <col min="11" max="12" width="14.875" customWidth="1"/>
    <col min="13" max="13" width="14.375" customWidth="1"/>
    <col min="14" max="14" width="13.125" customWidth="1"/>
    <col min="46" max="46" width="18.125" customWidth="1"/>
    <col min="47" max="47" width="15.375" customWidth="1"/>
    <col min="48" max="48" width="15.625" customWidth="1"/>
  </cols>
  <sheetData>
    <row r="1" spans="1:50" ht="20.25" x14ac:dyDescent="0.3">
      <c r="A1" s="101" t="s">
        <v>63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/>
      <c r="S1" s="103"/>
      <c r="T1" s="103"/>
      <c r="U1" s="103"/>
      <c r="V1" s="104"/>
      <c r="W1" s="104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4"/>
      <c r="AR1" s="104"/>
      <c r="AS1" s="104"/>
      <c r="AT1" s="104"/>
      <c r="AU1" s="104"/>
      <c r="AV1" s="104"/>
      <c r="AW1" s="104"/>
      <c r="AX1" s="104"/>
    </row>
    <row r="2" spans="1:50" ht="20.25" x14ac:dyDescent="0.3">
      <c r="A2" s="106">
        <v>1</v>
      </c>
      <c r="B2" s="107">
        <f>A2+1</f>
        <v>2</v>
      </c>
      <c r="C2" s="107">
        <f t="shared" ref="C2:AW2" si="0">B2+1</f>
        <v>3</v>
      </c>
      <c r="D2" s="107">
        <f t="shared" si="0"/>
        <v>4</v>
      </c>
      <c r="E2" s="107">
        <f t="shared" si="0"/>
        <v>5</v>
      </c>
      <c r="F2" s="107">
        <f t="shared" si="0"/>
        <v>6</v>
      </c>
      <c r="G2" s="107">
        <f t="shared" si="0"/>
        <v>7</v>
      </c>
      <c r="H2" s="107">
        <f t="shared" si="0"/>
        <v>8</v>
      </c>
      <c r="I2" s="107">
        <f t="shared" si="0"/>
        <v>9</v>
      </c>
      <c r="J2" s="107">
        <f t="shared" si="0"/>
        <v>10</v>
      </c>
      <c r="K2" s="107">
        <f t="shared" si="0"/>
        <v>11</v>
      </c>
      <c r="L2" s="107">
        <f t="shared" si="0"/>
        <v>12</v>
      </c>
      <c r="M2" s="107">
        <f t="shared" si="0"/>
        <v>13</v>
      </c>
      <c r="N2" s="107">
        <f t="shared" si="0"/>
        <v>14</v>
      </c>
      <c r="O2" s="107">
        <f t="shared" si="0"/>
        <v>15</v>
      </c>
      <c r="P2" s="107">
        <f t="shared" si="0"/>
        <v>16</v>
      </c>
      <c r="Q2" s="107">
        <f t="shared" si="0"/>
        <v>17</v>
      </c>
      <c r="R2" s="107">
        <f t="shared" si="0"/>
        <v>18</v>
      </c>
      <c r="S2" s="107">
        <f t="shared" si="0"/>
        <v>19</v>
      </c>
      <c r="T2" s="107">
        <f t="shared" si="0"/>
        <v>20</v>
      </c>
      <c r="U2" s="107">
        <f t="shared" si="0"/>
        <v>21</v>
      </c>
      <c r="V2" s="107">
        <f t="shared" si="0"/>
        <v>22</v>
      </c>
      <c r="W2" s="107">
        <f t="shared" si="0"/>
        <v>23</v>
      </c>
      <c r="X2" s="107">
        <f t="shared" si="0"/>
        <v>24</v>
      </c>
      <c r="Y2" s="107">
        <f t="shared" si="0"/>
        <v>25</v>
      </c>
      <c r="Z2" s="107">
        <f t="shared" si="0"/>
        <v>26</v>
      </c>
      <c r="AA2" s="107">
        <f t="shared" si="0"/>
        <v>27</v>
      </c>
      <c r="AB2" s="107">
        <f t="shared" si="0"/>
        <v>28</v>
      </c>
      <c r="AC2" s="107">
        <f t="shared" si="0"/>
        <v>29</v>
      </c>
      <c r="AD2" s="107">
        <f t="shared" si="0"/>
        <v>30</v>
      </c>
      <c r="AE2" s="107">
        <f t="shared" si="0"/>
        <v>31</v>
      </c>
      <c r="AF2" s="107">
        <f t="shared" si="0"/>
        <v>32</v>
      </c>
      <c r="AG2" s="107">
        <f t="shared" si="0"/>
        <v>33</v>
      </c>
      <c r="AH2" s="107">
        <f t="shared" si="0"/>
        <v>34</v>
      </c>
      <c r="AI2" s="107">
        <f t="shared" si="0"/>
        <v>35</v>
      </c>
      <c r="AJ2" s="107">
        <f t="shared" si="0"/>
        <v>36</v>
      </c>
      <c r="AK2" s="107">
        <f t="shared" si="0"/>
        <v>37</v>
      </c>
      <c r="AL2" s="107">
        <f t="shared" si="0"/>
        <v>38</v>
      </c>
      <c r="AM2" s="107">
        <f t="shared" si="0"/>
        <v>39</v>
      </c>
      <c r="AN2" s="107">
        <f t="shared" si="0"/>
        <v>40</v>
      </c>
      <c r="AO2" s="107">
        <f t="shared" si="0"/>
        <v>41</v>
      </c>
      <c r="AP2" s="107">
        <f t="shared" si="0"/>
        <v>42</v>
      </c>
      <c r="AQ2" s="107">
        <f t="shared" si="0"/>
        <v>43</v>
      </c>
      <c r="AR2" s="107">
        <f t="shared" si="0"/>
        <v>44</v>
      </c>
      <c r="AS2" s="107">
        <f t="shared" si="0"/>
        <v>45</v>
      </c>
      <c r="AT2" s="107">
        <f t="shared" si="0"/>
        <v>46</v>
      </c>
      <c r="AU2" s="107"/>
      <c r="AV2" s="107">
        <f>AT2+1</f>
        <v>47</v>
      </c>
      <c r="AW2" s="107">
        <f t="shared" si="0"/>
        <v>48</v>
      </c>
      <c r="AX2" s="107">
        <f>AW2+1</f>
        <v>49</v>
      </c>
    </row>
    <row r="3" spans="1:50" ht="20.25" x14ac:dyDescent="0.3">
      <c r="A3" s="108" t="s">
        <v>64</v>
      </c>
      <c r="B3" s="322" t="s">
        <v>65</v>
      </c>
      <c r="C3" s="322"/>
      <c r="D3" s="322"/>
      <c r="E3" s="322"/>
      <c r="F3" s="322"/>
      <c r="G3" s="322"/>
      <c r="H3" s="322"/>
      <c r="I3" s="319"/>
      <c r="J3" s="322" t="s">
        <v>66</v>
      </c>
      <c r="K3" s="322"/>
      <c r="L3" s="322"/>
      <c r="M3" s="322"/>
      <c r="N3" s="322"/>
      <c r="O3" s="322"/>
      <c r="P3" s="322"/>
      <c r="Q3" s="319"/>
      <c r="R3" s="320" t="s">
        <v>67</v>
      </c>
      <c r="S3" s="321"/>
      <c r="T3" s="323" t="s">
        <v>68</v>
      </c>
      <c r="U3" s="324"/>
      <c r="V3" s="325" t="s">
        <v>69</v>
      </c>
      <c r="W3" s="326"/>
      <c r="X3" s="109" t="s">
        <v>70</v>
      </c>
      <c r="Y3" s="327" t="s">
        <v>71</v>
      </c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9"/>
      <c r="AQ3" s="315" t="s">
        <v>72</v>
      </c>
      <c r="AR3" s="316"/>
      <c r="AS3" s="316"/>
      <c r="AT3" s="316"/>
      <c r="AU3" s="316"/>
      <c r="AV3" s="316"/>
      <c r="AW3" s="316"/>
      <c r="AX3" s="317"/>
    </row>
    <row r="4" spans="1:50" ht="20.25" x14ac:dyDescent="0.2">
      <c r="A4" s="110" t="s">
        <v>73</v>
      </c>
      <c r="B4" s="318" t="s">
        <v>14</v>
      </c>
      <c r="C4" s="319"/>
      <c r="D4" s="318" t="s">
        <v>0</v>
      </c>
      <c r="E4" s="319"/>
      <c r="F4" s="318" t="s">
        <v>1</v>
      </c>
      <c r="G4" s="319"/>
      <c r="H4" s="318" t="s">
        <v>74</v>
      </c>
      <c r="I4" s="319"/>
      <c r="J4" s="318" t="s">
        <v>14</v>
      </c>
      <c r="K4" s="319"/>
      <c r="L4" s="318" t="s">
        <v>0</v>
      </c>
      <c r="M4" s="319"/>
      <c r="N4" s="318" t="s">
        <v>1</v>
      </c>
      <c r="O4" s="319"/>
      <c r="P4" s="318" t="s">
        <v>74</v>
      </c>
      <c r="Q4" s="319"/>
      <c r="R4" s="320" t="s">
        <v>14</v>
      </c>
      <c r="S4" s="321"/>
      <c r="T4" s="320" t="s">
        <v>14</v>
      </c>
      <c r="U4" s="321"/>
      <c r="V4" s="111" t="s">
        <v>75</v>
      </c>
      <c r="W4" s="111" t="s">
        <v>75</v>
      </c>
      <c r="X4" s="112" t="s">
        <v>76</v>
      </c>
      <c r="Y4" s="330" t="s">
        <v>14</v>
      </c>
      <c r="Z4" s="331"/>
      <c r="AA4" s="332"/>
      <c r="AB4" s="330" t="s">
        <v>77</v>
      </c>
      <c r="AC4" s="331"/>
      <c r="AD4" s="332"/>
      <c r="AE4" s="330" t="s">
        <v>78</v>
      </c>
      <c r="AF4" s="331"/>
      <c r="AG4" s="332"/>
      <c r="AH4" s="330" t="s">
        <v>0</v>
      </c>
      <c r="AI4" s="331"/>
      <c r="AJ4" s="332"/>
      <c r="AK4" s="330" t="s">
        <v>1</v>
      </c>
      <c r="AL4" s="331"/>
      <c r="AM4" s="332"/>
      <c r="AN4" s="330" t="s">
        <v>79</v>
      </c>
      <c r="AO4" s="331"/>
      <c r="AP4" s="332"/>
      <c r="AQ4" s="113" t="s">
        <v>80</v>
      </c>
      <c r="AR4" s="113" t="s">
        <v>81</v>
      </c>
      <c r="AS4" s="113" t="s">
        <v>82</v>
      </c>
      <c r="AT4" s="113" t="s">
        <v>83</v>
      </c>
      <c r="AU4" s="114" t="s">
        <v>1010</v>
      </c>
      <c r="AV4" s="114" t="s">
        <v>84</v>
      </c>
      <c r="AW4" s="113" t="s">
        <v>85</v>
      </c>
      <c r="AX4" s="113" t="s">
        <v>86</v>
      </c>
    </row>
    <row r="5" spans="1:50" ht="20.25" x14ac:dyDescent="0.2">
      <c r="A5" s="111" t="s">
        <v>87</v>
      </c>
      <c r="B5" s="115">
        <v>2563</v>
      </c>
      <c r="C5" s="115">
        <v>2564</v>
      </c>
      <c r="D5" s="115">
        <v>2563</v>
      </c>
      <c r="E5" s="115">
        <v>2564</v>
      </c>
      <c r="F5" s="115">
        <v>2563</v>
      </c>
      <c r="G5" s="115">
        <v>2564</v>
      </c>
      <c r="H5" s="115">
        <v>2563</v>
      </c>
      <c r="I5" s="115">
        <v>2564</v>
      </c>
      <c r="J5" s="115">
        <v>2564</v>
      </c>
      <c r="K5" s="115">
        <v>2565</v>
      </c>
      <c r="L5" s="115">
        <v>2564</v>
      </c>
      <c r="M5" s="115">
        <v>2565</v>
      </c>
      <c r="N5" s="115">
        <v>2564</v>
      </c>
      <c r="O5" s="115">
        <v>2565</v>
      </c>
      <c r="P5" s="115">
        <v>2564</v>
      </c>
      <c r="Q5" s="115">
        <v>2565</v>
      </c>
      <c r="R5" s="116">
        <v>2564</v>
      </c>
      <c r="S5" s="117">
        <v>2565</v>
      </c>
      <c r="T5" s="118">
        <v>2564</v>
      </c>
      <c r="U5" s="118">
        <v>2565</v>
      </c>
      <c r="V5" s="119">
        <v>2564</v>
      </c>
      <c r="W5" s="120">
        <v>2565</v>
      </c>
      <c r="X5" s="117">
        <v>2564</v>
      </c>
      <c r="Y5" s="116">
        <v>2564</v>
      </c>
      <c r="Z5" s="117">
        <v>2565</v>
      </c>
      <c r="AA5" s="117" t="s">
        <v>88</v>
      </c>
      <c r="AB5" s="116">
        <v>2564</v>
      </c>
      <c r="AC5" s="117">
        <v>2565</v>
      </c>
      <c r="AD5" s="117" t="s">
        <v>88</v>
      </c>
      <c r="AE5" s="116">
        <v>2564</v>
      </c>
      <c r="AF5" s="117">
        <v>2565</v>
      </c>
      <c r="AG5" s="117" t="s">
        <v>88</v>
      </c>
      <c r="AH5" s="116">
        <v>2564</v>
      </c>
      <c r="AI5" s="117">
        <v>2565</v>
      </c>
      <c r="AJ5" s="117" t="s">
        <v>88</v>
      </c>
      <c r="AK5" s="116">
        <v>2564</v>
      </c>
      <c r="AL5" s="117">
        <v>2565</v>
      </c>
      <c r="AM5" s="117" t="s">
        <v>88</v>
      </c>
      <c r="AN5" s="116">
        <v>2564</v>
      </c>
      <c r="AO5" s="117">
        <v>2565</v>
      </c>
      <c r="AP5" s="117" t="s">
        <v>88</v>
      </c>
      <c r="AQ5" s="121" t="s">
        <v>89</v>
      </c>
      <c r="AR5" s="121" t="s">
        <v>89</v>
      </c>
      <c r="AS5" s="121" t="s">
        <v>89</v>
      </c>
      <c r="AT5" s="121" t="s">
        <v>89</v>
      </c>
      <c r="AU5" s="122"/>
      <c r="AV5" s="122" t="s">
        <v>89</v>
      </c>
      <c r="AW5" s="123" t="s">
        <v>90</v>
      </c>
      <c r="AX5" s="121" t="s">
        <v>91</v>
      </c>
    </row>
    <row r="6" spans="1:50" ht="20.25" x14ac:dyDescent="0.3">
      <c r="A6" s="124" t="s">
        <v>64</v>
      </c>
      <c r="B6" s="125">
        <f>SUM(B7:B10)</f>
        <v>1737386.75</v>
      </c>
      <c r="C6" s="125">
        <v>1749037</v>
      </c>
      <c r="D6" s="125">
        <v>1583920.25</v>
      </c>
      <c r="E6" s="125">
        <v>1650124</v>
      </c>
      <c r="F6" s="125">
        <v>1182487.5280000002</v>
      </c>
      <c r="G6" s="125">
        <v>1567087.3599999999</v>
      </c>
      <c r="H6" s="126">
        <v>747</v>
      </c>
      <c r="I6" s="126">
        <v>950</v>
      </c>
      <c r="J6" s="125">
        <v>1636328.8399999999</v>
      </c>
      <c r="K6" s="125">
        <v>1635061.1199999999</v>
      </c>
      <c r="L6" s="125">
        <v>1349625.57</v>
      </c>
      <c r="M6" s="125">
        <v>1387397.04</v>
      </c>
      <c r="N6" s="125">
        <v>723188.86312999972</v>
      </c>
      <c r="O6" s="125">
        <v>321220.50919000007</v>
      </c>
      <c r="P6" s="126">
        <v>536</v>
      </c>
      <c r="Q6" s="126">
        <v>232</v>
      </c>
      <c r="R6" s="127">
        <v>1599667.8599999999</v>
      </c>
      <c r="S6" s="127">
        <v>1665533.0099999998</v>
      </c>
      <c r="T6" s="128">
        <v>1441437.0999999973</v>
      </c>
      <c r="U6" s="128">
        <v>1441437.0999999973</v>
      </c>
      <c r="V6" s="129">
        <v>0</v>
      </c>
      <c r="W6" s="129">
        <v>0</v>
      </c>
      <c r="X6" s="127">
        <v>2937609</v>
      </c>
      <c r="Y6" s="127">
        <v>6894.3899999999994</v>
      </c>
      <c r="Z6" s="127">
        <v>7028.12</v>
      </c>
      <c r="AA6" s="130">
        <f>(Z6-Y6)/Y6*100</f>
        <v>1.9396929967698446</v>
      </c>
      <c r="AB6" s="127">
        <v>98.12</v>
      </c>
      <c r="AC6" s="127">
        <v>16.059999999999999</v>
      </c>
      <c r="AD6" s="130">
        <f>(AC6-AB6)/AB6*100</f>
        <v>-83.632286995515699</v>
      </c>
      <c r="AE6" s="127">
        <v>84.71</v>
      </c>
      <c r="AF6" s="127">
        <v>350.93900000000002</v>
      </c>
      <c r="AG6" s="130">
        <f>(AF6-AE6)/AE6*100</f>
        <v>314.28284736158668</v>
      </c>
      <c r="AH6" s="127">
        <v>6907.82</v>
      </c>
      <c r="AI6" s="127">
        <v>6834.6</v>
      </c>
      <c r="AJ6" s="130">
        <f>(AI6-AH6)/AH6*100</f>
        <v>-1.0599581344041875</v>
      </c>
      <c r="AK6" s="127">
        <v>4603.3559999999998</v>
      </c>
      <c r="AL6" s="127">
        <v>5050.5</v>
      </c>
      <c r="AM6" s="130">
        <f>(AL6-AK6)/AK6*100</f>
        <v>9.7134351547001856</v>
      </c>
      <c r="AN6" s="126">
        <v>666</v>
      </c>
      <c r="AO6" s="126">
        <v>739</v>
      </c>
      <c r="AP6" s="130">
        <f>(AO6-AN6)/AN6*100</f>
        <v>10.960960960960961</v>
      </c>
      <c r="AQ6" s="131">
        <v>1748933</v>
      </c>
      <c r="AR6" s="132">
        <v>11976</v>
      </c>
      <c r="AS6" s="132">
        <v>12106</v>
      </c>
      <c r="AT6" s="132">
        <v>64748</v>
      </c>
      <c r="AU6" s="132"/>
      <c r="AV6" s="131">
        <v>1702792</v>
      </c>
      <c r="AW6" s="131">
        <v>1687177.66</v>
      </c>
      <c r="AX6" s="133">
        <v>991</v>
      </c>
    </row>
    <row r="7" spans="1:50" ht="20.25" x14ac:dyDescent="0.3">
      <c r="A7" s="134" t="s">
        <v>92</v>
      </c>
      <c r="B7" s="135">
        <f>B11+B30+B40+B54+B63+B89+B97+B107+B119+B129+B138+B154+B164+B174+B187+B203+B212</f>
        <v>1293950</v>
      </c>
      <c r="C7" s="135">
        <v>1306789</v>
      </c>
      <c r="D7" s="135">
        <v>1155359</v>
      </c>
      <c r="E7" s="135">
        <v>1215366</v>
      </c>
      <c r="F7" s="135">
        <v>816855.64</v>
      </c>
      <c r="G7" s="135">
        <v>954819.57</v>
      </c>
      <c r="H7" s="136">
        <v>707</v>
      </c>
      <c r="I7" s="136">
        <v>786</v>
      </c>
      <c r="J7" s="135">
        <v>1288525.5599999998</v>
      </c>
      <c r="K7" s="135">
        <v>1282438.22</v>
      </c>
      <c r="L7" s="135">
        <v>1067502.3999999999</v>
      </c>
      <c r="M7" s="135">
        <v>1096552.99</v>
      </c>
      <c r="N7" s="135">
        <v>568262.83862999978</v>
      </c>
      <c r="O7" s="135">
        <v>244756.00294000001</v>
      </c>
      <c r="P7" s="136">
        <v>532</v>
      </c>
      <c r="Q7" s="136">
        <v>223</v>
      </c>
      <c r="R7" s="137">
        <v>1274109.96</v>
      </c>
      <c r="S7" s="137">
        <v>1267036.48</v>
      </c>
      <c r="T7" s="138">
        <v>1116800.5774999985</v>
      </c>
      <c r="U7" s="138">
        <v>1116800.5774999985</v>
      </c>
      <c r="V7" s="139">
        <v>0</v>
      </c>
      <c r="W7" s="139">
        <v>0</v>
      </c>
      <c r="X7" s="137">
        <v>2356643</v>
      </c>
      <c r="Y7" s="137">
        <v>3003.4999999999995</v>
      </c>
      <c r="Z7" s="137">
        <v>3118.9399999999996</v>
      </c>
      <c r="AA7" s="130">
        <f t="shared" ref="AA7:AA9" si="1">(Z7-Y7)/Y7*100</f>
        <v>3.8435158981188633</v>
      </c>
      <c r="AB7" s="137">
        <v>7.12</v>
      </c>
      <c r="AC7" s="137">
        <v>13</v>
      </c>
      <c r="AD7" s="130">
        <f t="shared" ref="AD7:AD9" si="2">(AC7-AB7)/AB7*100</f>
        <v>82.584269662921344</v>
      </c>
      <c r="AE7" s="137">
        <v>11.68</v>
      </c>
      <c r="AF7" s="137">
        <v>111.7</v>
      </c>
      <c r="AG7" s="130">
        <f t="shared" ref="AG7:AG9" si="3">(AF7-AE7)/AE7*100</f>
        <v>856.33561643835628</v>
      </c>
      <c r="AH7" s="137">
        <v>3148.18</v>
      </c>
      <c r="AI7" s="137">
        <v>3094.92</v>
      </c>
      <c r="AJ7" s="130">
        <f t="shared" ref="AJ7:AJ11" si="4">(AI7-AH7)/AH7*100</f>
        <v>-1.6917711185510282</v>
      </c>
      <c r="AK7" s="137">
        <v>1922.4559999999999</v>
      </c>
      <c r="AL7" s="137">
        <v>2130.7000000000003</v>
      </c>
      <c r="AM7" s="130">
        <f t="shared" ref="AM7:AM11" si="5">(AL7-AK7)/AK7*100</f>
        <v>10.832185496052986</v>
      </c>
      <c r="AN7" s="136">
        <v>611</v>
      </c>
      <c r="AO7" s="136">
        <v>688</v>
      </c>
      <c r="AP7" s="130">
        <f t="shared" ref="AP7:AP11" si="6">(AO7-AN7)/AN7*100</f>
        <v>12.60229132569558</v>
      </c>
      <c r="AQ7" s="140">
        <v>1312367</v>
      </c>
      <c r="AR7" s="141">
        <v>10682</v>
      </c>
      <c r="AS7" s="141">
        <v>5104</v>
      </c>
      <c r="AT7" s="141">
        <v>59316</v>
      </c>
      <c r="AU7" s="141"/>
      <c r="AV7" s="140">
        <v>1269578</v>
      </c>
      <c r="AW7" s="140">
        <v>1064697.3699999999</v>
      </c>
      <c r="AX7" s="142">
        <v>839</v>
      </c>
    </row>
    <row r="8" spans="1:50" ht="20.25" x14ac:dyDescent="0.3">
      <c r="A8" s="134" t="s">
        <v>93</v>
      </c>
      <c r="B8" s="135">
        <f>B224+B239+B246+B267+B277+B286+B305+B318+B326+B336+B344+B370+B393+B411+B435+B456+B475+B502+B519</f>
        <v>34137.75</v>
      </c>
      <c r="C8" s="135">
        <v>33763</v>
      </c>
      <c r="D8" s="135">
        <v>30965.25</v>
      </c>
      <c r="E8" s="135">
        <v>31650</v>
      </c>
      <c r="F8" s="135">
        <v>18314.160000000003</v>
      </c>
      <c r="G8" s="135">
        <v>23134.399999999994</v>
      </c>
      <c r="H8" s="136">
        <v>591</v>
      </c>
      <c r="I8" s="136">
        <v>731</v>
      </c>
      <c r="J8" s="135">
        <v>43539.27</v>
      </c>
      <c r="K8" s="135">
        <v>37340.130000000005</v>
      </c>
      <c r="L8" s="135">
        <v>27261.84</v>
      </c>
      <c r="M8" s="135">
        <v>25332.7</v>
      </c>
      <c r="N8" s="135">
        <v>18337.160499999998</v>
      </c>
      <c r="O8" s="135">
        <v>4792.8509999999997</v>
      </c>
      <c r="P8" s="136">
        <v>673</v>
      </c>
      <c r="Q8" s="136">
        <v>189</v>
      </c>
      <c r="R8" s="137">
        <v>26362.460000000003</v>
      </c>
      <c r="S8" s="137">
        <v>25498.709999999995</v>
      </c>
      <c r="T8" s="138">
        <v>29618.967499999988</v>
      </c>
      <c r="U8" s="138">
        <v>29618.967499999988</v>
      </c>
      <c r="V8" s="139">
        <v>0</v>
      </c>
      <c r="W8" s="139">
        <v>0</v>
      </c>
      <c r="X8" s="137">
        <v>74194</v>
      </c>
      <c r="Y8" s="137">
        <v>402.75</v>
      </c>
      <c r="Z8" s="137">
        <v>400.75</v>
      </c>
      <c r="AA8" s="130">
        <f t="shared" si="1"/>
        <v>-0.49658597144630662</v>
      </c>
      <c r="AB8" s="137">
        <v>0</v>
      </c>
      <c r="AC8" s="137">
        <v>2</v>
      </c>
      <c r="AD8" s="130">
        <v>100</v>
      </c>
      <c r="AE8" s="137">
        <v>2.3199999999999998</v>
      </c>
      <c r="AF8" s="137">
        <v>6.75</v>
      </c>
      <c r="AG8" s="130">
        <f t="shared" si="3"/>
        <v>190.94827586206898</v>
      </c>
      <c r="AH8" s="137">
        <v>380.25</v>
      </c>
      <c r="AI8" s="137">
        <v>396.25</v>
      </c>
      <c r="AJ8" s="130">
        <f t="shared" si="4"/>
        <v>4.2077580539118999</v>
      </c>
      <c r="AK8" s="137">
        <v>419.4</v>
      </c>
      <c r="AL8" s="137">
        <v>323.3</v>
      </c>
      <c r="AM8" s="130">
        <f t="shared" si="5"/>
        <v>-22.913686218407243</v>
      </c>
      <c r="AN8" s="136">
        <v>1103</v>
      </c>
      <c r="AO8" s="136">
        <v>816</v>
      </c>
      <c r="AP8" s="130">
        <f t="shared" si="6"/>
        <v>-26.019945602901178</v>
      </c>
      <c r="AQ8" s="140">
        <v>33744</v>
      </c>
      <c r="AR8" s="141">
        <v>458</v>
      </c>
      <c r="AS8" s="141">
        <v>503</v>
      </c>
      <c r="AT8" s="141">
        <v>1443</v>
      </c>
      <c r="AU8" s="141"/>
      <c r="AV8" s="140">
        <v>32616</v>
      </c>
      <c r="AW8" s="140">
        <v>21369.510000000002</v>
      </c>
      <c r="AX8" s="142">
        <v>655</v>
      </c>
    </row>
    <row r="9" spans="1:50" ht="20.25" x14ac:dyDescent="0.3">
      <c r="A9" s="134" t="s">
        <v>94</v>
      </c>
      <c r="B9" s="135">
        <v>408849</v>
      </c>
      <c r="C9" s="135">
        <v>408063</v>
      </c>
      <c r="D9" s="135">
        <v>397224</v>
      </c>
      <c r="E9" s="135">
        <v>402739</v>
      </c>
      <c r="F9" s="135">
        <v>347103.27999999997</v>
      </c>
      <c r="G9" s="135">
        <v>588925.55999999994</v>
      </c>
      <c r="H9" s="136">
        <v>874</v>
      </c>
      <c r="I9" s="136">
        <v>1462</v>
      </c>
      <c r="J9" s="135">
        <v>303933.81</v>
      </c>
      <c r="K9" s="135">
        <v>314933.81999999995</v>
      </c>
      <c r="L9" s="135">
        <v>254565.78</v>
      </c>
      <c r="M9" s="135">
        <v>265197.05</v>
      </c>
      <c r="N9" s="135">
        <v>136541.16400000002</v>
      </c>
      <c r="O9" s="135">
        <v>71543.392000000022</v>
      </c>
      <c r="P9" s="136">
        <v>536</v>
      </c>
      <c r="Q9" s="136">
        <v>270</v>
      </c>
      <c r="R9" s="137">
        <v>299023.44</v>
      </c>
      <c r="S9" s="137">
        <v>372997.81999999995</v>
      </c>
      <c r="T9" s="138">
        <v>294740.21749999881</v>
      </c>
      <c r="U9" s="138">
        <v>294740.21749999881</v>
      </c>
      <c r="V9" s="139">
        <v>0</v>
      </c>
      <c r="W9" s="139">
        <v>0</v>
      </c>
      <c r="X9" s="137">
        <v>506585</v>
      </c>
      <c r="Y9" s="137">
        <v>3488.14</v>
      </c>
      <c r="Z9" s="137">
        <v>3508.4300000000003</v>
      </c>
      <c r="AA9" s="130">
        <f t="shared" si="1"/>
        <v>0.58168536813317184</v>
      </c>
      <c r="AB9" s="137">
        <v>91</v>
      </c>
      <c r="AC9" s="137">
        <v>1.06</v>
      </c>
      <c r="AD9" s="130">
        <f t="shared" si="2"/>
        <v>-98.835164835164832</v>
      </c>
      <c r="AE9" s="137">
        <v>70.709999999999994</v>
      </c>
      <c r="AF9" s="137">
        <v>232.489</v>
      </c>
      <c r="AG9" s="130">
        <f t="shared" si="3"/>
        <v>228.79225003535569</v>
      </c>
      <c r="AH9" s="137">
        <v>3379.39</v>
      </c>
      <c r="AI9" s="137">
        <v>3343.4300000000003</v>
      </c>
      <c r="AJ9" s="130">
        <f t="shared" si="4"/>
        <v>-1.0640973666845077</v>
      </c>
      <c r="AK9" s="137">
        <v>2261.5000000000005</v>
      </c>
      <c r="AL9" s="137">
        <v>2596.5</v>
      </c>
      <c r="AM9" s="130">
        <f t="shared" si="5"/>
        <v>14.813177094848529</v>
      </c>
      <c r="AN9" s="136">
        <v>669</v>
      </c>
      <c r="AO9" s="136">
        <v>777</v>
      </c>
      <c r="AP9" s="130">
        <f t="shared" si="6"/>
        <v>16.143497757847534</v>
      </c>
      <c r="AQ9" s="140">
        <v>402380</v>
      </c>
      <c r="AR9" s="141">
        <v>816</v>
      </c>
      <c r="AS9" s="141">
        <v>6499</v>
      </c>
      <c r="AT9" s="141">
        <v>3972</v>
      </c>
      <c r="AU9" s="141"/>
      <c r="AV9" s="140">
        <v>400212</v>
      </c>
      <c r="AW9" s="140">
        <v>600923.80000000005</v>
      </c>
      <c r="AX9" s="142">
        <v>1502</v>
      </c>
    </row>
    <row r="10" spans="1:50" ht="20.25" x14ac:dyDescent="0.3">
      <c r="A10" s="143" t="s">
        <v>95</v>
      </c>
      <c r="B10" s="144">
        <v>450</v>
      </c>
      <c r="C10" s="144">
        <v>422</v>
      </c>
      <c r="D10" s="144">
        <v>372</v>
      </c>
      <c r="E10" s="144">
        <v>369</v>
      </c>
      <c r="F10" s="144">
        <v>214.44799999999998</v>
      </c>
      <c r="G10" s="144">
        <v>207.83</v>
      </c>
      <c r="H10" s="145">
        <v>576</v>
      </c>
      <c r="I10" s="145">
        <v>563</v>
      </c>
      <c r="J10" s="144">
        <v>330.2</v>
      </c>
      <c r="K10" s="144">
        <v>348.95</v>
      </c>
      <c r="L10" s="144">
        <v>295.55</v>
      </c>
      <c r="M10" s="144">
        <v>314.3</v>
      </c>
      <c r="N10" s="144">
        <v>47.7</v>
      </c>
      <c r="O10" s="144">
        <v>128.26325</v>
      </c>
      <c r="P10" s="145">
        <v>161</v>
      </c>
      <c r="Q10" s="145">
        <v>408</v>
      </c>
      <c r="R10" s="146">
        <v>172</v>
      </c>
      <c r="S10" s="146">
        <v>0</v>
      </c>
      <c r="T10" s="147">
        <v>277.33749999999998</v>
      </c>
      <c r="U10" s="147">
        <v>277.33749999999998</v>
      </c>
      <c r="V10" s="148">
        <v>0</v>
      </c>
      <c r="W10" s="148">
        <v>0</v>
      </c>
      <c r="X10" s="146">
        <v>187</v>
      </c>
      <c r="Y10" s="146">
        <v>0</v>
      </c>
      <c r="Z10" s="146">
        <v>0</v>
      </c>
      <c r="AA10" s="130">
        <v>0</v>
      </c>
      <c r="AB10" s="146">
        <v>0</v>
      </c>
      <c r="AC10" s="146">
        <v>0</v>
      </c>
      <c r="AD10" s="130">
        <v>0</v>
      </c>
      <c r="AE10" s="146">
        <v>0</v>
      </c>
      <c r="AF10" s="146">
        <v>0</v>
      </c>
      <c r="AG10" s="130">
        <v>0</v>
      </c>
      <c r="AH10" s="146">
        <v>0</v>
      </c>
      <c r="AI10" s="146">
        <v>0</v>
      </c>
      <c r="AJ10" s="130">
        <v>0</v>
      </c>
      <c r="AK10" s="146">
        <v>0</v>
      </c>
      <c r="AL10" s="146">
        <v>0</v>
      </c>
      <c r="AM10" s="130">
        <v>0</v>
      </c>
      <c r="AN10" s="145">
        <v>0</v>
      </c>
      <c r="AO10" s="145">
        <v>0</v>
      </c>
      <c r="AP10" s="130">
        <v>0</v>
      </c>
      <c r="AQ10" s="149">
        <v>442</v>
      </c>
      <c r="AR10" s="150">
        <v>20</v>
      </c>
      <c r="AS10" s="150">
        <v>0</v>
      </c>
      <c r="AT10" s="150">
        <v>17</v>
      </c>
      <c r="AU10" s="150"/>
      <c r="AV10" s="149">
        <v>386</v>
      </c>
      <c r="AW10" s="149">
        <v>186.97999999999996</v>
      </c>
      <c r="AX10" s="151">
        <v>484</v>
      </c>
    </row>
    <row r="11" spans="1:50" ht="20.25" hidden="1" x14ac:dyDescent="0.3">
      <c r="A11" s="152" t="s">
        <v>96</v>
      </c>
      <c r="B11" s="153">
        <v>246135</v>
      </c>
      <c r="C11" s="153">
        <v>245853</v>
      </c>
      <c r="D11" s="153">
        <v>219137</v>
      </c>
      <c r="E11" s="153">
        <v>236239</v>
      </c>
      <c r="F11" s="153">
        <v>95428</v>
      </c>
      <c r="G11" s="153">
        <v>108598</v>
      </c>
      <c r="H11" s="153">
        <v>435</v>
      </c>
      <c r="I11" s="153">
        <v>460</v>
      </c>
      <c r="J11" s="153">
        <v>233869</v>
      </c>
      <c r="K11" s="153">
        <v>233004.36</v>
      </c>
      <c r="L11" s="153">
        <v>206673.75</v>
      </c>
      <c r="M11" s="153">
        <v>208331.75</v>
      </c>
      <c r="N11" s="153">
        <v>93119.627999999997</v>
      </c>
      <c r="O11" s="153">
        <v>15174.631000000001</v>
      </c>
      <c r="P11" s="153">
        <v>451</v>
      </c>
      <c r="Q11" s="153">
        <v>73</v>
      </c>
      <c r="R11" s="154">
        <v>246386</v>
      </c>
      <c r="S11" s="154">
        <v>247800</v>
      </c>
      <c r="T11" s="155">
        <v>207585.40799999988</v>
      </c>
      <c r="U11" s="155">
        <v>156165.74</v>
      </c>
      <c r="V11" s="156">
        <v>0</v>
      </c>
      <c r="W11" s="156">
        <v>0</v>
      </c>
      <c r="X11" s="154">
        <v>555844</v>
      </c>
      <c r="Y11" s="154">
        <v>250</v>
      </c>
      <c r="Z11" s="154">
        <v>447.75</v>
      </c>
      <c r="AA11" s="157">
        <f>(Z11-Y11)/Y11*100</f>
        <v>79.100000000000009</v>
      </c>
      <c r="AB11" s="154">
        <v>0</v>
      </c>
      <c r="AC11" s="154">
        <v>0</v>
      </c>
      <c r="AD11" s="157">
        <v>0</v>
      </c>
      <c r="AE11" s="154">
        <v>0</v>
      </c>
      <c r="AF11" s="154">
        <v>4.5</v>
      </c>
      <c r="AG11" s="157">
        <v>100</v>
      </c>
      <c r="AH11" s="154">
        <v>447.5</v>
      </c>
      <c r="AI11" s="154">
        <v>447.75</v>
      </c>
      <c r="AJ11" s="157">
        <f t="shared" si="4"/>
        <v>5.5865921787709494E-2</v>
      </c>
      <c r="AK11" s="154">
        <v>249.25</v>
      </c>
      <c r="AL11" s="154">
        <v>277.40000000000003</v>
      </c>
      <c r="AM11" s="157">
        <f t="shared" si="5"/>
        <v>11.293881644934817</v>
      </c>
      <c r="AN11" s="153">
        <v>557</v>
      </c>
      <c r="AO11" s="153">
        <v>620</v>
      </c>
      <c r="AP11" s="157">
        <f t="shared" si="6"/>
        <v>11.310592459605028</v>
      </c>
      <c r="AQ11" s="158">
        <v>245311</v>
      </c>
      <c r="AR11" s="159">
        <v>24</v>
      </c>
      <c r="AS11" s="159">
        <v>566</v>
      </c>
      <c r="AT11" s="160">
        <v>6925</v>
      </c>
      <c r="AU11" s="160"/>
      <c r="AV11" s="161">
        <v>242598</v>
      </c>
      <c r="AW11" s="158">
        <v>109804</v>
      </c>
      <c r="AX11" s="162">
        <v>453</v>
      </c>
    </row>
    <row r="12" spans="1:50" ht="20.25" hidden="1" x14ac:dyDescent="0.3">
      <c r="A12" s="163" t="s">
        <v>97</v>
      </c>
      <c r="B12" s="164">
        <v>16899</v>
      </c>
      <c r="C12" s="164">
        <v>17165</v>
      </c>
      <c r="D12" s="164">
        <v>15295</v>
      </c>
      <c r="E12" s="164">
        <v>16423</v>
      </c>
      <c r="F12" s="164">
        <v>6577</v>
      </c>
      <c r="G12" s="164">
        <v>7062</v>
      </c>
      <c r="H12" s="164">
        <v>430</v>
      </c>
      <c r="I12" s="164">
        <v>430</v>
      </c>
      <c r="J12" s="164">
        <v>17475</v>
      </c>
      <c r="K12" s="164">
        <v>17382</v>
      </c>
      <c r="L12" s="164">
        <v>17054</v>
      </c>
      <c r="M12" s="164">
        <v>17054</v>
      </c>
      <c r="N12" s="164">
        <v>0</v>
      </c>
      <c r="O12" s="164">
        <v>1715.588</v>
      </c>
      <c r="P12" s="164">
        <v>0</v>
      </c>
      <c r="Q12" s="164">
        <v>101</v>
      </c>
      <c r="R12" s="164">
        <v>17163</v>
      </c>
      <c r="S12" s="164">
        <v>17362</v>
      </c>
      <c r="T12" s="165">
        <v>6826.0174999999999</v>
      </c>
      <c r="U12" s="165">
        <v>7812.63</v>
      </c>
      <c r="V12" s="166">
        <v>0</v>
      </c>
      <c r="W12" s="166">
        <v>0</v>
      </c>
      <c r="X12" s="164">
        <v>24830</v>
      </c>
      <c r="Y12" s="164">
        <v>57</v>
      </c>
      <c r="Z12" s="164">
        <v>57</v>
      </c>
      <c r="AA12" s="167">
        <v>0</v>
      </c>
      <c r="AB12" s="164">
        <v>0</v>
      </c>
      <c r="AC12" s="164">
        <v>0</v>
      </c>
      <c r="AD12" s="167">
        <v>0</v>
      </c>
      <c r="AE12" s="164">
        <v>0</v>
      </c>
      <c r="AF12" s="164">
        <v>0</v>
      </c>
      <c r="AG12" s="167">
        <v>0</v>
      </c>
      <c r="AH12" s="164">
        <v>57</v>
      </c>
      <c r="AI12" s="164">
        <v>57</v>
      </c>
      <c r="AJ12" s="167">
        <v>0</v>
      </c>
      <c r="AK12" s="164">
        <v>32</v>
      </c>
      <c r="AL12" s="164">
        <v>32</v>
      </c>
      <c r="AM12" s="167">
        <v>0</v>
      </c>
      <c r="AN12" s="164">
        <v>561</v>
      </c>
      <c r="AO12" s="164">
        <v>561</v>
      </c>
      <c r="AP12" s="167">
        <v>0</v>
      </c>
      <c r="AQ12" s="168">
        <v>17115</v>
      </c>
      <c r="AR12" s="169">
        <v>0</v>
      </c>
      <c r="AS12" s="169">
        <v>50</v>
      </c>
      <c r="AT12" s="169">
        <v>466</v>
      </c>
      <c r="AU12" s="169"/>
      <c r="AV12" s="168">
        <v>16839</v>
      </c>
      <c r="AW12" s="168">
        <v>7584</v>
      </c>
      <c r="AX12" s="168">
        <v>451</v>
      </c>
    </row>
    <row r="13" spans="1:50" ht="20.25" hidden="1" x14ac:dyDescent="0.3">
      <c r="A13" s="163" t="s">
        <v>98</v>
      </c>
      <c r="B13" s="164">
        <v>5685</v>
      </c>
      <c r="C13" s="164">
        <v>5675</v>
      </c>
      <c r="D13" s="164">
        <v>4635</v>
      </c>
      <c r="E13" s="164">
        <v>5331</v>
      </c>
      <c r="F13" s="164">
        <v>3708</v>
      </c>
      <c r="G13" s="164">
        <v>2666</v>
      </c>
      <c r="H13" s="164">
        <v>800</v>
      </c>
      <c r="I13" s="164">
        <v>500</v>
      </c>
      <c r="J13" s="164">
        <v>5631</v>
      </c>
      <c r="K13" s="164">
        <v>5631</v>
      </c>
      <c r="L13" s="164">
        <v>5631</v>
      </c>
      <c r="M13" s="164">
        <v>5631</v>
      </c>
      <c r="N13" s="164">
        <v>577.5</v>
      </c>
      <c r="O13" s="164">
        <v>1335</v>
      </c>
      <c r="P13" s="164">
        <v>103</v>
      </c>
      <c r="Q13" s="164">
        <v>237</v>
      </c>
      <c r="R13" s="164">
        <v>5760</v>
      </c>
      <c r="S13" s="164">
        <v>5897</v>
      </c>
      <c r="T13" s="165">
        <v>5241.1454999999996</v>
      </c>
      <c r="U13" s="165">
        <v>2464.54</v>
      </c>
      <c r="V13" s="166">
        <v>0</v>
      </c>
      <c r="W13" s="166">
        <v>0</v>
      </c>
      <c r="X13" s="164">
        <v>21699</v>
      </c>
      <c r="Y13" s="164">
        <v>0</v>
      </c>
      <c r="Z13" s="164">
        <v>0</v>
      </c>
      <c r="AA13" s="167"/>
      <c r="AB13" s="164">
        <v>0</v>
      </c>
      <c r="AC13" s="164">
        <v>0</v>
      </c>
      <c r="AD13" s="167">
        <v>0</v>
      </c>
      <c r="AE13" s="164">
        <v>0</v>
      </c>
      <c r="AF13" s="164">
        <v>0</v>
      </c>
      <c r="AG13" s="167">
        <v>0</v>
      </c>
      <c r="AH13" s="164">
        <v>0</v>
      </c>
      <c r="AI13" s="164">
        <v>0</v>
      </c>
      <c r="AJ13" s="167">
        <v>0</v>
      </c>
      <c r="AK13" s="164">
        <v>0</v>
      </c>
      <c r="AL13" s="164">
        <v>0</v>
      </c>
      <c r="AM13" s="167">
        <v>0</v>
      </c>
      <c r="AN13" s="164">
        <v>0</v>
      </c>
      <c r="AO13" s="164">
        <v>0</v>
      </c>
      <c r="AP13" s="167">
        <v>0</v>
      </c>
      <c r="AQ13" s="168">
        <v>5684</v>
      </c>
      <c r="AR13" s="169">
        <v>9</v>
      </c>
      <c r="AS13" s="169">
        <v>0</v>
      </c>
      <c r="AT13" s="169">
        <v>334</v>
      </c>
      <c r="AU13" s="169"/>
      <c r="AV13" s="168">
        <v>5665</v>
      </c>
      <c r="AW13" s="168">
        <v>2912</v>
      </c>
      <c r="AX13" s="168">
        <v>514</v>
      </c>
    </row>
    <row r="14" spans="1:50" ht="20.25" hidden="1" x14ac:dyDescent="0.3">
      <c r="A14" s="163" t="s">
        <v>99</v>
      </c>
      <c r="B14" s="164">
        <v>340</v>
      </c>
      <c r="C14" s="164">
        <v>275</v>
      </c>
      <c r="D14" s="164">
        <v>287</v>
      </c>
      <c r="E14" s="164">
        <v>253</v>
      </c>
      <c r="F14" s="164">
        <v>100</v>
      </c>
      <c r="G14" s="164">
        <v>89</v>
      </c>
      <c r="H14" s="164">
        <v>350</v>
      </c>
      <c r="I14" s="164">
        <v>350</v>
      </c>
      <c r="J14" s="164">
        <v>327</v>
      </c>
      <c r="K14" s="164">
        <v>327</v>
      </c>
      <c r="L14" s="164">
        <v>327</v>
      </c>
      <c r="M14" s="164">
        <v>327</v>
      </c>
      <c r="N14" s="164">
        <v>0</v>
      </c>
      <c r="O14" s="164">
        <v>23.9</v>
      </c>
      <c r="P14" s="164">
        <v>0</v>
      </c>
      <c r="Q14" s="164">
        <v>73</v>
      </c>
      <c r="R14" s="164">
        <v>354</v>
      </c>
      <c r="S14" s="164">
        <v>354</v>
      </c>
      <c r="T14" s="165">
        <v>402.08749999999998</v>
      </c>
      <c r="U14" s="165">
        <v>75.010000000000005</v>
      </c>
      <c r="V14" s="166">
        <v>0</v>
      </c>
      <c r="W14" s="166">
        <v>0</v>
      </c>
      <c r="X14" s="164">
        <v>0</v>
      </c>
      <c r="Y14" s="164">
        <v>0</v>
      </c>
      <c r="Z14" s="164">
        <v>0</v>
      </c>
      <c r="AA14" s="167"/>
      <c r="AB14" s="164">
        <v>0</v>
      </c>
      <c r="AC14" s="164">
        <v>0</v>
      </c>
      <c r="AD14" s="167">
        <v>0</v>
      </c>
      <c r="AE14" s="164">
        <v>0</v>
      </c>
      <c r="AF14" s="164">
        <v>0</v>
      </c>
      <c r="AG14" s="167">
        <v>0</v>
      </c>
      <c r="AH14" s="164">
        <v>0</v>
      </c>
      <c r="AI14" s="164">
        <v>0</v>
      </c>
      <c r="AJ14" s="167">
        <v>0</v>
      </c>
      <c r="AK14" s="164">
        <v>0</v>
      </c>
      <c r="AL14" s="164">
        <v>0</v>
      </c>
      <c r="AM14" s="167">
        <v>0</v>
      </c>
      <c r="AN14" s="164">
        <v>0</v>
      </c>
      <c r="AO14" s="164">
        <v>0</v>
      </c>
      <c r="AP14" s="167">
        <v>0</v>
      </c>
      <c r="AQ14" s="168">
        <v>275</v>
      </c>
      <c r="AR14" s="169">
        <v>0</v>
      </c>
      <c r="AS14" s="169">
        <v>0</v>
      </c>
      <c r="AT14" s="169">
        <v>7</v>
      </c>
      <c r="AU14" s="169"/>
      <c r="AV14" s="168">
        <v>260</v>
      </c>
      <c r="AW14" s="168">
        <v>94</v>
      </c>
      <c r="AX14" s="168">
        <v>362</v>
      </c>
    </row>
    <row r="15" spans="1:50" ht="20.25" hidden="1" x14ac:dyDescent="0.3">
      <c r="A15" s="163" t="s">
        <v>100</v>
      </c>
      <c r="B15" s="164">
        <v>33178</v>
      </c>
      <c r="C15" s="164">
        <v>33128</v>
      </c>
      <c r="D15" s="164">
        <v>29928</v>
      </c>
      <c r="E15" s="164">
        <v>32373</v>
      </c>
      <c r="F15" s="164">
        <v>13737</v>
      </c>
      <c r="G15" s="164">
        <v>13597</v>
      </c>
      <c r="H15" s="164">
        <v>459</v>
      </c>
      <c r="I15" s="164">
        <v>420</v>
      </c>
      <c r="J15" s="164">
        <v>32950.25</v>
      </c>
      <c r="K15" s="164">
        <v>32950.25</v>
      </c>
      <c r="L15" s="164">
        <v>31615.25</v>
      </c>
      <c r="M15" s="164">
        <v>31615.25</v>
      </c>
      <c r="N15" s="164">
        <v>31614.75</v>
      </c>
      <c r="O15" s="164">
        <v>0</v>
      </c>
      <c r="P15" s="164">
        <v>1000</v>
      </c>
      <c r="Q15" s="164">
        <v>0</v>
      </c>
      <c r="R15" s="164">
        <v>33452</v>
      </c>
      <c r="S15" s="164">
        <v>33469</v>
      </c>
      <c r="T15" s="165">
        <v>32159.47</v>
      </c>
      <c r="U15" s="165">
        <v>28257.919999999998</v>
      </c>
      <c r="V15" s="166">
        <v>0</v>
      </c>
      <c r="W15" s="166">
        <v>0</v>
      </c>
      <c r="X15" s="164">
        <v>55217</v>
      </c>
      <c r="Y15" s="164">
        <v>34</v>
      </c>
      <c r="Z15" s="164">
        <v>34.5</v>
      </c>
      <c r="AA15" s="167">
        <v>1.4705882352941175</v>
      </c>
      <c r="AB15" s="164">
        <v>0</v>
      </c>
      <c r="AC15" s="164">
        <v>0</v>
      </c>
      <c r="AD15" s="167">
        <v>0</v>
      </c>
      <c r="AE15" s="164">
        <v>0</v>
      </c>
      <c r="AF15" s="164">
        <v>0</v>
      </c>
      <c r="AG15" s="167">
        <v>0</v>
      </c>
      <c r="AH15" s="164">
        <v>34.25</v>
      </c>
      <c r="AI15" s="164">
        <v>34.5</v>
      </c>
      <c r="AJ15" s="167">
        <v>0.72992700729927007</v>
      </c>
      <c r="AK15" s="164">
        <v>24.3</v>
      </c>
      <c r="AL15" s="164">
        <v>24.5</v>
      </c>
      <c r="AM15" s="167">
        <v>0.82304526748970908</v>
      </c>
      <c r="AN15" s="164">
        <v>709</v>
      </c>
      <c r="AO15" s="164">
        <v>710</v>
      </c>
      <c r="AP15" s="167">
        <v>0.14104372355430184</v>
      </c>
      <c r="AQ15" s="168">
        <v>33128</v>
      </c>
      <c r="AR15" s="169">
        <v>0</v>
      </c>
      <c r="AS15" s="169">
        <v>0</v>
      </c>
      <c r="AT15" s="169">
        <v>745</v>
      </c>
      <c r="AU15" s="169"/>
      <c r="AV15" s="168">
        <v>33118</v>
      </c>
      <c r="AW15" s="168">
        <v>16516</v>
      </c>
      <c r="AX15" s="168">
        <v>499</v>
      </c>
    </row>
    <row r="16" spans="1:50" ht="20.25" hidden="1" x14ac:dyDescent="0.3">
      <c r="A16" s="163" t="s">
        <v>101</v>
      </c>
      <c r="B16" s="164">
        <v>18605</v>
      </c>
      <c r="C16" s="164">
        <v>18755</v>
      </c>
      <c r="D16" s="164">
        <v>17666</v>
      </c>
      <c r="E16" s="164">
        <v>18223</v>
      </c>
      <c r="F16" s="164">
        <v>7508</v>
      </c>
      <c r="G16" s="164">
        <v>7745</v>
      </c>
      <c r="H16" s="164">
        <v>425</v>
      </c>
      <c r="I16" s="164">
        <v>425</v>
      </c>
      <c r="J16" s="164">
        <v>21487</v>
      </c>
      <c r="K16" s="164">
        <v>21487</v>
      </c>
      <c r="L16" s="164">
        <v>21442</v>
      </c>
      <c r="M16" s="164">
        <v>21442</v>
      </c>
      <c r="N16" s="164">
        <v>7938</v>
      </c>
      <c r="O16" s="164">
        <v>600.75</v>
      </c>
      <c r="P16" s="164">
        <v>370</v>
      </c>
      <c r="Q16" s="164">
        <v>28</v>
      </c>
      <c r="R16" s="164">
        <v>18615</v>
      </c>
      <c r="S16" s="164">
        <v>18582</v>
      </c>
      <c r="T16" s="165">
        <v>5940.0199999999904</v>
      </c>
      <c r="U16" s="165">
        <v>11261.88</v>
      </c>
      <c r="V16" s="166">
        <v>0</v>
      </c>
      <c r="W16" s="166">
        <v>0</v>
      </c>
      <c r="X16" s="164">
        <v>66912</v>
      </c>
      <c r="Y16" s="164">
        <v>31</v>
      </c>
      <c r="Z16" s="164">
        <v>30.5</v>
      </c>
      <c r="AA16" s="167">
        <v>1.61290322580645</v>
      </c>
      <c r="AB16" s="164">
        <v>0</v>
      </c>
      <c r="AC16" s="164">
        <v>0</v>
      </c>
      <c r="AD16" s="167">
        <v>0</v>
      </c>
      <c r="AE16" s="164">
        <v>0</v>
      </c>
      <c r="AF16" s="164">
        <v>0</v>
      </c>
      <c r="AG16" s="167">
        <v>0</v>
      </c>
      <c r="AH16" s="164">
        <v>30.5</v>
      </c>
      <c r="AI16" s="164">
        <v>30.5</v>
      </c>
      <c r="AJ16" s="167">
        <v>0</v>
      </c>
      <c r="AK16" s="164">
        <v>19.100000000000001</v>
      </c>
      <c r="AL16" s="164">
        <v>28.75</v>
      </c>
      <c r="AM16" s="167">
        <v>50.523560209424069</v>
      </c>
      <c r="AN16" s="164">
        <v>626</v>
      </c>
      <c r="AO16" s="164">
        <v>943</v>
      </c>
      <c r="AP16" s="167">
        <v>50.638977635782744</v>
      </c>
      <c r="AQ16" s="168">
        <v>18755</v>
      </c>
      <c r="AR16" s="169">
        <v>0</v>
      </c>
      <c r="AS16" s="169">
        <v>0</v>
      </c>
      <c r="AT16" s="169">
        <v>267</v>
      </c>
      <c r="AU16" s="169"/>
      <c r="AV16" s="168">
        <v>18490</v>
      </c>
      <c r="AW16" s="168">
        <v>9079</v>
      </c>
      <c r="AX16" s="168">
        <v>491</v>
      </c>
    </row>
    <row r="17" spans="1:50" ht="20.25" hidden="1" x14ac:dyDescent="0.3">
      <c r="A17" s="163" t="s">
        <v>102</v>
      </c>
      <c r="B17" s="164">
        <v>591</v>
      </c>
      <c r="C17" s="164">
        <v>591</v>
      </c>
      <c r="D17" s="164">
        <v>511</v>
      </c>
      <c r="E17" s="164">
        <v>532</v>
      </c>
      <c r="F17" s="164">
        <v>192</v>
      </c>
      <c r="G17" s="164">
        <v>200</v>
      </c>
      <c r="H17" s="164">
        <v>376</v>
      </c>
      <c r="I17" s="164">
        <v>375</v>
      </c>
      <c r="J17" s="164">
        <v>626.25</v>
      </c>
      <c r="K17" s="164">
        <v>626.25</v>
      </c>
      <c r="L17" s="164">
        <v>430</v>
      </c>
      <c r="M17" s="164">
        <v>430</v>
      </c>
      <c r="N17" s="164">
        <v>0</v>
      </c>
      <c r="O17" s="164">
        <v>0</v>
      </c>
      <c r="P17" s="164">
        <v>0</v>
      </c>
      <c r="Q17" s="164">
        <v>0</v>
      </c>
      <c r="R17" s="164">
        <v>567</v>
      </c>
      <c r="S17" s="164">
        <v>567</v>
      </c>
      <c r="T17" s="165">
        <v>174.25</v>
      </c>
      <c r="U17" s="165">
        <v>90</v>
      </c>
      <c r="V17" s="166">
        <v>0</v>
      </c>
      <c r="W17" s="166">
        <v>0</v>
      </c>
      <c r="X17" s="164">
        <v>0</v>
      </c>
      <c r="Y17" s="164">
        <v>0</v>
      </c>
      <c r="Z17" s="164">
        <v>0</v>
      </c>
      <c r="AA17" s="167"/>
      <c r="AB17" s="164">
        <v>0</v>
      </c>
      <c r="AC17" s="164">
        <v>0</v>
      </c>
      <c r="AD17" s="167">
        <v>0</v>
      </c>
      <c r="AE17" s="164">
        <v>0</v>
      </c>
      <c r="AF17" s="164">
        <v>0</v>
      </c>
      <c r="AG17" s="167">
        <v>0</v>
      </c>
      <c r="AH17" s="164">
        <v>0</v>
      </c>
      <c r="AI17" s="164">
        <v>0</v>
      </c>
      <c r="AJ17" s="167">
        <v>0</v>
      </c>
      <c r="AK17" s="164">
        <v>0</v>
      </c>
      <c r="AL17" s="164">
        <v>0</v>
      </c>
      <c r="AM17" s="167">
        <v>0</v>
      </c>
      <c r="AN17" s="164">
        <v>0</v>
      </c>
      <c r="AO17" s="164">
        <v>0</v>
      </c>
      <c r="AP17" s="167">
        <v>0</v>
      </c>
      <c r="AQ17" s="168">
        <v>591</v>
      </c>
      <c r="AR17" s="169">
        <v>0</v>
      </c>
      <c r="AS17" s="169">
        <v>0</v>
      </c>
      <c r="AT17" s="169">
        <v>59</v>
      </c>
      <c r="AU17" s="169"/>
      <c r="AV17" s="168">
        <v>591</v>
      </c>
      <c r="AW17" s="168">
        <v>245</v>
      </c>
      <c r="AX17" s="168">
        <v>414</v>
      </c>
    </row>
    <row r="18" spans="1:50" ht="20.25" hidden="1" x14ac:dyDescent="0.3">
      <c r="A18" s="163" t="s">
        <v>103</v>
      </c>
      <c r="B18" s="170">
        <v>69019</v>
      </c>
      <c r="C18" s="170">
        <v>68940</v>
      </c>
      <c r="D18" s="170">
        <v>61077</v>
      </c>
      <c r="E18" s="170">
        <v>67349</v>
      </c>
      <c r="F18" s="170">
        <v>27485</v>
      </c>
      <c r="G18" s="170">
        <v>29634</v>
      </c>
      <c r="H18" s="164">
        <v>450</v>
      </c>
      <c r="I18" s="164">
        <v>440</v>
      </c>
      <c r="J18" s="170">
        <v>71811</v>
      </c>
      <c r="K18" s="170">
        <v>71811</v>
      </c>
      <c r="L18" s="170">
        <v>61056</v>
      </c>
      <c r="M18" s="170">
        <v>61056</v>
      </c>
      <c r="N18" s="170">
        <v>27760</v>
      </c>
      <c r="O18" s="170">
        <v>0</v>
      </c>
      <c r="P18" s="164">
        <v>455</v>
      </c>
      <c r="Q18" s="164">
        <v>0</v>
      </c>
      <c r="R18" s="170">
        <v>68796</v>
      </c>
      <c r="S18" s="170">
        <v>67509</v>
      </c>
      <c r="T18" s="171">
        <v>68250.980000000098</v>
      </c>
      <c r="U18" s="171">
        <v>53131.03</v>
      </c>
      <c r="V18" s="172">
        <v>0</v>
      </c>
      <c r="W18" s="172">
        <v>0</v>
      </c>
      <c r="X18" s="170">
        <v>143547</v>
      </c>
      <c r="Y18" s="170">
        <v>168.75</v>
      </c>
      <c r="Z18" s="170">
        <v>168.75</v>
      </c>
      <c r="AA18" s="167">
        <v>0</v>
      </c>
      <c r="AB18" s="170">
        <v>0</v>
      </c>
      <c r="AC18" s="170">
        <v>0</v>
      </c>
      <c r="AD18" s="167">
        <v>0</v>
      </c>
      <c r="AE18" s="170">
        <v>0</v>
      </c>
      <c r="AF18" s="170">
        <v>4</v>
      </c>
      <c r="AG18" s="167">
        <v>0</v>
      </c>
      <c r="AH18" s="170">
        <v>168.75</v>
      </c>
      <c r="AI18" s="170">
        <v>168.75</v>
      </c>
      <c r="AJ18" s="167">
        <v>0</v>
      </c>
      <c r="AK18" s="170">
        <v>56</v>
      </c>
      <c r="AL18" s="170">
        <v>77.5</v>
      </c>
      <c r="AM18" s="167">
        <v>38.392857142857146</v>
      </c>
      <c r="AN18" s="164">
        <v>332</v>
      </c>
      <c r="AO18" s="164">
        <v>459</v>
      </c>
      <c r="AP18" s="167">
        <v>38.253012048192772</v>
      </c>
      <c r="AQ18" s="168">
        <v>68940</v>
      </c>
      <c r="AR18" s="169">
        <v>0</v>
      </c>
      <c r="AS18" s="169">
        <v>0</v>
      </c>
      <c r="AT18" s="169">
        <v>1391</v>
      </c>
      <c r="AU18" s="169"/>
      <c r="AV18" s="168">
        <v>68740</v>
      </c>
      <c r="AW18" s="168">
        <v>28233</v>
      </c>
      <c r="AX18" s="168">
        <v>411</v>
      </c>
    </row>
    <row r="19" spans="1:50" ht="20.25" hidden="1" x14ac:dyDescent="0.3">
      <c r="A19" s="163" t="s">
        <v>104</v>
      </c>
      <c r="B19" s="170">
        <v>30</v>
      </c>
      <c r="C19" s="170">
        <v>30</v>
      </c>
      <c r="D19" s="170">
        <v>8</v>
      </c>
      <c r="E19" s="170">
        <v>27</v>
      </c>
      <c r="F19" s="170">
        <v>3</v>
      </c>
      <c r="G19" s="170">
        <v>9</v>
      </c>
      <c r="H19" s="164">
        <v>334</v>
      </c>
      <c r="I19" s="164">
        <v>335</v>
      </c>
      <c r="J19" s="170">
        <v>47</v>
      </c>
      <c r="K19" s="170">
        <v>5</v>
      </c>
      <c r="L19" s="170">
        <v>42</v>
      </c>
      <c r="M19" s="170">
        <v>0</v>
      </c>
      <c r="N19" s="170">
        <v>0</v>
      </c>
      <c r="O19" s="170">
        <v>0</v>
      </c>
      <c r="P19" s="164">
        <v>0</v>
      </c>
      <c r="Q19" s="164" t="s">
        <v>105</v>
      </c>
      <c r="R19" s="170">
        <v>15</v>
      </c>
      <c r="S19" s="170">
        <v>15</v>
      </c>
      <c r="T19" s="171">
        <v>14.5</v>
      </c>
      <c r="U19" s="171">
        <v>8.5</v>
      </c>
      <c r="V19" s="172">
        <v>0</v>
      </c>
      <c r="W19" s="172">
        <v>0</v>
      </c>
      <c r="X19" s="170">
        <v>0</v>
      </c>
      <c r="Y19" s="170">
        <v>0</v>
      </c>
      <c r="Z19" s="170">
        <v>0</v>
      </c>
      <c r="AA19" s="167"/>
      <c r="AB19" s="170">
        <v>0</v>
      </c>
      <c r="AC19" s="170">
        <v>0</v>
      </c>
      <c r="AD19" s="167">
        <v>0</v>
      </c>
      <c r="AE19" s="170">
        <v>0</v>
      </c>
      <c r="AF19" s="170">
        <v>0</v>
      </c>
      <c r="AG19" s="167">
        <v>0</v>
      </c>
      <c r="AH19" s="170">
        <v>0</v>
      </c>
      <c r="AI19" s="170">
        <v>0</v>
      </c>
      <c r="AJ19" s="167">
        <v>0</v>
      </c>
      <c r="AK19" s="170">
        <v>0</v>
      </c>
      <c r="AL19" s="170">
        <v>0</v>
      </c>
      <c r="AM19" s="167">
        <v>0</v>
      </c>
      <c r="AN19" s="170">
        <v>0</v>
      </c>
      <c r="AO19" s="170">
        <v>0</v>
      </c>
      <c r="AP19" s="167">
        <v>0</v>
      </c>
      <c r="AQ19" s="168">
        <v>25</v>
      </c>
      <c r="AR19" s="169">
        <v>0</v>
      </c>
      <c r="AS19" s="169">
        <v>5</v>
      </c>
      <c r="AT19" s="169">
        <v>3</v>
      </c>
      <c r="AU19" s="169"/>
      <c r="AV19" s="168">
        <v>25</v>
      </c>
      <c r="AW19" s="168">
        <v>8</v>
      </c>
      <c r="AX19" s="168">
        <v>319</v>
      </c>
    </row>
    <row r="20" spans="1:50" ht="20.25" hidden="1" x14ac:dyDescent="0.3">
      <c r="A20" s="163" t="s">
        <v>106</v>
      </c>
      <c r="B20" s="170">
        <v>20691</v>
      </c>
      <c r="C20" s="170">
        <v>22291</v>
      </c>
      <c r="D20" s="170">
        <v>17209</v>
      </c>
      <c r="E20" s="170">
        <v>19637</v>
      </c>
      <c r="F20" s="170">
        <v>8054</v>
      </c>
      <c r="G20" s="170">
        <v>10800</v>
      </c>
      <c r="H20" s="164">
        <v>468</v>
      </c>
      <c r="I20" s="164">
        <v>550</v>
      </c>
      <c r="J20" s="170">
        <v>17206</v>
      </c>
      <c r="K20" s="170">
        <v>17206</v>
      </c>
      <c r="L20" s="170">
        <v>17206</v>
      </c>
      <c r="M20" s="170">
        <v>17206</v>
      </c>
      <c r="N20" s="170">
        <v>8603</v>
      </c>
      <c r="O20" s="170">
        <v>0</v>
      </c>
      <c r="P20" s="164">
        <v>500</v>
      </c>
      <c r="Q20" s="164">
        <v>0</v>
      </c>
      <c r="R20" s="170">
        <v>20895</v>
      </c>
      <c r="S20" s="170">
        <v>22879</v>
      </c>
      <c r="T20" s="171">
        <v>18560.4575</v>
      </c>
      <c r="U20" s="171">
        <v>4828.32</v>
      </c>
      <c r="V20" s="172">
        <v>0</v>
      </c>
      <c r="W20" s="172">
        <v>0</v>
      </c>
      <c r="X20" s="170">
        <v>96946</v>
      </c>
      <c r="Y20" s="170">
        <v>41</v>
      </c>
      <c r="Z20" s="170">
        <v>41</v>
      </c>
      <c r="AA20" s="167">
        <v>0</v>
      </c>
      <c r="AB20" s="170">
        <v>0</v>
      </c>
      <c r="AC20" s="170">
        <v>0</v>
      </c>
      <c r="AD20" s="167">
        <v>0</v>
      </c>
      <c r="AE20" s="170">
        <v>0</v>
      </c>
      <c r="AF20" s="170">
        <v>0.5</v>
      </c>
      <c r="AG20" s="167">
        <v>0</v>
      </c>
      <c r="AH20" s="170">
        <v>41</v>
      </c>
      <c r="AI20" s="170">
        <v>41</v>
      </c>
      <c r="AJ20" s="167">
        <v>0</v>
      </c>
      <c r="AK20" s="170">
        <v>35</v>
      </c>
      <c r="AL20" s="170">
        <v>25.05</v>
      </c>
      <c r="AM20" s="167">
        <v>28.428571428571399</v>
      </c>
      <c r="AN20" s="164">
        <v>854</v>
      </c>
      <c r="AO20" s="164">
        <v>611</v>
      </c>
      <c r="AP20" s="167">
        <v>28.454332552693199</v>
      </c>
      <c r="AQ20" s="168">
        <v>22306</v>
      </c>
      <c r="AR20" s="169">
        <v>15</v>
      </c>
      <c r="AS20" s="169">
        <v>0</v>
      </c>
      <c r="AT20" s="169">
        <v>1019</v>
      </c>
      <c r="AU20" s="169"/>
      <c r="AV20" s="168">
        <v>20656</v>
      </c>
      <c r="AW20" s="168">
        <v>10153</v>
      </c>
      <c r="AX20" s="168">
        <v>492</v>
      </c>
    </row>
    <row r="21" spans="1:50" ht="20.25" hidden="1" x14ac:dyDescent="0.3">
      <c r="A21" s="163" t="s">
        <v>107</v>
      </c>
      <c r="B21" s="170">
        <v>21616</v>
      </c>
      <c r="C21" s="170">
        <v>20816</v>
      </c>
      <c r="D21" s="170">
        <v>20757</v>
      </c>
      <c r="E21" s="170">
        <v>20802</v>
      </c>
      <c r="F21" s="170">
        <v>8303</v>
      </c>
      <c r="G21" s="170">
        <v>8321</v>
      </c>
      <c r="H21" s="164">
        <v>400</v>
      </c>
      <c r="I21" s="164">
        <v>400</v>
      </c>
      <c r="J21" s="170">
        <v>21599</v>
      </c>
      <c r="K21" s="170">
        <v>21599</v>
      </c>
      <c r="L21" s="170">
        <v>20755</v>
      </c>
      <c r="M21" s="170">
        <v>20755</v>
      </c>
      <c r="N21" s="170">
        <v>8302</v>
      </c>
      <c r="O21" s="170">
        <v>9650</v>
      </c>
      <c r="P21" s="164">
        <v>400</v>
      </c>
      <c r="Q21" s="164">
        <v>465</v>
      </c>
      <c r="R21" s="170">
        <v>21599</v>
      </c>
      <c r="S21" s="170">
        <v>21540</v>
      </c>
      <c r="T21" s="171">
        <v>19882.9899999999</v>
      </c>
      <c r="U21" s="171">
        <v>18622.939999999999</v>
      </c>
      <c r="V21" s="172">
        <v>0</v>
      </c>
      <c r="W21" s="172">
        <v>0</v>
      </c>
      <c r="X21" s="170">
        <v>51375</v>
      </c>
      <c r="Y21" s="170">
        <v>68.5</v>
      </c>
      <c r="Z21" s="170">
        <v>68.5</v>
      </c>
      <c r="AA21" s="167">
        <v>0</v>
      </c>
      <c r="AB21" s="170">
        <v>0</v>
      </c>
      <c r="AC21" s="170">
        <v>0</v>
      </c>
      <c r="AD21" s="167">
        <v>0</v>
      </c>
      <c r="AE21" s="170">
        <v>0</v>
      </c>
      <c r="AF21" s="170">
        <v>0</v>
      </c>
      <c r="AG21" s="167">
        <v>0</v>
      </c>
      <c r="AH21" s="170">
        <v>68.5</v>
      </c>
      <c r="AI21" s="170">
        <v>68.5</v>
      </c>
      <c r="AJ21" s="167">
        <v>0</v>
      </c>
      <c r="AK21" s="170">
        <v>54</v>
      </c>
      <c r="AL21" s="170">
        <v>65.3</v>
      </c>
      <c r="AM21" s="167">
        <v>20.92592592592592</v>
      </c>
      <c r="AN21" s="164">
        <v>788</v>
      </c>
      <c r="AO21" s="164">
        <v>953</v>
      </c>
      <c r="AP21" s="167">
        <v>20.939086294416242</v>
      </c>
      <c r="AQ21" s="168">
        <v>20816</v>
      </c>
      <c r="AR21" s="169">
        <v>0</v>
      </c>
      <c r="AS21" s="169">
        <v>0</v>
      </c>
      <c r="AT21" s="169">
        <v>14</v>
      </c>
      <c r="AU21" s="169"/>
      <c r="AV21" s="168">
        <v>20816</v>
      </c>
      <c r="AW21" s="168">
        <v>8774</v>
      </c>
      <c r="AX21" s="168">
        <v>422</v>
      </c>
    </row>
    <row r="22" spans="1:50" ht="20.25" hidden="1" x14ac:dyDescent="0.3">
      <c r="A22" s="163" t="s">
        <v>108</v>
      </c>
      <c r="B22" s="170">
        <v>6085</v>
      </c>
      <c r="C22" s="170">
        <v>5701</v>
      </c>
      <c r="D22" s="170">
        <v>5362</v>
      </c>
      <c r="E22" s="170">
        <v>5447</v>
      </c>
      <c r="F22" s="170">
        <v>1823</v>
      </c>
      <c r="G22" s="170">
        <v>2451</v>
      </c>
      <c r="H22" s="164">
        <v>340</v>
      </c>
      <c r="I22" s="164">
        <v>450</v>
      </c>
      <c r="J22" s="170">
        <v>6018.5</v>
      </c>
      <c r="K22" s="170">
        <v>6018.5</v>
      </c>
      <c r="L22" s="170">
        <v>2627.5</v>
      </c>
      <c r="M22" s="170">
        <v>2627.5</v>
      </c>
      <c r="N22" s="170">
        <v>48</v>
      </c>
      <c r="O22" s="170">
        <v>220.44</v>
      </c>
      <c r="P22" s="164">
        <v>18</v>
      </c>
      <c r="Q22" s="164">
        <v>84</v>
      </c>
      <c r="R22" s="170">
        <v>6062</v>
      </c>
      <c r="S22" s="170">
        <v>6028</v>
      </c>
      <c r="T22" s="171">
        <v>5576.5275000000001</v>
      </c>
      <c r="U22" s="171">
        <v>3825.24</v>
      </c>
      <c r="V22" s="172">
        <v>0</v>
      </c>
      <c r="W22" s="172">
        <v>0</v>
      </c>
      <c r="X22" s="170">
        <v>18821</v>
      </c>
      <c r="Y22" s="170">
        <v>0</v>
      </c>
      <c r="Z22" s="170">
        <v>0</v>
      </c>
      <c r="AA22" s="167"/>
      <c r="AB22" s="170">
        <v>0</v>
      </c>
      <c r="AC22" s="170">
        <v>0</v>
      </c>
      <c r="AD22" s="167">
        <v>0</v>
      </c>
      <c r="AE22" s="170">
        <v>0</v>
      </c>
      <c r="AF22" s="170">
        <v>0</v>
      </c>
      <c r="AG22" s="167">
        <v>0</v>
      </c>
      <c r="AH22" s="170">
        <v>0</v>
      </c>
      <c r="AI22" s="170">
        <v>0</v>
      </c>
      <c r="AJ22" s="167">
        <v>0</v>
      </c>
      <c r="AK22" s="170">
        <v>0</v>
      </c>
      <c r="AL22" s="170">
        <v>0</v>
      </c>
      <c r="AM22" s="167">
        <v>0</v>
      </c>
      <c r="AN22" s="170">
        <v>0</v>
      </c>
      <c r="AO22" s="170">
        <v>0</v>
      </c>
      <c r="AP22" s="167">
        <v>0</v>
      </c>
      <c r="AQ22" s="168">
        <v>5701</v>
      </c>
      <c r="AR22" s="169">
        <v>0</v>
      </c>
      <c r="AS22" s="169">
        <v>0</v>
      </c>
      <c r="AT22" s="169">
        <v>254</v>
      </c>
      <c r="AU22" s="169"/>
      <c r="AV22" s="168">
        <v>5701</v>
      </c>
      <c r="AW22" s="168">
        <v>2474</v>
      </c>
      <c r="AX22" s="168">
        <v>434</v>
      </c>
    </row>
    <row r="23" spans="1:50" ht="20.25" hidden="1" x14ac:dyDescent="0.3">
      <c r="A23" s="163" t="s">
        <v>109</v>
      </c>
      <c r="B23" s="164">
        <v>25919</v>
      </c>
      <c r="C23" s="164">
        <v>25399</v>
      </c>
      <c r="D23" s="164">
        <v>22844</v>
      </c>
      <c r="E23" s="164">
        <v>24335</v>
      </c>
      <c r="F23" s="164">
        <v>8681</v>
      </c>
      <c r="G23" s="164">
        <v>14114</v>
      </c>
      <c r="H23" s="164">
        <v>380</v>
      </c>
      <c r="I23" s="164">
        <v>580</v>
      </c>
      <c r="J23" s="164">
        <v>13967</v>
      </c>
      <c r="K23" s="164">
        <v>13967</v>
      </c>
      <c r="L23" s="164">
        <v>11037</v>
      </c>
      <c r="M23" s="164">
        <v>11037</v>
      </c>
      <c r="N23" s="164">
        <v>80</v>
      </c>
      <c r="O23" s="164">
        <v>0</v>
      </c>
      <c r="P23" s="164">
        <v>7</v>
      </c>
      <c r="Q23" s="164">
        <v>0</v>
      </c>
      <c r="R23" s="164">
        <v>25739</v>
      </c>
      <c r="S23" s="164">
        <v>26191</v>
      </c>
      <c r="T23" s="165">
        <v>23022.67</v>
      </c>
      <c r="U23" s="165">
        <v>16578.91</v>
      </c>
      <c r="V23" s="166">
        <v>0</v>
      </c>
      <c r="W23" s="166">
        <v>0</v>
      </c>
      <c r="X23" s="164">
        <v>48642</v>
      </c>
      <c r="Y23" s="164">
        <v>19</v>
      </c>
      <c r="Z23" s="164">
        <v>19</v>
      </c>
      <c r="AA23" s="167">
        <v>0</v>
      </c>
      <c r="AB23" s="164">
        <v>0</v>
      </c>
      <c r="AC23" s="164">
        <v>0</v>
      </c>
      <c r="AD23" s="167">
        <v>0</v>
      </c>
      <c r="AE23" s="164">
        <v>0</v>
      </c>
      <c r="AF23" s="164">
        <v>0</v>
      </c>
      <c r="AG23" s="167">
        <v>0</v>
      </c>
      <c r="AH23" s="164">
        <v>19</v>
      </c>
      <c r="AI23" s="164">
        <v>19</v>
      </c>
      <c r="AJ23" s="167">
        <v>0</v>
      </c>
      <c r="AK23" s="164">
        <v>10.4</v>
      </c>
      <c r="AL23" s="164">
        <v>7.8</v>
      </c>
      <c r="AM23" s="167">
        <v>25</v>
      </c>
      <c r="AN23" s="164">
        <v>547</v>
      </c>
      <c r="AO23" s="164">
        <v>411</v>
      </c>
      <c r="AP23" s="167">
        <v>24.862888482632499</v>
      </c>
      <c r="AQ23" s="168">
        <v>25399</v>
      </c>
      <c r="AR23" s="173">
        <v>0</v>
      </c>
      <c r="AS23" s="173">
        <v>0</v>
      </c>
      <c r="AT23" s="169">
        <v>1024</v>
      </c>
      <c r="AU23" s="169"/>
      <c r="AV23" s="174">
        <v>25359</v>
      </c>
      <c r="AW23" s="174">
        <v>12391</v>
      </c>
      <c r="AX23" s="168">
        <v>489</v>
      </c>
    </row>
    <row r="24" spans="1:50" ht="20.25" hidden="1" x14ac:dyDescent="0.3">
      <c r="A24" s="163" t="s">
        <v>110</v>
      </c>
      <c r="B24" s="164">
        <v>8493</v>
      </c>
      <c r="C24" s="164">
        <v>8166</v>
      </c>
      <c r="D24" s="164">
        <v>7074</v>
      </c>
      <c r="E24" s="164">
        <v>7504</v>
      </c>
      <c r="F24" s="164">
        <v>2476</v>
      </c>
      <c r="G24" s="164">
        <v>4225</v>
      </c>
      <c r="H24" s="164">
        <v>350</v>
      </c>
      <c r="I24" s="164">
        <v>563</v>
      </c>
      <c r="J24" s="164">
        <v>5780</v>
      </c>
      <c r="K24" s="164">
        <v>5716</v>
      </c>
      <c r="L24" s="164">
        <v>5549</v>
      </c>
      <c r="M24" s="164">
        <v>5531</v>
      </c>
      <c r="N24" s="164">
        <v>2653.5</v>
      </c>
      <c r="O24" s="164">
        <v>0</v>
      </c>
      <c r="P24" s="164">
        <v>478</v>
      </c>
      <c r="Q24" s="164">
        <v>0</v>
      </c>
      <c r="R24" s="164">
        <v>8802</v>
      </c>
      <c r="S24" s="164">
        <v>8800</v>
      </c>
      <c r="T24" s="165">
        <v>8047.9174999999896</v>
      </c>
      <c r="U24" s="165">
        <v>1578.5</v>
      </c>
      <c r="V24" s="166">
        <v>0</v>
      </c>
      <c r="W24" s="166">
        <v>0</v>
      </c>
      <c r="X24" s="164">
        <v>7310</v>
      </c>
      <c r="Y24" s="164">
        <v>18.5</v>
      </c>
      <c r="Z24" s="164">
        <v>18.5</v>
      </c>
      <c r="AA24" s="167">
        <v>0</v>
      </c>
      <c r="AB24" s="164">
        <v>0</v>
      </c>
      <c r="AC24" s="164">
        <v>0</v>
      </c>
      <c r="AD24" s="167">
        <v>0</v>
      </c>
      <c r="AE24" s="164">
        <v>0</v>
      </c>
      <c r="AF24" s="164">
        <v>0</v>
      </c>
      <c r="AG24" s="167">
        <v>0</v>
      </c>
      <c r="AH24" s="164">
        <v>18.5</v>
      </c>
      <c r="AI24" s="164">
        <v>18.5</v>
      </c>
      <c r="AJ24" s="167">
        <v>0</v>
      </c>
      <c r="AK24" s="164">
        <v>14</v>
      </c>
      <c r="AL24" s="164">
        <v>13.5</v>
      </c>
      <c r="AM24" s="167">
        <v>3.5714285714285698</v>
      </c>
      <c r="AN24" s="164">
        <v>757</v>
      </c>
      <c r="AO24" s="164">
        <v>730</v>
      </c>
      <c r="AP24" s="167">
        <v>3.5667107001320999</v>
      </c>
      <c r="AQ24" s="168">
        <v>8121</v>
      </c>
      <c r="AR24" s="169">
        <v>0</v>
      </c>
      <c r="AS24" s="169">
        <v>45</v>
      </c>
      <c r="AT24" s="169">
        <v>486</v>
      </c>
      <c r="AU24" s="169"/>
      <c r="AV24" s="168">
        <v>7945</v>
      </c>
      <c r="AW24" s="168">
        <v>3305</v>
      </c>
      <c r="AX24" s="168">
        <v>416</v>
      </c>
    </row>
    <row r="25" spans="1:50" ht="20.25" hidden="1" x14ac:dyDescent="0.3">
      <c r="A25" s="163" t="s">
        <v>111</v>
      </c>
      <c r="B25" s="164">
        <v>8987</v>
      </c>
      <c r="C25" s="164">
        <v>8987</v>
      </c>
      <c r="D25" s="164">
        <v>8283</v>
      </c>
      <c r="E25" s="164">
        <v>8827</v>
      </c>
      <c r="F25" s="164">
        <v>3479</v>
      </c>
      <c r="G25" s="164">
        <v>3531</v>
      </c>
      <c r="H25" s="164">
        <v>420</v>
      </c>
      <c r="I25" s="164">
        <v>400</v>
      </c>
      <c r="J25" s="164">
        <v>8996</v>
      </c>
      <c r="K25" s="164">
        <v>8996</v>
      </c>
      <c r="L25" s="164">
        <v>6147</v>
      </c>
      <c r="M25" s="164">
        <v>6147</v>
      </c>
      <c r="N25" s="164">
        <v>3025.2</v>
      </c>
      <c r="O25" s="164">
        <v>1300.2</v>
      </c>
      <c r="P25" s="164">
        <v>492</v>
      </c>
      <c r="Q25" s="164">
        <v>212</v>
      </c>
      <c r="R25" s="164">
        <v>8456</v>
      </c>
      <c r="S25" s="164">
        <v>8448</v>
      </c>
      <c r="T25" s="165">
        <v>8018.0550000000003</v>
      </c>
      <c r="U25" s="165">
        <v>4495.2700000000004</v>
      </c>
      <c r="V25" s="166">
        <v>0</v>
      </c>
      <c r="W25" s="166">
        <v>0</v>
      </c>
      <c r="X25" s="164">
        <v>16370</v>
      </c>
      <c r="Y25" s="164">
        <v>10</v>
      </c>
      <c r="Z25" s="164">
        <v>10</v>
      </c>
      <c r="AA25" s="167">
        <v>0</v>
      </c>
      <c r="AB25" s="164">
        <v>0</v>
      </c>
      <c r="AC25" s="164">
        <v>0</v>
      </c>
      <c r="AD25" s="167">
        <v>0</v>
      </c>
      <c r="AE25" s="164">
        <v>0</v>
      </c>
      <c r="AF25" s="164">
        <v>0</v>
      </c>
      <c r="AG25" s="167">
        <v>0</v>
      </c>
      <c r="AH25" s="164">
        <v>10</v>
      </c>
      <c r="AI25" s="164">
        <v>10</v>
      </c>
      <c r="AJ25" s="167">
        <v>0</v>
      </c>
      <c r="AK25" s="164">
        <v>4.45</v>
      </c>
      <c r="AL25" s="164">
        <v>3</v>
      </c>
      <c r="AM25" s="167">
        <v>32.5842696629214</v>
      </c>
      <c r="AN25" s="164">
        <v>445</v>
      </c>
      <c r="AO25" s="164">
        <v>300</v>
      </c>
      <c r="AP25" s="167">
        <v>32.5842696629214</v>
      </c>
      <c r="AQ25" s="168">
        <v>8987</v>
      </c>
      <c r="AR25" s="169">
        <v>0</v>
      </c>
      <c r="AS25" s="169">
        <v>0</v>
      </c>
      <c r="AT25" s="169">
        <v>160</v>
      </c>
      <c r="AU25" s="169"/>
      <c r="AV25" s="168">
        <v>8987</v>
      </c>
      <c r="AW25" s="168">
        <v>4161</v>
      </c>
      <c r="AX25" s="168">
        <v>463</v>
      </c>
    </row>
    <row r="26" spans="1:50" ht="20.25" hidden="1" x14ac:dyDescent="0.3">
      <c r="A26" s="163" t="s">
        <v>112</v>
      </c>
      <c r="B26" s="175">
        <v>160</v>
      </c>
      <c r="C26" s="175">
        <v>85</v>
      </c>
      <c r="D26" s="175">
        <v>51</v>
      </c>
      <c r="E26" s="175">
        <v>57</v>
      </c>
      <c r="F26" s="175">
        <v>26</v>
      </c>
      <c r="G26" s="175">
        <v>17</v>
      </c>
      <c r="H26" s="164">
        <v>500</v>
      </c>
      <c r="I26" s="164">
        <v>300</v>
      </c>
      <c r="J26" s="175">
        <v>50</v>
      </c>
      <c r="K26" s="175">
        <v>50</v>
      </c>
      <c r="L26" s="175">
        <v>0</v>
      </c>
      <c r="M26" s="175">
        <v>0</v>
      </c>
      <c r="N26" s="175">
        <v>0</v>
      </c>
      <c r="O26" s="175">
        <v>0</v>
      </c>
      <c r="P26" s="164" t="s">
        <v>105</v>
      </c>
      <c r="Q26" s="164" t="s">
        <v>105</v>
      </c>
      <c r="R26" s="175">
        <v>207</v>
      </c>
      <c r="S26" s="175">
        <v>207</v>
      </c>
      <c r="T26" s="176">
        <v>118.84</v>
      </c>
      <c r="U26" s="176">
        <v>46.03</v>
      </c>
      <c r="V26" s="177">
        <v>0</v>
      </c>
      <c r="W26" s="177">
        <v>0</v>
      </c>
      <c r="X26" s="175">
        <v>0</v>
      </c>
      <c r="Y26" s="175">
        <v>0</v>
      </c>
      <c r="Z26" s="175">
        <v>0</v>
      </c>
      <c r="AA26" s="167"/>
      <c r="AB26" s="175">
        <v>0</v>
      </c>
      <c r="AC26" s="175">
        <v>0</v>
      </c>
      <c r="AD26" s="167">
        <v>0</v>
      </c>
      <c r="AE26" s="175">
        <v>0</v>
      </c>
      <c r="AF26" s="175">
        <v>0</v>
      </c>
      <c r="AG26" s="167">
        <v>0</v>
      </c>
      <c r="AH26" s="175">
        <v>0</v>
      </c>
      <c r="AI26" s="175">
        <v>0</v>
      </c>
      <c r="AJ26" s="167">
        <v>0</v>
      </c>
      <c r="AK26" s="175">
        <v>0</v>
      </c>
      <c r="AL26" s="175">
        <v>0</v>
      </c>
      <c r="AM26" s="167">
        <v>0</v>
      </c>
      <c r="AN26" s="175">
        <v>0</v>
      </c>
      <c r="AO26" s="175">
        <v>0</v>
      </c>
      <c r="AP26" s="167">
        <v>0</v>
      </c>
      <c r="AQ26" s="168">
        <v>85</v>
      </c>
      <c r="AR26" s="169">
        <v>0</v>
      </c>
      <c r="AS26" s="169">
        <v>0</v>
      </c>
      <c r="AT26" s="169">
        <v>28</v>
      </c>
      <c r="AU26" s="169"/>
      <c r="AV26" s="168">
        <v>85</v>
      </c>
      <c r="AW26" s="168">
        <v>36</v>
      </c>
      <c r="AX26" s="168">
        <v>429</v>
      </c>
    </row>
    <row r="27" spans="1:50" ht="20.25" hidden="1" x14ac:dyDescent="0.3">
      <c r="A27" s="163" t="s">
        <v>113</v>
      </c>
      <c r="B27" s="170">
        <v>3435</v>
      </c>
      <c r="C27" s="170">
        <v>3435</v>
      </c>
      <c r="D27" s="170">
        <v>2810</v>
      </c>
      <c r="E27" s="170">
        <v>3196</v>
      </c>
      <c r="F27" s="170">
        <v>1265</v>
      </c>
      <c r="G27" s="170">
        <v>1358</v>
      </c>
      <c r="H27" s="164">
        <v>450</v>
      </c>
      <c r="I27" s="164">
        <v>425</v>
      </c>
      <c r="J27" s="170">
        <v>2969</v>
      </c>
      <c r="K27" s="170">
        <v>2969</v>
      </c>
      <c r="L27" s="170">
        <v>2533</v>
      </c>
      <c r="M27" s="170">
        <v>2533</v>
      </c>
      <c r="N27" s="170">
        <v>1183</v>
      </c>
      <c r="O27" s="170">
        <v>90</v>
      </c>
      <c r="P27" s="164">
        <v>467</v>
      </c>
      <c r="Q27" s="164">
        <v>36</v>
      </c>
      <c r="R27" s="170">
        <v>3457</v>
      </c>
      <c r="S27" s="170">
        <v>3457</v>
      </c>
      <c r="T27" s="171">
        <v>1829.8924999999999</v>
      </c>
      <c r="U27" s="171">
        <v>504.89</v>
      </c>
      <c r="V27" s="172">
        <v>0</v>
      </c>
      <c r="W27" s="172">
        <v>0</v>
      </c>
      <c r="X27" s="170">
        <v>0</v>
      </c>
      <c r="Y27" s="170">
        <v>0</v>
      </c>
      <c r="Z27" s="170">
        <v>0</v>
      </c>
      <c r="AA27" s="167"/>
      <c r="AB27" s="170">
        <v>0</v>
      </c>
      <c r="AC27" s="170">
        <v>0</v>
      </c>
      <c r="AD27" s="167">
        <v>0</v>
      </c>
      <c r="AE27" s="170">
        <v>0</v>
      </c>
      <c r="AF27" s="170">
        <v>0</v>
      </c>
      <c r="AG27" s="167">
        <v>0</v>
      </c>
      <c r="AH27" s="170">
        <v>0</v>
      </c>
      <c r="AI27" s="170">
        <v>0</v>
      </c>
      <c r="AJ27" s="167">
        <v>0</v>
      </c>
      <c r="AK27" s="170">
        <v>0</v>
      </c>
      <c r="AL27" s="170">
        <v>0</v>
      </c>
      <c r="AM27" s="167">
        <v>0</v>
      </c>
      <c r="AN27" s="170">
        <v>0</v>
      </c>
      <c r="AO27" s="170">
        <v>0</v>
      </c>
      <c r="AP27" s="167">
        <v>0</v>
      </c>
      <c r="AQ27" s="168">
        <v>3435</v>
      </c>
      <c r="AR27" s="173">
        <v>0</v>
      </c>
      <c r="AS27" s="173">
        <v>0</v>
      </c>
      <c r="AT27" s="169">
        <v>229</v>
      </c>
      <c r="AU27" s="169"/>
      <c r="AV27" s="174">
        <v>3425</v>
      </c>
      <c r="AW27" s="174">
        <v>1593</v>
      </c>
      <c r="AX27" s="168">
        <v>465</v>
      </c>
    </row>
    <row r="28" spans="1:50" ht="20.25" hidden="1" x14ac:dyDescent="0.3">
      <c r="A28" s="163" t="s">
        <v>114</v>
      </c>
      <c r="B28" s="178">
        <v>5445</v>
      </c>
      <c r="C28" s="178">
        <v>5457</v>
      </c>
      <c r="D28" s="178">
        <v>4540</v>
      </c>
      <c r="E28" s="178">
        <v>5010</v>
      </c>
      <c r="F28" s="178">
        <v>1771</v>
      </c>
      <c r="G28" s="178">
        <v>2505</v>
      </c>
      <c r="H28" s="164">
        <v>390</v>
      </c>
      <c r="I28" s="164">
        <v>500</v>
      </c>
      <c r="J28" s="178">
        <v>6370</v>
      </c>
      <c r="K28" s="178">
        <v>5704.36</v>
      </c>
      <c r="L28" s="178">
        <v>2796</v>
      </c>
      <c r="M28" s="178">
        <v>4514</v>
      </c>
      <c r="N28" s="178">
        <v>1154.6780000000001</v>
      </c>
      <c r="O28" s="178">
        <v>238.75299999999999</v>
      </c>
      <c r="P28" s="164">
        <v>413</v>
      </c>
      <c r="Q28" s="164">
        <v>53</v>
      </c>
      <c r="R28" s="178">
        <v>5498</v>
      </c>
      <c r="S28" s="178">
        <v>5546</v>
      </c>
      <c r="T28" s="179">
        <v>2766.5699999999902</v>
      </c>
      <c r="U28" s="179">
        <v>2214.7399999999998</v>
      </c>
      <c r="V28" s="180">
        <v>0</v>
      </c>
      <c r="W28" s="180">
        <v>0</v>
      </c>
      <c r="X28" s="178">
        <v>4175</v>
      </c>
      <c r="Y28" s="178">
        <v>0</v>
      </c>
      <c r="Z28" s="178">
        <v>0</v>
      </c>
      <c r="AA28" s="167"/>
      <c r="AB28" s="178">
        <v>0</v>
      </c>
      <c r="AC28" s="178">
        <v>0</v>
      </c>
      <c r="AD28" s="167">
        <v>0</v>
      </c>
      <c r="AE28" s="178">
        <v>0</v>
      </c>
      <c r="AF28" s="178">
        <v>0</v>
      </c>
      <c r="AG28" s="167">
        <v>0</v>
      </c>
      <c r="AH28" s="178">
        <v>0</v>
      </c>
      <c r="AI28" s="178">
        <v>0</v>
      </c>
      <c r="AJ28" s="167">
        <v>0</v>
      </c>
      <c r="AK28" s="178">
        <v>0</v>
      </c>
      <c r="AL28" s="178">
        <v>0</v>
      </c>
      <c r="AM28" s="167">
        <v>0</v>
      </c>
      <c r="AN28" s="178">
        <v>0</v>
      </c>
      <c r="AO28" s="178">
        <v>0</v>
      </c>
      <c r="AP28" s="167">
        <v>0</v>
      </c>
      <c r="AQ28" s="168">
        <v>4991</v>
      </c>
      <c r="AR28" s="169">
        <v>0</v>
      </c>
      <c r="AS28" s="169">
        <v>466</v>
      </c>
      <c r="AT28" s="169">
        <v>395</v>
      </c>
      <c r="AU28" s="169"/>
      <c r="AV28" s="168">
        <v>4939</v>
      </c>
      <c r="AW28" s="168">
        <v>1911</v>
      </c>
      <c r="AX28" s="168">
        <v>387</v>
      </c>
    </row>
    <row r="29" spans="1:50" ht="20.25" hidden="1" x14ac:dyDescent="0.3">
      <c r="A29" s="163" t="s">
        <v>115</v>
      </c>
      <c r="B29" s="178">
        <v>957</v>
      </c>
      <c r="C29" s="178">
        <v>957</v>
      </c>
      <c r="D29" s="178">
        <v>800</v>
      </c>
      <c r="E29" s="178">
        <v>913</v>
      </c>
      <c r="F29" s="178">
        <v>240</v>
      </c>
      <c r="G29" s="178">
        <v>274</v>
      </c>
      <c r="H29" s="164">
        <v>300</v>
      </c>
      <c r="I29" s="164">
        <v>300</v>
      </c>
      <c r="J29" s="178">
        <v>559</v>
      </c>
      <c r="K29" s="178">
        <v>559</v>
      </c>
      <c r="L29" s="178">
        <v>426</v>
      </c>
      <c r="M29" s="178">
        <v>426</v>
      </c>
      <c r="N29" s="178">
        <v>180</v>
      </c>
      <c r="O29" s="178">
        <v>0</v>
      </c>
      <c r="P29" s="164">
        <v>423</v>
      </c>
      <c r="Q29" s="164">
        <v>0</v>
      </c>
      <c r="R29" s="178">
        <v>949</v>
      </c>
      <c r="S29" s="178">
        <v>949</v>
      </c>
      <c r="T29" s="179">
        <v>753.01749999999902</v>
      </c>
      <c r="U29" s="179">
        <v>369.4</v>
      </c>
      <c r="V29" s="180">
        <v>0</v>
      </c>
      <c r="W29" s="180">
        <v>0</v>
      </c>
      <c r="X29" s="178">
        <v>0</v>
      </c>
      <c r="Y29" s="178">
        <v>0</v>
      </c>
      <c r="Z29" s="178">
        <v>0</v>
      </c>
      <c r="AA29" s="167"/>
      <c r="AB29" s="178">
        <v>0</v>
      </c>
      <c r="AC29" s="178">
        <v>0</v>
      </c>
      <c r="AD29" s="167">
        <v>0</v>
      </c>
      <c r="AE29" s="178">
        <v>0</v>
      </c>
      <c r="AF29" s="178">
        <v>0</v>
      </c>
      <c r="AG29" s="167">
        <v>0</v>
      </c>
      <c r="AH29" s="178">
        <v>0</v>
      </c>
      <c r="AI29" s="178">
        <v>0</v>
      </c>
      <c r="AJ29" s="167">
        <v>0</v>
      </c>
      <c r="AK29" s="178">
        <v>0</v>
      </c>
      <c r="AL29" s="178">
        <v>0</v>
      </c>
      <c r="AM29" s="167">
        <v>0</v>
      </c>
      <c r="AN29" s="178">
        <v>0</v>
      </c>
      <c r="AO29" s="178">
        <v>0</v>
      </c>
      <c r="AP29" s="167">
        <v>0</v>
      </c>
      <c r="AQ29" s="168">
        <v>957</v>
      </c>
      <c r="AR29" s="169">
        <v>0</v>
      </c>
      <c r="AS29" s="169">
        <v>0</v>
      </c>
      <c r="AT29" s="169">
        <v>44</v>
      </c>
      <c r="AU29" s="169"/>
      <c r="AV29" s="168">
        <v>957</v>
      </c>
      <c r="AW29" s="168">
        <v>335</v>
      </c>
      <c r="AX29" s="168">
        <v>350</v>
      </c>
    </row>
    <row r="30" spans="1:50" ht="20.25" hidden="1" x14ac:dyDescent="0.3">
      <c r="A30" s="181" t="s">
        <v>116</v>
      </c>
      <c r="B30" s="164">
        <v>96780</v>
      </c>
      <c r="C30" s="164">
        <v>97823</v>
      </c>
      <c r="D30" s="164">
        <v>79737</v>
      </c>
      <c r="E30" s="164">
        <v>85303</v>
      </c>
      <c r="F30" s="164">
        <v>31716</v>
      </c>
      <c r="G30" s="164">
        <v>40605</v>
      </c>
      <c r="H30" s="164">
        <v>398</v>
      </c>
      <c r="I30" s="164">
        <v>476</v>
      </c>
      <c r="J30" s="164">
        <v>86698.8</v>
      </c>
      <c r="K30" s="164">
        <v>92432.8</v>
      </c>
      <c r="L30" s="164">
        <v>68738.25</v>
      </c>
      <c r="M30" s="164">
        <v>74119.25</v>
      </c>
      <c r="N30" s="164">
        <v>25023.334999999999</v>
      </c>
      <c r="O30" s="164">
        <v>17086.91</v>
      </c>
      <c r="P30" s="164">
        <v>364</v>
      </c>
      <c r="Q30" s="164">
        <v>231</v>
      </c>
      <c r="R30" s="164">
        <v>91253</v>
      </c>
      <c r="S30" s="164">
        <v>91117</v>
      </c>
      <c r="T30" s="165">
        <v>86848.974999999948</v>
      </c>
      <c r="U30" s="165">
        <v>74555.12</v>
      </c>
      <c r="V30" s="166">
        <v>0</v>
      </c>
      <c r="W30" s="166">
        <v>0</v>
      </c>
      <c r="X30" s="164">
        <v>241474</v>
      </c>
      <c r="Y30" s="164">
        <v>250</v>
      </c>
      <c r="Z30" s="164">
        <v>205</v>
      </c>
      <c r="AA30" s="157">
        <f>(Z30-Y30)/Y30*100</f>
        <v>-18</v>
      </c>
      <c r="AB30" s="164">
        <v>0</v>
      </c>
      <c r="AC30" s="164">
        <v>0</v>
      </c>
      <c r="AD30" s="157">
        <v>0</v>
      </c>
      <c r="AE30" s="164">
        <v>0</v>
      </c>
      <c r="AF30" s="164">
        <v>0</v>
      </c>
      <c r="AG30" s="157">
        <v>0</v>
      </c>
      <c r="AH30" s="164">
        <v>242</v>
      </c>
      <c r="AI30" s="164">
        <v>198</v>
      </c>
      <c r="AJ30" s="157">
        <f>(AI30-AH30)/AH30*100</f>
        <v>-18.181818181818183</v>
      </c>
      <c r="AK30" s="164">
        <v>120.86</v>
      </c>
      <c r="AL30" s="164">
        <v>96.8</v>
      </c>
      <c r="AM30" s="157">
        <f>(AL30-AK30)/AK30*100</f>
        <v>-19.90733079596227</v>
      </c>
      <c r="AN30" s="164">
        <v>499</v>
      </c>
      <c r="AO30" s="164">
        <v>489</v>
      </c>
      <c r="AP30" s="157">
        <f>(AO30-AN30)/AN30*100</f>
        <v>-2.0040080160320639</v>
      </c>
      <c r="AQ30" s="168">
        <v>96504</v>
      </c>
      <c r="AR30" s="169">
        <v>628</v>
      </c>
      <c r="AS30" s="169">
        <v>1947</v>
      </c>
      <c r="AT30" s="169">
        <v>11050</v>
      </c>
      <c r="AU30" s="169"/>
      <c r="AV30" s="168">
        <v>94406</v>
      </c>
      <c r="AW30" s="168">
        <v>43369</v>
      </c>
      <c r="AX30" s="168">
        <v>459</v>
      </c>
    </row>
    <row r="31" spans="1:50" ht="20.25" hidden="1" x14ac:dyDescent="0.3">
      <c r="A31" s="163" t="s">
        <v>117</v>
      </c>
      <c r="B31" s="164">
        <v>6539</v>
      </c>
      <c r="C31" s="164">
        <v>6567</v>
      </c>
      <c r="D31" s="164">
        <v>5273</v>
      </c>
      <c r="E31" s="164">
        <v>5203</v>
      </c>
      <c r="F31" s="164">
        <v>1350</v>
      </c>
      <c r="G31" s="164">
        <v>1379</v>
      </c>
      <c r="H31" s="164">
        <v>256</v>
      </c>
      <c r="I31" s="164">
        <v>265</v>
      </c>
      <c r="J31" s="164">
        <v>8307.75</v>
      </c>
      <c r="K31" s="164">
        <v>8110.25</v>
      </c>
      <c r="L31" s="164">
        <v>6592.25</v>
      </c>
      <c r="M31" s="164">
        <v>6439.75</v>
      </c>
      <c r="N31" s="164">
        <v>0</v>
      </c>
      <c r="O31" s="164">
        <v>967.8</v>
      </c>
      <c r="P31" s="164">
        <v>0</v>
      </c>
      <c r="Q31" s="164">
        <v>150</v>
      </c>
      <c r="R31" s="164">
        <v>6403</v>
      </c>
      <c r="S31" s="164">
        <v>6281</v>
      </c>
      <c r="T31" s="165">
        <v>4726.09</v>
      </c>
      <c r="U31" s="165">
        <v>3676.88</v>
      </c>
      <c r="V31" s="166">
        <v>0</v>
      </c>
      <c r="W31" s="166">
        <v>0</v>
      </c>
      <c r="X31" s="164">
        <v>34863</v>
      </c>
      <c r="Y31" s="164">
        <v>43</v>
      </c>
      <c r="Z31" s="164">
        <v>43</v>
      </c>
      <c r="AA31" s="167">
        <v>0</v>
      </c>
      <c r="AB31" s="164">
        <v>0</v>
      </c>
      <c r="AC31" s="164">
        <v>0</v>
      </c>
      <c r="AD31" s="167">
        <v>0</v>
      </c>
      <c r="AE31" s="164">
        <v>0</v>
      </c>
      <c r="AF31" s="164">
        <v>0</v>
      </c>
      <c r="AG31" s="167">
        <v>0</v>
      </c>
      <c r="AH31" s="164">
        <v>43</v>
      </c>
      <c r="AI31" s="164">
        <v>43</v>
      </c>
      <c r="AJ31" s="167">
        <v>0</v>
      </c>
      <c r="AK31" s="164">
        <v>44.5</v>
      </c>
      <c r="AL31" s="164">
        <v>20</v>
      </c>
      <c r="AM31" s="167">
        <v>55.056179775280903</v>
      </c>
      <c r="AN31" s="164">
        <v>1035</v>
      </c>
      <c r="AO31" s="164">
        <v>465</v>
      </c>
      <c r="AP31" s="167">
        <v>55.072463768115902</v>
      </c>
      <c r="AQ31" s="168">
        <v>6667</v>
      </c>
      <c r="AR31" s="169">
        <v>100</v>
      </c>
      <c r="AS31" s="169"/>
      <c r="AT31" s="169">
        <v>1266</v>
      </c>
      <c r="AU31" s="169"/>
      <c r="AV31" s="168">
        <v>6469</v>
      </c>
      <c r="AW31" s="168">
        <v>1805</v>
      </c>
      <c r="AX31" s="168">
        <v>279</v>
      </c>
    </row>
    <row r="32" spans="1:50" ht="20.25" hidden="1" x14ac:dyDescent="0.3">
      <c r="A32" s="163" t="s">
        <v>118</v>
      </c>
      <c r="B32" s="164">
        <v>3045</v>
      </c>
      <c r="C32" s="164">
        <v>2999</v>
      </c>
      <c r="D32" s="164">
        <v>2092</v>
      </c>
      <c r="E32" s="164">
        <v>2280</v>
      </c>
      <c r="F32" s="164">
        <v>538</v>
      </c>
      <c r="G32" s="164">
        <v>700</v>
      </c>
      <c r="H32" s="164">
        <v>257</v>
      </c>
      <c r="I32" s="164">
        <v>307</v>
      </c>
      <c r="J32" s="164">
        <v>2681</v>
      </c>
      <c r="K32" s="164">
        <v>2681</v>
      </c>
      <c r="L32" s="164">
        <v>2680</v>
      </c>
      <c r="M32" s="164">
        <v>2680</v>
      </c>
      <c r="N32" s="164">
        <v>0</v>
      </c>
      <c r="O32" s="164">
        <v>0</v>
      </c>
      <c r="P32" s="164">
        <v>0</v>
      </c>
      <c r="Q32" s="164">
        <v>0</v>
      </c>
      <c r="R32" s="164">
        <v>2443</v>
      </c>
      <c r="S32" s="164">
        <v>2443</v>
      </c>
      <c r="T32" s="165">
        <v>2472.5299999999902</v>
      </c>
      <c r="U32" s="165">
        <v>1601.45</v>
      </c>
      <c r="V32" s="166">
        <v>0</v>
      </c>
      <c r="W32" s="166">
        <v>0</v>
      </c>
      <c r="X32" s="164">
        <v>0</v>
      </c>
      <c r="Y32" s="164">
        <v>0</v>
      </c>
      <c r="Z32" s="164">
        <v>0</v>
      </c>
      <c r="AA32" s="167"/>
      <c r="AB32" s="164">
        <v>0</v>
      </c>
      <c r="AC32" s="164">
        <v>0</v>
      </c>
      <c r="AD32" s="167">
        <v>0</v>
      </c>
      <c r="AE32" s="164">
        <v>0</v>
      </c>
      <c r="AF32" s="164">
        <v>0</v>
      </c>
      <c r="AG32" s="167">
        <v>0</v>
      </c>
      <c r="AH32" s="164">
        <v>0</v>
      </c>
      <c r="AI32" s="164">
        <v>0</v>
      </c>
      <c r="AJ32" s="167">
        <v>0</v>
      </c>
      <c r="AK32" s="164">
        <v>0</v>
      </c>
      <c r="AL32" s="164">
        <v>0</v>
      </c>
      <c r="AM32" s="167">
        <v>0</v>
      </c>
      <c r="AN32" s="164">
        <v>0</v>
      </c>
      <c r="AO32" s="164">
        <v>0</v>
      </c>
      <c r="AP32" s="167">
        <v>0</v>
      </c>
      <c r="AQ32" s="168">
        <v>2999</v>
      </c>
      <c r="AR32" s="169">
        <v>0</v>
      </c>
      <c r="AS32" s="169"/>
      <c r="AT32" s="169">
        <v>719</v>
      </c>
      <c r="AU32" s="169"/>
      <c r="AV32" s="168">
        <v>2999</v>
      </c>
      <c r="AW32" s="168">
        <v>966</v>
      </c>
      <c r="AX32" s="168">
        <v>322</v>
      </c>
    </row>
    <row r="33" spans="1:50" ht="20.25" hidden="1" x14ac:dyDescent="0.3">
      <c r="A33" s="163" t="s">
        <v>119</v>
      </c>
      <c r="B33" s="164">
        <v>13923</v>
      </c>
      <c r="C33" s="164">
        <v>13867</v>
      </c>
      <c r="D33" s="164">
        <v>11046</v>
      </c>
      <c r="E33" s="164">
        <v>12463</v>
      </c>
      <c r="F33" s="164">
        <v>3402</v>
      </c>
      <c r="G33" s="164">
        <v>4200</v>
      </c>
      <c r="H33" s="164">
        <v>308</v>
      </c>
      <c r="I33" s="164">
        <v>337</v>
      </c>
      <c r="J33" s="164">
        <v>17788.75</v>
      </c>
      <c r="K33" s="164">
        <v>21121.75</v>
      </c>
      <c r="L33" s="164">
        <v>10294.75</v>
      </c>
      <c r="M33" s="164">
        <v>13597.75</v>
      </c>
      <c r="N33" s="164">
        <v>4537.9579999999996</v>
      </c>
      <c r="O33" s="164">
        <v>4623.7</v>
      </c>
      <c r="P33" s="164">
        <v>441</v>
      </c>
      <c r="Q33" s="164">
        <v>340</v>
      </c>
      <c r="R33" s="164">
        <v>13192</v>
      </c>
      <c r="S33" s="164">
        <v>13141</v>
      </c>
      <c r="T33" s="165">
        <v>13645.362499999999</v>
      </c>
      <c r="U33" s="165">
        <v>13698.94</v>
      </c>
      <c r="V33" s="166">
        <v>0</v>
      </c>
      <c r="W33" s="166">
        <v>0</v>
      </c>
      <c r="X33" s="164">
        <v>17780</v>
      </c>
      <c r="Y33" s="164">
        <v>45</v>
      </c>
      <c r="Z33" s="164">
        <v>0</v>
      </c>
      <c r="AA33" s="167">
        <v>100</v>
      </c>
      <c r="AB33" s="164">
        <v>0</v>
      </c>
      <c r="AC33" s="164">
        <v>0</v>
      </c>
      <c r="AD33" s="167">
        <v>0</v>
      </c>
      <c r="AE33" s="164">
        <v>0</v>
      </c>
      <c r="AF33" s="164">
        <v>0</v>
      </c>
      <c r="AG33" s="167">
        <v>0</v>
      </c>
      <c r="AH33" s="164">
        <v>44</v>
      </c>
      <c r="AI33" s="164">
        <v>0</v>
      </c>
      <c r="AJ33" s="167">
        <v>100</v>
      </c>
      <c r="AK33" s="164">
        <v>16.850000000000001</v>
      </c>
      <c r="AL33" s="164">
        <v>0</v>
      </c>
      <c r="AM33" s="167">
        <v>100</v>
      </c>
      <c r="AN33" s="164">
        <v>383</v>
      </c>
      <c r="AO33" s="164">
        <v>0</v>
      </c>
      <c r="AP33" s="167">
        <v>0</v>
      </c>
      <c r="AQ33" s="168">
        <v>13867</v>
      </c>
      <c r="AR33" s="169">
        <v>0</v>
      </c>
      <c r="AS33" s="169"/>
      <c r="AT33" s="169">
        <v>1384</v>
      </c>
      <c r="AU33" s="169"/>
      <c r="AV33" s="168">
        <v>13847</v>
      </c>
      <c r="AW33" s="168">
        <v>5050</v>
      </c>
      <c r="AX33" s="168">
        <v>364</v>
      </c>
    </row>
    <row r="34" spans="1:50" ht="20.25" hidden="1" x14ac:dyDescent="0.3">
      <c r="A34" s="163" t="s">
        <v>120</v>
      </c>
      <c r="B34" s="164">
        <v>14405</v>
      </c>
      <c r="C34" s="164">
        <v>14525</v>
      </c>
      <c r="D34" s="164">
        <v>12985</v>
      </c>
      <c r="E34" s="164">
        <v>13863</v>
      </c>
      <c r="F34" s="164">
        <v>5129</v>
      </c>
      <c r="G34" s="164">
        <v>5822</v>
      </c>
      <c r="H34" s="164">
        <v>395</v>
      </c>
      <c r="I34" s="164">
        <v>420</v>
      </c>
      <c r="J34" s="164">
        <v>8013</v>
      </c>
      <c r="K34" s="164">
        <v>8013</v>
      </c>
      <c r="L34" s="164">
        <v>8013</v>
      </c>
      <c r="M34" s="164">
        <v>8013</v>
      </c>
      <c r="N34" s="164">
        <v>0</v>
      </c>
      <c r="O34" s="164">
        <v>4086.63</v>
      </c>
      <c r="P34" s="164">
        <v>0</v>
      </c>
      <c r="Q34" s="164">
        <v>510</v>
      </c>
      <c r="R34" s="164">
        <v>14215</v>
      </c>
      <c r="S34" s="164">
        <v>14208</v>
      </c>
      <c r="T34" s="165">
        <v>13207.8125</v>
      </c>
      <c r="U34" s="165">
        <v>11436.61</v>
      </c>
      <c r="V34" s="166">
        <v>0</v>
      </c>
      <c r="W34" s="166">
        <v>0</v>
      </c>
      <c r="X34" s="164">
        <v>51415</v>
      </c>
      <c r="Y34" s="164">
        <v>37</v>
      </c>
      <c r="Z34" s="164">
        <v>37</v>
      </c>
      <c r="AA34" s="167">
        <v>0</v>
      </c>
      <c r="AB34" s="164">
        <v>0</v>
      </c>
      <c r="AC34" s="164">
        <v>0</v>
      </c>
      <c r="AD34" s="167">
        <v>0</v>
      </c>
      <c r="AE34" s="164">
        <v>0</v>
      </c>
      <c r="AF34" s="164">
        <v>0</v>
      </c>
      <c r="AG34" s="167">
        <v>0</v>
      </c>
      <c r="AH34" s="164">
        <v>30</v>
      </c>
      <c r="AI34" s="164">
        <v>30</v>
      </c>
      <c r="AJ34" s="167">
        <v>0</v>
      </c>
      <c r="AK34" s="164">
        <v>9.1999999999999993</v>
      </c>
      <c r="AL34" s="164">
        <v>17.3</v>
      </c>
      <c r="AM34" s="167">
        <v>88.043478260869591</v>
      </c>
      <c r="AN34" s="164">
        <v>307</v>
      </c>
      <c r="AO34" s="164">
        <v>577</v>
      </c>
      <c r="AP34" s="167">
        <v>87.947882736156345</v>
      </c>
      <c r="AQ34" s="168">
        <v>15053</v>
      </c>
      <c r="AR34" s="169">
        <v>528</v>
      </c>
      <c r="AS34" s="169"/>
      <c r="AT34" s="169">
        <v>542</v>
      </c>
      <c r="AU34" s="169"/>
      <c r="AV34" s="168">
        <v>14405</v>
      </c>
      <c r="AW34" s="168">
        <v>5959</v>
      </c>
      <c r="AX34" s="168">
        <v>413</v>
      </c>
    </row>
    <row r="35" spans="1:50" ht="20.25" hidden="1" x14ac:dyDescent="0.3">
      <c r="A35" s="163" t="s">
        <v>121</v>
      </c>
      <c r="B35" s="164">
        <v>6524</v>
      </c>
      <c r="C35" s="164">
        <v>7144</v>
      </c>
      <c r="D35" s="164">
        <v>5034</v>
      </c>
      <c r="E35" s="164">
        <v>5480</v>
      </c>
      <c r="F35" s="164">
        <v>1661</v>
      </c>
      <c r="G35" s="164">
        <v>3644</v>
      </c>
      <c r="H35" s="164">
        <v>330</v>
      </c>
      <c r="I35" s="164">
        <v>665</v>
      </c>
      <c r="J35" s="164">
        <v>6886</v>
      </c>
      <c r="K35" s="164">
        <v>7363</v>
      </c>
      <c r="L35" s="164">
        <v>5042</v>
      </c>
      <c r="M35" s="164">
        <v>5289</v>
      </c>
      <c r="N35" s="164">
        <v>906.6</v>
      </c>
      <c r="O35" s="164">
        <v>1837.5</v>
      </c>
      <c r="P35" s="164">
        <v>180</v>
      </c>
      <c r="Q35" s="164">
        <v>347</v>
      </c>
      <c r="R35" s="164">
        <v>6535</v>
      </c>
      <c r="S35" s="164">
        <v>6535</v>
      </c>
      <c r="T35" s="165">
        <v>6449.9674999999897</v>
      </c>
      <c r="U35" s="165">
        <v>5225.6499999999996</v>
      </c>
      <c r="V35" s="166">
        <v>0</v>
      </c>
      <c r="W35" s="166">
        <v>0</v>
      </c>
      <c r="X35" s="164">
        <v>42517</v>
      </c>
      <c r="Y35" s="164">
        <v>16</v>
      </c>
      <c r="Z35" s="164">
        <v>16</v>
      </c>
      <c r="AA35" s="167">
        <v>0</v>
      </c>
      <c r="AB35" s="164">
        <v>0</v>
      </c>
      <c r="AC35" s="164">
        <v>0</v>
      </c>
      <c r="AD35" s="167">
        <v>0</v>
      </c>
      <c r="AE35" s="164">
        <v>0</v>
      </c>
      <c r="AF35" s="164">
        <v>0</v>
      </c>
      <c r="AG35" s="167">
        <v>0</v>
      </c>
      <c r="AH35" s="164">
        <v>16</v>
      </c>
      <c r="AI35" s="164">
        <v>16</v>
      </c>
      <c r="AJ35" s="167">
        <v>0</v>
      </c>
      <c r="AK35" s="164">
        <v>5.3</v>
      </c>
      <c r="AL35" s="164">
        <v>3.8</v>
      </c>
      <c r="AM35" s="167">
        <v>28.301886792452802</v>
      </c>
      <c r="AN35" s="164">
        <v>331</v>
      </c>
      <c r="AO35" s="164">
        <v>238</v>
      </c>
      <c r="AP35" s="167">
        <v>28.096676737160099</v>
      </c>
      <c r="AQ35" s="168">
        <v>7144</v>
      </c>
      <c r="AR35" s="169">
        <v>0</v>
      </c>
      <c r="AS35" s="169"/>
      <c r="AT35" s="169">
        <v>1044</v>
      </c>
      <c r="AU35" s="169"/>
      <c r="AV35" s="168">
        <v>6524</v>
      </c>
      <c r="AW35" s="168">
        <v>3082</v>
      </c>
      <c r="AX35" s="168">
        <v>471</v>
      </c>
    </row>
    <row r="36" spans="1:50" ht="20.25" hidden="1" x14ac:dyDescent="0.3">
      <c r="A36" s="163" t="s">
        <v>122</v>
      </c>
      <c r="B36" s="164">
        <v>34396</v>
      </c>
      <c r="C36" s="164">
        <v>34406</v>
      </c>
      <c r="D36" s="164">
        <v>28080</v>
      </c>
      <c r="E36" s="164">
        <v>29980</v>
      </c>
      <c r="F36" s="164">
        <v>12804</v>
      </c>
      <c r="G36" s="164">
        <v>16189</v>
      </c>
      <c r="H36" s="164">
        <v>456</v>
      </c>
      <c r="I36" s="164">
        <v>540</v>
      </c>
      <c r="J36" s="164">
        <v>23909</v>
      </c>
      <c r="K36" s="164">
        <v>23909</v>
      </c>
      <c r="L36" s="164">
        <v>21736.75</v>
      </c>
      <c r="M36" s="164">
        <v>21736.75</v>
      </c>
      <c r="N36" s="164">
        <v>14128.4</v>
      </c>
      <c r="O36" s="164">
        <v>5571.28</v>
      </c>
      <c r="P36" s="164">
        <v>650</v>
      </c>
      <c r="Q36" s="164">
        <v>256</v>
      </c>
      <c r="R36" s="164">
        <v>30955</v>
      </c>
      <c r="S36" s="164">
        <v>30942</v>
      </c>
      <c r="T36" s="165">
        <v>29826.92</v>
      </c>
      <c r="U36" s="165">
        <v>25986.560000000001</v>
      </c>
      <c r="V36" s="166">
        <v>0</v>
      </c>
      <c r="W36" s="166">
        <v>0</v>
      </c>
      <c r="X36" s="164">
        <v>59067</v>
      </c>
      <c r="Y36" s="164">
        <v>73.75</v>
      </c>
      <c r="Z36" s="164">
        <v>73.75</v>
      </c>
      <c r="AA36" s="167">
        <v>0</v>
      </c>
      <c r="AB36" s="164">
        <v>0</v>
      </c>
      <c r="AC36" s="164">
        <v>0</v>
      </c>
      <c r="AD36" s="167">
        <v>0</v>
      </c>
      <c r="AE36" s="164">
        <v>0</v>
      </c>
      <c r="AF36" s="164">
        <v>0</v>
      </c>
      <c r="AG36" s="167">
        <v>0</v>
      </c>
      <c r="AH36" s="164">
        <v>73.75</v>
      </c>
      <c r="AI36" s="164">
        <v>73.75</v>
      </c>
      <c r="AJ36" s="167">
        <v>0</v>
      </c>
      <c r="AK36" s="164">
        <v>30.71</v>
      </c>
      <c r="AL36" s="164">
        <v>32.9</v>
      </c>
      <c r="AM36" s="167">
        <v>7.1312276131553167</v>
      </c>
      <c r="AN36" s="164">
        <v>416</v>
      </c>
      <c r="AO36" s="164">
        <v>446</v>
      </c>
      <c r="AP36" s="167">
        <v>7.2115384615384608</v>
      </c>
      <c r="AQ36" s="168">
        <v>34406</v>
      </c>
      <c r="AR36" s="169">
        <v>0</v>
      </c>
      <c r="AS36" s="169"/>
      <c r="AT36" s="169">
        <v>4296</v>
      </c>
      <c r="AU36" s="169"/>
      <c r="AV36" s="168">
        <v>34276</v>
      </c>
      <c r="AW36" s="168">
        <v>18628</v>
      </c>
      <c r="AX36" s="168">
        <v>542</v>
      </c>
    </row>
    <row r="37" spans="1:50" ht="20.25" hidden="1" x14ac:dyDescent="0.3">
      <c r="A37" s="163" t="s">
        <v>123</v>
      </c>
      <c r="B37" s="164">
        <v>8016</v>
      </c>
      <c r="C37" s="164">
        <v>8446</v>
      </c>
      <c r="D37" s="164">
        <v>6784</v>
      </c>
      <c r="E37" s="164">
        <v>7243</v>
      </c>
      <c r="F37" s="164">
        <v>3358</v>
      </c>
      <c r="G37" s="164">
        <v>3803</v>
      </c>
      <c r="H37" s="164">
        <v>495</v>
      </c>
      <c r="I37" s="164">
        <v>525</v>
      </c>
      <c r="J37" s="164">
        <v>8722.5</v>
      </c>
      <c r="K37" s="164">
        <v>10904</v>
      </c>
      <c r="L37" s="164">
        <v>5427.5</v>
      </c>
      <c r="M37" s="164">
        <v>7471</v>
      </c>
      <c r="N37" s="164">
        <v>2136</v>
      </c>
      <c r="O37" s="164">
        <v>0</v>
      </c>
      <c r="P37" s="164">
        <v>394</v>
      </c>
      <c r="Q37" s="164">
        <v>0</v>
      </c>
      <c r="R37" s="164">
        <v>7977</v>
      </c>
      <c r="S37" s="164">
        <v>8011</v>
      </c>
      <c r="T37" s="165">
        <v>7973.83</v>
      </c>
      <c r="U37" s="165">
        <v>5734.41</v>
      </c>
      <c r="V37" s="166">
        <v>0</v>
      </c>
      <c r="W37" s="166">
        <v>0</v>
      </c>
      <c r="X37" s="164">
        <v>9190</v>
      </c>
      <c r="Y37" s="164">
        <v>20.25</v>
      </c>
      <c r="Z37" s="164">
        <v>20.25</v>
      </c>
      <c r="AA37" s="167">
        <v>0</v>
      </c>
      <c r="AB37" s="164">
        <v>0</v>
      </c>
      <c r="AC37" s="164">
        <v>0</v>
      </c>
      <c r="AD37" s="167">
        <v>0</v>
      </c>
      <c r="AE37" s="164">
        <v>0</v>
      </c>
      <c r="AF37" s="164">
        <v>0</v>
      </c>
      <c r="AG37" s="167">
        <v>0</v>
      </c>
      <c r="AH37" s="164">
        <v>20.25</v>
      </c>
      <c r="AI37" s="164">
        <v>20.25</v>
      </c>
      <c r="AJ37" s="167">
        <v>0</v>
      </c>
      <c r="AK37" s="164">
        <v>3.8</v>
      </c>
      <c r="AL37" s="164">
        <v>13.8</v>
      </c>
      <c r="AM37" s="167">
        <v>263.15789473684214</v>
      </c>
      <c r="AN37" s="164">
        <v>188</v>
      </c>
      <c r="AO37" s="164">
        <v>681</v>
      </c>
      <c r="AP37" s="167">
        <v>262.2340425531915</v>
      </c>
      <c r="AQ37" s="168">
        <v>8446</v>
      </c>
      <c r="AR37" s="169">
        <v>0</v>
      </c>
      <c r="AS37" s="169"/>
      <c r="AT37" s="169">
        <v>773</v>
      </c>
      <c r="AU37" s="169"/>
      <c r="AV37" s="168">
        <v>8016</v>
      </c>
      <c r="AW37" s="168">
        <v>4226</v>
      </c>
      <c r="AX37" s="168">
        <v>526</v>
      </c>
    </row>
    <row r="38" spans="1:50" ht="20.25" hidden="1" x14ac:dyDescent="0.3">
      <c r="A38" s="163" t="s">
        <v>124</v>
      </c>
      <c r="B38" s="164">
        <v>7085</v>
      </c>
      <c r="C38" s="164">
        <v>6997</v>
      </c>
      <c r="D38" s="164">
        <v>5596</v>
      </c>
      <c r="E38" s="164">
        <v>5959</v>
      </c>
      <c r="F38" s="164">
        <v>1959</v>
      </c>
      <c r="G38" s="164">
        <v>3367</v>
      </c>
      <c r="H38" s="164">
        <v>350</v>
      </c>
      <c r="I38" s="164">
        <v>565</v>
      </c>
      <c r="J38" s="164">
        <v>7405</v>
      </c>
      <c r="K38" s="164">
        <v>7345</v>
      </c>
      <c r="L38" s="164">
        <v>7232</v>
      </c>
      <c r="M38" s="164">
        <v>7172</v>
      </c>
      <c r="N38" s="164">
        <v>3314.377</v>
      </c>
      <c r="O38" s="164">
        <v>0</v>
      </c>
      <c r="P38" s="164">
        <v>458</v>
      </c>
      <c r="Q38" s="164">
        <v>0</v>
      </c>
      <c r="R38" s="164">
        <v>6705</v>
      </c>
      <c r="S38" s="164">
        <v>6728</v>
      </c>
      <c r="T38" s="165">
        <v>5686.1524999999801</v>
      </c>
      <c r="U38" s="165">
        <v>4319.01</v>
      </c>
      <c r="V38" s="166">
        <v>0</v>
      </c>
      <c r="W38" s="166">
        <v>0</v>
      </c>
      <c r="X38" s="164">
        <v>26642</v>
      </c>
      <c r="Y38" s="164">
        <v>15</v>
      </c>
      <c r="Z38" s="164">
        <v>15</v>
      </c>
      <c r="AA38" s="167">
        <v>0</v>
      </c>
      <c r="AB38" s="164">
        <v>0</v>
      </c>
      <c r="AC38" s="164">
        <v>0</v>
      </c>
      <c r="AD38" s="167">
        <v>0</v>
      </c>
      <c r="AE38" s="164">
        <v>0</v>
      </c>
      <c r="AF38" s="164">
        <v>0</v>
      </c>
      <c r="AG38" s="167">
        <v>0</v>
      </c>
      <c r="AH38" s="164">
        <v>15</v>
      </c>
      <c r="AI38" s="164">
        <v>15</v>
      </c>
      <c r="AJ38" s="167">
        <v>0</v>
      </c>
      <c r="AK38" s="164">
        <v>10.5</v>
      </c>
      <c r="AL38" s="164">
        <v>9</v>
      </c>
      <c r="AM38" s="167">
        <v>14.285714285714301</v>
      </c>
      <c r="AN38" s="164">
        <v>700</v>
      </c>
      <c r="AO38" s="164">
        <v>600</v>
      </c>
      <c r="AP38" s="167">
        <v>14.285714285714301</v>
      </c>
      <c r="AQ38" s="168">
        <v>5050</v>
      </c>
      <c r="AR38" s="169">
        <v>0</v>
      </c>
      <c r="AS38" s="169">
        <v>1947</v>
      </c>
      <c r="AT38" s="169">
        <v>1026</v>
      </c>
      <c r="AU38" s="169"/>
      <c r="AV38" s="168">
        <v>5038</v>
      </c>
      <c r="AW38" s="168">
        <v>2257</v>
      </c>
      <c r="AX38" s="168">
        <v>448</v>
      </c>
    </row>
    <row r="39" spans="1:50" ht="20.25" hidden="1" x14ac:dyDescent="0.3">
      <c r="A39" s="163" t="s">
        <v>125</v>
      </c>
      <c r="B39" s="164">
        <v>2847</v>
      </c>
      <c r="C39" s="164">
        <v>2872</v>
      </c>
      <c r="D39" s="164">
        <v>2847</v>
      </c>
      <c r="E39" s="164">
        <v>2832</v>
      </c>
      <c r="F39" s="164">
        <v>1515</v>
      </c>
      <c r="G39" s="164">
        <v>1501</v>
      </c>
      <c r="H39" s="164">
        <v>532</v>
      </c>
      <c r="I39" s="164">
        <v>530</v>
      </c>
      <c r="J39" s="164">
        <v>2985.8</v>
      </c>
      <c r="K39" s="164">
        <v>2985.8</v>
      </c>
      <c r="L39" s="164">
        <v>1720</v>
      </c>
      <c r="M39" s="164">
        <v>1720</v>
      </c>
      <c r="N39" s="164">
        <v>0</v>
      </c>
      <c r="O39" s="164">
        <v>0</v>
      </c>
      <c r="P39" s="164">
        <v>0</v>
      </c>
      <c r="Q39" s="164">
        <v>0</v>
      </c>
      <c r="R39" s="164">
        <v>2828</v>
      </c>
      <c r="S39" s="164">
        <v>2828</v>
      </c>
      <c r="T39" s="165">
        <v>2860.3099999999899</v>
      </c>
      <c r="U39" s="165">
        <v>2875.62</v>
      </c>
      <c r="V39" s="166">
        <v>0</v>
      </c>
      <c r="W39" s="166">
        <v>0</v>
      </c>
      <c r="X39" s="164">
        <v>0</v>
      </c>
      <c r="Y39" s="164">
        <v>0</v>
      </c>
      <c r="Z39" s="164">
        <v>0</v>
      </c>
      <c r="AA39" s="167"/>
      <c r="AB39" s="164">
        <v>0</v>
      </c>
      <c r="AC39" s="164">
        <v>0</v>
      </c>
      <c r="AD39" s="167">
        <v>0</v>
      </c>
      <c r="AE39" s="164">
        <v>0</v>
      </c>
      <c r="AF39" s="164">
        <v>0</v>
      </c>
      <c r="AG39" s="167">
        <v>0</v>
      </c>
      <c r="AH39" s="164">
        <v>0</v>
      </c>
      <c r="AI39" s="164">
        <v>0</v>
      </c>
      <c r="AJ39" s="167">
        <v>0</v>
      </c>
      <c r="AK39" s="164">
        <v>0</v>
      </c>
      <c r="AL39" s="164">
        <v>0</v>
      </c>
      <c r="AM39" s="167">
        <v>0</v>
      </c>
      <c r="AN39" s="164" t="s">
        <v>105</v>
      </c>
      <c r="AO39" s="164" t="s">
        <v>105</v>
      </c>
      <c r="AP39" s="167">
        <v>0</v>
      </c>
      <c r="AQ39" s="168">
        <v>2872</v>
      </c>
      <c r="AR39" s="169">
        <v>0</v>
      </c>
      <c r="AS39" s="169">
        <v>0</v>
      </c>
      <c r="AT39" s="169">
        <v>0</v>
      </c>
      <c r="AU39" s="169"/>
      <c r="AV39" s="174">
        <v>2832</v>
      </c>
      <c r="AW39" s="168">
        <v>1396</v>
      </c>
      <c r="AX39" s="168">
        <v>493</v>
      </c>
    </row>
    <row r="40" spans="1:50" ht="20.25" hidden="1" x14ac:dyDescent="0.3">
      <c r="A40" s="181" t="s">
        <v>126</v>
      </c>
      <c r="B40" s="164">
        <v>23371</v>
      </c>
      <c r="C40" s="164">
        <v>24047</v>
      </c>
      <c r="D40" s="164">
        <v>19170</v>
      </c>
      <c r="E40" s="164">
        <v>19395</v>
      </c>
      <c r="F40" s="164">
        <v>5651</v>
      </c>
      <c r="G40" s="164">
        <v>7148</v>
      </c>
      <c r="H40" s="164">
        <v>295</v>
      </c>
      <c r="I40" s="164">
        <v>369</v>
      </c>
      <c r="J40" s="164">
        <v>28626.560000000001</v>
      </c>
      <c r="K40" s="164">
        <v>30344.3</v>
      </c>
      <c r="L40" s="164">
        <v>19877.810000000001</v>
      </c>
      <c r="M40" s="164">
        <v>21211.55</v>
      </c>
      <c r="N40" s="164">
        <v>1725.87</v>
      </c>
      <c r="O40" s="164">
        <v>1947.46</v>
      </c>
      <c r="P40" s="164">
        <v>87</v>
      </c>
      <c r="Q40" s="164">
        <v>92</v>
      </c>
      <c r="R40" s="164">
        <v>26491</v>
      </c>
      <c r="S40" s="164">
        <v>26478.5</v>
      </c>
      <c r="T40" s="165">
        <v>17905.309999999983</v>
      </c>
      <c r="U40" s="165">
        <v>12224.18</v>
      </c>
      <c r="V40" s="166">
        <v>0</v>
      </c>
      <c r="W40" s="166">
        <v>0</v>
      </c>
      <c r="X40" s="164">
        <v>29262</v>
      </c>
      <c r="Y40" s="164">
        <v>58.68</v>
      </c>
      <c r="Z40" s="164">
        <v>58.199999999999996</v>
      </c>
      <c r="AA40" s="157">
        <f>(Z40-Y40)/Y40*100</f>
        <v>-0.8179959100204568</v>
      </c>
      <c r="AB40" s="164">
        <v>0</v>
      </c>
      <c r="AC40" s="164">
        <v>0</v>
      </c>
      <c r="AD40" s="157">
        <v>0</v>
      </c>
      <c r="AE40" s="164">
        <v>0.48</v>
      </c>
      <c r="AF40" s="164">
        <v>0</v>
      </c>
      <c r="AG40" s="157">
        <v>0</v>
      </c>
      <c r="AH40" s="164">
        <v>51.68</v>
      </c>
      <c r="AI40" s="164">
        <v>51.199999999999996</v>
      </c>
      <c r="AJ40" s="157">
        <f>(AI40-AH40)/AH40*100</f>
        <v>-0.92879256965945045</v>
      </c>
      <c r="AK40" s="164">
        <v>24.72</v>
      </c>
      <c r="AL40" s="164">
        <v>32.450000000000003</v>
      </c>
      <c r="AM40" s="157">
        <f>(AL40-AK40)/AK40*100</f>
        <v>31.270226537216843</v>
      </c>
      <c r="AN40" s="164">
        <v>478</v>
      </c>
      <c r="AO40" s="164">
        <v>634</v>
      </c>
      <c r="AP40" s="157">
        <f>(AO40-AN40)/AN40*100</f>
        <v>32.635983263598327</v>
      </c>
      <c r="AQ40" s="168">
        <v>24277</v>
      </c>
      <c r="AR40" s="169">
        <v>679</v>
      </c>
      <c r="AS40" s="169">
        <v>449</v>
      </c>
      <c r="AT40" s="169">
        <v>3107</v>
      </c>
      <c r="AU40" s="169"/>
      <c r="AV40" s="168">
        <v>22053</v>
      </c>
      <c r="AW40" s="168">
        <v>11120</v>
      </c>
      <c r="AX40" s="168">
        <v>504</v>
      </c>
    </row>
    <row r="41" spans="1:50" ht="20.25" hidden="1" x14ac:dyDescent="0.3">
      <c r="A41" s="163" t="s">
        <v>127</v>
      </c>
      <c r="B41" s="164">
        <v>1336</v>
      </c>
      <c r="C41" s="164">
        <v>1514</v>
      </c>
      <c r="D41" s="164">
        <v>809</v>
      </c>
      <c r="E41" s="164">
        <v>816</v>
      </c>
      <c r="F41" s="164">
        <v>189</v>
      </c>
      <c r="G41" s="164">
        <v>224</v>
      </c>
      <c r="H41" s="164">
        <v>234</v>
      </c>
      <c r="I41" s="164">
        <v>275</v>
      </c>
      <c r="J41" s="164">
        <v>4118</v>
      </c>
      <c r="K41" s="164">
        <v>3603</v>
      </c>
      <c r="L41" s="164">
        <v>2600</v>
      </c>
      <c r="M41" s="164">
        <v>2085</v>
      </c>
      <c r="N41" s="164">
        <v>330.95</v>
      </c>
      <c r="O41" s="164">
        <v>475.8</v>
      </c>
      <c r="P41" s="164">
        <v>127</v>
      </c>
      <c r="Q41" s="164">
        <v>228</v>
      </c>
      <c r="R41" s="164">
        <v>2191</v>
      </c>
      <c r="S41" s="164">
        <v>2133</v>
      </c>
      <c r="T41" s="165">
        <v>613.23500000000001</v>
      </c>
      <c r="U41" s="165">
        <v>127.72</v>
      </c>
      <c r="V41" s="166">
        <v>0</v>
      </c>
      <c r="W41" s="166">
        <v>0</v>
      </c>
      <c r="X41" s="164">
        <v>8324</v>
      </c>
      <c r="Y41" s="164">
        <v>3.24</v>
      </c>
      <c r="Z41" s="164">
        <v>2.76</v>
      </c>
      <c r="AA41" s="167">
        <v>14.814814814814801</v>
      </c>
      <c r="AB41" s="164">
        <v>0</v>
      </c>
      <c r="AC41" s="164">
        <v>0</v>
      </c>
      <c r="AD41" s="167">
        <v>0</v>
      </c>
      <c r="AE41" s="164">
        <v>0.48</v>
      </c>
      <c r="AF41" s="164">
        <v>0</v>
      </c>
      <c r="AG41" s="167">
        <v>100</v>
      </c>
      <c r="AH41" s="164">
        <v>3.24</v>
      </c>
      <c r="AI41" s="164">
        <v>2.76</v>
      </c>
      <c r="AJ41" s="167">
        <v>14.814814814814801</v>
      </c>
      <c r="AK41" s="164">
        <v>0.02</v>
      </c>
      <c r="AL41" s="164">
        <v>0.15</v>
      </c>
      <c r="AM41" s="167">
        <v>650</v>
      </c>
      <c r="AN41" s="164">
        <v>6</v>
      </c>
      <c r="AO41" s="164">
        <v>54</v>
      </c>
      <c r="AP41" s="167">
        <v>800</v>
      </c>
      <c r="AQ41" s="168">
        <v>1494</v>
      </c>
      <c r="AR41" s="169">
        <v>0</v>
      </c>
      <c r="AS41" s="169">
        <v>20</v>
      </c>
      <c r="AT41" s="169">
        <v>520</v>
      </c>
      <c r="AU41" s="169"/>
      <c r="AV41" s="168">
        <v>1316</v>
      </c>
      <c r="AW41" s="168">
        <v>677</v>
      </c>
      <c r="AX41" s="168">
        <v>461</v>
      </c>
    </row>
    <row r="42" spans="1:50" ht="20.25" hidden="1" x14ac:dyDescent="0.3">
      <c r="A42" s="163" t="s">
        <v>128</v>
      </c>
      <c r="B42" s="164">
        <v>3289</v>
      </c>
      <c r="C42" s="164">
        <v>3243</v>
      </c>
      <c r="D42" s="164">
        <v>3129</v>
      </c>
      <c r="E42" s="164">
        <v>3158</v>
      </c>
      <c r="F42" s="164">
        <v>858</v>
      </c>
      <c r="G42" s="164">
        <v>910</v>
      </c>
      <c r="H42" s="164">
        <v>274</v>
      </c>
      <c r="I42" s="164">
        <v>288</v>
      </c>
      <c r="J42" s="164">
        <v>3448.75</v>
      </c>
      <c r="K42" s="164">
        <v>3448.75</v>
      </c>
      <c r="L42" s="164">
        <v>2843</v>
      </c>
      <c r="M42" s="164">
        <v>2843</v>
      </c>
      <c r="N42" s="164">
        <v>0</v>
      </c>
      <c r="O42" s="164">
        <v>0</v>
      </c>
      <c r="P42" s="164">
        <v>0</v>
      </c>
      <c r="Q42" s="164">
        <v>0</v>
      </c>
      <c r="R42" s="164">
        <v>3114</v>
      </c>
      <c r="S42" s="164">
        <v>3006</v>
      </c>
      <c r="T42" s="165">
        <v>523.17999999999995</v>
      </c>
      <c r="U42" s="165">
        <v>788.2</v>
      </c>
      <c r="V42" s="166">
        <v>0</v>
      </c>
      <c r="W42" s="166">
        <v>0</v>
      </c>
      <c r="X42" s="164">
        <v>1413</v>
      </c>
      <c r="Y42" s="164">
        <v>9</v>
      </c>
      <c r="Z42" s="164">
        <v>9</v>
      </c>
      <c r="AA42" s="167">
        <v>0</v>
      </c>
      <c r="AB42" s="164">
        <v>0</v>
      </c>
      <c r="AC42" s="164">
        <v>0</v>
      </c>
      <c r="AD42" s="167">
        <v>0</v>
      </c>
      <c r="AE42" s="164">
        <v>0</v>
      </c>
      <c r="AF42" s="164">
        <v>0</v>
      </c>
      <c r="AG42" s="167">
        <v>0</v>
      </c>
      <c r="AH42" s="164">
        <v>9</v>
      </c>
      <c r="AI42" s="164">
        <v>9</v>
      </c>
      <c r="AJ42" s="167">
        <v>0</v>
      </c>
      <c r="AK42" s="164">
        <v>6.9</v>
      </c>
      <c r="AL42" s="164">
        <v>10.3</v>
      </c>
      <c r="AM42" s="167">
        <v>49.275362318840585</v>
      </c>
      <c r="AN42" s="164">
        <v>767</v>
      </c>
      <c r="AO42" s="164">
        <v>1144</v>
      </c>
      <c r="AP42" s="167">
        <v>49.152542372881356</v>
      </c>
      <c r="AQ42" s="168">
        <v>3148</v>
      </c>
      <c r="AR42" s="169">
        <v>0</v>
      </c>
      <c r="AS42" s="169">
        <v>95</v>
      </c>
      <c r="AT42" s="169">
        <v>85</v>
      </c>
      <c r="AU42" s="169"/>
      <c r="AV42" s="168">
        <v>3148</v>
      </c>
      <c r="AW42" s="168">
        <v>1817</v>
      </c>
      <c r="AX42" s="168">
        <v>450</v>
      </c>
    </row>
    <row r="43" spans="1:50" ht="20.25" hidden="1" x14ac:dyDescent="0.3">
      <c r="A43" s="163" t="s">
        <v>129</v>
      </c>
      <c r="B43" s="164">
        <v>1157</v>
      </c>
      <c r="C43" s="164">
        <v>1056</v>
      </c>
      <c r="D43" s="164">
        <v>1127</v>
      </c>
      <c r="E43" s="164">
        <v>1056</v>
      </c>
      <c r="F43" s="164">
        <v>229</v>
      </c>
      <c r="G43" s="164">
        <v>291</v>
      </c>
      <c r="H43" s="164">
        <v>203</v>
      </c>
      <c r="I43" s="164">
        <v>276</v>
      </c>
      <c r="J43" s="164">
        <v>857</v>
      </c>
      <c r="K43" s="164">
        <v>857</v>
      </c>
      <c r="L43" s="164">
        <v>836</v>
      </c>
      <c r="M43" s="164">
        <v>836</v>
      </c>
      <c r="N43" s="164">
        <v>3.36</v>
      </c>
      <c r="O43" s="164">
        <v>26.78</v>
      </c>
      <c r="P43" s="164">
        <v>4</v>
      </c>
      <c r="Q43" s="164">
        <v>32</v>
      </c>
      <c r="R43" s="164">
        <v>1247</v>
      </c>
      <c r="S43" s="164">
        <v>1244</v>
      </c>
      <c r="T43" s="165">
        <v>703.61500000000001</v>
      </c>
      <c r="U43" s="165">
        <v>368.58</v>
      </c>
      <c r="V43" s="166">
        <v>0</v>
      </c>
      <c r="W43" s="166">
        <v>0</v>
      </c>
      <c r="X43" s="164">
        <v>0</v>
      </c>
      <c r="Y43" s="164">
        <v>0</v>
      </c>
      <c r="Z43" s="164">
        <v>0</v>
      </c>
      <c r="AA43" s="167">
        <v>0</v>
      </c>
      <c r="AB43" s="164">
        <v>0</v>
      </c>
      <c r="AC43" s="164">
        <v>0</v>
      </c>
      <c r="AD43" s="167">
        <v>0</v>
      </c>
      <c r="AE43" s="164">
        <v>0</v>
      </c>
      <c r="AF43" s="164">
        <v>0</v>
      </c>
      <c r="AG43" s="167">
        <v>0</v>
      </c>
      <c r="AH43" s="164">
        <v>0</v>
      </c>
      <c r="AI43" s="164">
        <v>0</v>
      </c>
      <c r="AJ43" s="167">
        <v>0</v>
      </c>
      <c r="AK43" s="164">
        <v>0</v>
      </c>
      <c r="AL43" s="164">
        <v>0</v>
      </c>
      <c r="AM43" s="167">
        <v>0</v>
      </c>
      <c r="AN43" s="164">
        <v>0</v>
      </c>
      <c r="AO43" s="164">
        <v>0</v>
      </c>
      <c r="AP43" s="167">
        <v>0</v>
      </c>
      <c r="AQ43" s="168">
        <v>1056</v>
      </c>
      <c r="AR43" s="169">
        <v>0</v>
      </c>
      <c r="AS43" s="169">
        <v>0</v>
      </c>
      <c r="AT43" s="169">
        <v>0</v>
      </c>
      <c r="AU43" s="169"/>
      <c r="AV43" s="168">
        <v>1056</v>
      </c>
      <c r="AW43" s="168">
        <v>348</v>
      </c>
      <c r="AX43" s="168">
        <v>311</v>
      </c>
    </row>
    <row r="44" spans="1:50" ht="20.25" hidden="1" x14ac:dyDescent="0.3">
      <c r="A44" s="163" t="s">
        <v>130</v>
      </c>
      <c r="B44" s="164">
        <v>1329</v>
      </c>
      <c r="C44" s="164">
        <v>829</v>
      </c>
      <c r="D44" s="164">
        <v>1172</v>
      </c>
      <c r="E44" s="164">
        <v>704</v>
      </c>
      <c r="F44" s="164">
        <v>342</v>
      </c>
      <c r="G44" s="164">
        <v>243</v>
      </c>
      <c r="H44" s="164">
        <v>292</v>
      </c>
      <c r="I44" s="164">
        <v>345</v>
      </c>
      <c r="J44" s="164">
        <v>1577</v>
      </c>
      <c r="K44" s="164">
        <v>981</v>
      </c>
      <c r="L44" s="164">
        <v>787</v>
      </c>
      <c r="M44" s="164">
        <v>787</v>
      </c>
      <c r="N44" s="164">
        <v>0</v>
      </c>
      <c r="O44" s="164">
        <v>0</v>
      </c>
      <c r="P44" s="164">
        <v>0</v>
      </c>
      <c r="Q44" s="164">
        <v>0</v>
      </c>
      <c r="R44" s="164">
        <v>856</v>
      </c>
      <c r="S44" s="164">
        <v>856</v>
      </c>
      <c r="T44" s="165">
        <v>447.80249999999899</v>
      </c>
      <c r="U44" s="165">
        <v>283.45</v>
      </c>
      <c r="V44" s="166">
        <v>0</v>
      </c>
      <c r="W44" s="166">
        <v>0</v>
      </c>
      <c r="X44" s="164">
        <v>0</v>
      </c>
      <c r="Y44" s="164">
        <v>0</v>
      </c>
      <c r="Z44" s="164">
        <v>0</v>
      </c>
      <c r="AA44" s="167">
        <v>0</v>
      </c>
      <c r="AB44" s="164">
        <v>0</v>
      </c>
      <c r="AC44" s="164">
        <v>0</v>
      </c>
      <c r="AD44" s="167">
        <v>0</v>
      </c>
      <c r="AE44" s="164">
        <v>0</v>
      </c>
      <c r="AF44" s="164">
        <v>0</v>
      </c>
      <c r="AG44" s="167">
        <v>0</v>
      </c>
      <c r="AH44" s="164">
        <v>0</v>
      </c>
      <c r="AI44" s="164">
        <v>0</v>
      </c>
      <c r="AJ44" s="167">
        <v>0</v>
      </c>
      <c r="AK44" s="164">
        <v>0</v>
      </c>
      <c r="AL44" s="164">
        <v>0</v>
      </c>
      <c r="AM44" s="167">
        <v>0</v>
      </c>
      <c r="AN44" s="164">
        <v>0</v>
      </c>
      <c r="AO44" s="164">
        <v>0</v>
      </c>
      <c r="AP44" s="167">
        <v>0</v>
      </c>
      <c r="AQ44" s="168">
        <v>848</v>
      </c>
      <c r="AR44" s="169">
        <v>99</v>
      </c>
      <c r="AS44" s="169">
        <v>80</v>
      </c>
      <c r="AT44" s="169">
        <v>125</v>
      </c>
      <c r="AU44" s="169"/>
      <c r="AV44" s="168">
        <v>749</v>
      </c>
      <c r="AW44" s="168">
        <v>180</v>
      </c>
      <c r="AX44" s="168">
        <v>240</v>
      </c>
    </row>
    <row r="45" spans="1:50" ht="20.25" hidden="1" x14ac:dyDescent="0.3">
      <c r="A45" s="163" t="s">
        <v>131</v>
      </c>
      <c r="B45" s="164">
        <v>1022</v>
      </c>
      <c r="C45" s="164">
        <v>914</v>
      </c>
      <c r="D45" s="164">
        <v>1019</v>
      </c>
      <c r="E45" s="164">
        <v>914</v>
      </c>
      <c r="F45" s="164">
        <v>145</v>
      </c>
      <c r="G45" s="164">
        <v>147</v>
      </c>
      <c r="H45" s="164">
        <v>142</v>
      </c>
      <c r="I45" s="164">
        <v>161</v>
      </c>
      <c r="J45" s="164">
        <v>1401</v>
      </c>
      <c r="K45" s="164">
        <v>1401</v>
      </c>
      <c r="L45" s="164">
        <v>938</v>
      </c>
      <c r="M45" s="164">
        <v>938</v>
      </c>
      <c r="N45" s="164">
        <v>0</v>
      </c>
      <c r="O45" s="164">
        <v>0</v>
      </c>
      <c r="P45" s="164">
        <v>0</v>
      </c>
      <c r="Q45" s="164">
        <v>0</v>
      </c>
      <c r="R45" s="164">
        <v>1028.25</v>
      </c>
      <c r="S45" s="164">
        <v>1028.25</v>
      </c>
      <c r="T45" s="165">
        <v>333.14249999999998</v>
      </c>
      <c r="U45" s="165">
        <v>130.19999999999999</v>
      </c>
      <c r="V45" s="166">
        <v>0</v>
      </c>
      <c r="W45" s="166">
        <v>0</v>
      </c>
      <c r="X45" s="164">
        <v>0</v>
      </c>
      <c r="Y45" s="164">
        <v>0</v>
      </c>
      <c r="Z45" s="164">
        <v>0</v>
      </c>
      <c r="AA45" s="167">
        <v>0</v>
      </c>
      <c r="AB45" s="164">
        <v>0</v>
      </c>
      <c r="AC45" s="164">
        <v>0</v>
      </c>
      <c r="AD45" s="167">
        <v>0</v>
      </c>
      <c r="AE45" s="164">
        <v>0</v>
      </c>
      <c r="AF45" s="164">
        <v>0</v>
      </c>
      <c r="AG45" s="167">
        <v>0</v>
      </c>
      <c r="AH45" s="164">
        <v>0</v>
      </c>
      <c r="AI45" s="164">
        <v>0</v>
      </c>
      <c r="AJ45" s="167">
        <v>0</v>
      </c>
      <c r="AK45" s="164">
        <v>0</v>
      </c>
      <c r="AL45" s="164">
        <v>0</v>
      </c>
      <c r="AM45" s="167">
        <v>0</v>
      </c>
      <c r="AN45" s="164">
        <v>0</v>
      </c>
      <c r="AO45" s="164">
        <v>0</v>
      </c>
      <c r="AP45" s="167">
        <v>0</v>
      </c>
      <c r="AQ45" s="168">
        <v>914</v>
      </c>
      <c r="AR45" s="169">
        <v>0</v>
      </c>
      <c r="AS45" s="169">
        <v>0</v>
      </c>
      <c r="AT45" s="169">
        <v>0</v>
      </c>
      <c r="AU45" s="169"/>
      <c r="AV45" s="168">
        <v>914</v>
      </c>
      <c r="AW45" s="168">
        <v>167</v>
      </c>
      <c r="AX45" s="168">
        <v>183</v>
      </c>
    </row>
    <row r="46" spans="1:50" ht="20.25" hidden="1" x14ac:dyDescent="0.3">
      <c r="A46" s="163" t="s">
        <v>132</v>
      </c>
      <c r="B46" s="164">
        <v>1323</v>
      </c>
      <c r="C46" s="164">
        <v>650</v>
      </c>
      <c r="D46" s="164">
        <v>1147</v>
      </c>
      <c r="E46" s="164">
        <v>646</v>
      </c>
      <c r="F46" s="164">
        <v>100</v>
      </c>
      <c r="G46" s="164">
        <v>79</v>
      </c>
      <c r="H46" s="164">
        <v>87</v>
      </c>
      <c r="I46" s="164">
        <v>122</v>
      </c>
      <c r="J46" s="164">
        <v>1391.93</v>
      </c>
      <c r="K46" s="164">
        <v>1391.93</v>
      </c>
      <c r="L46" s="164">
        <v>1288.93</v>
      </c>
      <c r="M46" s="164">
        <v>1288.93</v>
      </c>
      <c r="N46" s="164">
        <v>0</v>
      </c>
      <c r="O46" s="164">
        <v>0</v>
      </c>
      <c r="P46" s="164">
        <v>0</v>
      </c>
      <c r="Q46" s="164">
        <v>0</v>
      </c>
      <c r="R46" s="164">
        <v>1518</v>
      </c>
      <c r="S46" s="164">
        <v>1490</v>
      </c>
      <c r="T46" s="165">
        <v>1202.9849999999899</v>
      </c>
      <c r="U46" s="165">
        <v>542.27</v>
      </c>
      <c r="V46" s="166">
        <v>0</v>
      </c>
      <c r="W46" s="166">
        <v>0</v>
      </c>
      <c r="X46" s="164">
        <v>2606</v>
      </c>
      <c r="Y46" s="164">
        <v>0</v>
      </c>
      <c r="Z46" s="164">
        <v>0</v>
      </c>
      <c r="AA46" s="167">
        <v>0</v>
      </c>
      <c r="AB46" s="164">
        <v>0</v>
      </c>
      <c r="AC46" s="164">
        <v>0</v>
      </c>
      <c r="AD46" s="167">
        <v>0</v>
      </c>
      <c r="AE46" s="164">
        <v>0</v>
      </c>
      <c r="AF46" s="164">
        <v>0</v>
      </c>
      <c r="AG46" s="167">
        <v>0</v>
      </c>
      <c r="AH46" s="164">
        <v>0</v>
      </c>
      <c r="AI46" s="164">
        <v>0</v>
      </c>
      <c r="AJ46" s="167">
        <v>0</v>
      </c>
      <c r="AK46" s="164">
        <v>0</v>
      </c>
      <c r="AL46" s="164">
        <v>0</v>
      </c>
      <c r="AM46" s="167">
        <v>0</v>
      </c>
      <c r="AN46" s="164">
        <v>0</v>
      </c>
      <c r="AO46" s="164">
        <v>0</v>
      </c>
      <c r="AP46" s="167">
        <v>0</v>
      </c>
      <c r="AQ46" s="168">
        <v>1357</v>
      </c>
      <c r="AR46" s="169">
        <v>0</v>
      </c>
      <c r="AS46" s="169">
        <v>0</v>
      </c>
      <c r="AT46" s="169">
        <v>65</v>
      </c>
      <c r="AU46" s="169"/>
      <c r="AV46" s="168">
        <v>1323</v>
      </c>
      <c r="AW46" s="168">
        <v>226</v>
      </c>
      <c r="AX46" s="168">
        <v>156</v>
      </c>
    </row>
    <row r="47" spans="1:50" ht="20.25" hidden="1" x14ac:dyDescent="0.3">
      <c r="A47" s="163" t="s">
        <v>133</v>
      </c>
      <c r="B47" s="164">
        <v>683</v>
      </c>
      <c r="C47" s="164">
        <v>1357</v>
      </c>
      <c r="D47" s="164">
        <v>666</v>
      </c>
      <c r="E47" s="164">
        <v>1258</v>
      </c>
      <c r="F47" s="164">
        <v>287</v>
      </c>
      <c r="G47" s="164">
        <v>367</v>
      </c>
      <c r="H47" s="164">
        <v>431</v>
      </c>
      <c r="I47" s="164">
        <v>292</v>
      </c>
      <c r="J47" s="164">
        <v>534.5</v>
      </c>
      <c r="K47" s="164">
        <v>635.74</v>
      </c>
      <c r="L47" s="164">
        <v>199</v>
      </c>
      <c r="M47" s="164">
        <v>300.24</v>
      </c>
      <c r="N47" s="164">
        <v>0</v>
      </c>
      <c r="O47" s="164">
        <v>137.30000000000001</v>
      </c>
      <c r="P47" s="164">
        <v>0</v>
      </c>
      <c r="Q47" s="164">
        <v>457</v>
      </c>
      <c r="R47" s="164">
        <v>664.5</v>
      </c>
      <c r="S47" s="164">
        <v>665</v>
      </c>
      <c r="T47" s="165">
        <v>223.17749999999899</v>
      </c>
      <c r="U47" s="165">
        <v>90.68</v>
      </c>
      <c r="V47" s="166">
        <v>0</v>
      </c>
      <c r="W47" s="166">
        <v>0</v>
      </c>
      <c r="X47" s="164">
        <v>0</v>
      </c>
      <c r="Y47" s="164">
        <v>0</v>
      </c>
      <c r="Z47" s="164">
        <v>0</v>
      </c>
      <c r="AA47" s="167">
        <v>0</v>
      </c>
      <c r="AB47" s="164">
        <v>0</v>
      </c>
      <c r="AC47" s="164">
        <v>0</v>
      </c>
      <c r="AD47" s="167">
        <v>0</v>
      </c>
      <c r="AE47" s="164">
        <v>0</v>
      </c>
      <c r="AF47" s="164">
        <v>0</v>
      </c>
      <c r="AG47" s="167">
        <v>0</v>
      </c>
      <c r="AH47" s="164">
        <v>0</v>
      </c>
      <c r="AI47" s="164">
        <v>0</v>
      </c>
      <c r="AJ47" s="167">
        <v>0</v>
      </c>
      <c r="AK47" s="164">
        <v>0</v>
      </c>
      <c r="AL47" s="164">
        <v>0</v>
      </c>
      <c r="AM47" s="167">
        <v>0</v>
      </c>
      <c r="AN47" s="164">
        <v>0</v>
      </c>
      <c r="AO47" s="164">
        <v>0</v>
      </c>
      <c r="AP47" s="167">
        <v>0</v>
      </c>
      <c r="AQ47" s="168">
        <v>745</v>
      </c>
      <c r="AR47" s="173">
        <v>95</v>
      </c>
      <c r="AS47" s="173">
        <v>0</v>
      </c>
      <c r="AT47" s="169">
        <v>4</v>
      </c>
      <c r="AU47" s="169"/>
      <c r="AV47" s="174">
        <v>650</v>
      </c>
      <c r="AW47" s="174">
        <v>90</v>
      </c>
      <c r="AX47" s="168">
        <v>139</v>
      </c>
    </row>
    <row r="48" spans="1:50" ht="20.25" hidden="1" x14ac:dyDescent="0.3">
      <c r="A48" s="163" t="s">
        <v>134</v>
      </c>
      <c r="B48" s="164">
        <v>9285</v>
      </c>
      <c r="C48" s="164">
        <v>10618</v>
      </c>
      <c r="D48" s="164">
        <v>6567</v>
      </c>
      <c r="E48" s="164">
        <v>7244</v>
      </c>
      <c r="F48" s="164">
        <v>2653</v>
      </c>
      <c r="G48" s="164">
        <v>3608</v>
      </c>
      <c r="H48" s="164">
        <v>404</v>
      </c>
      <c r="I48" s="164">
        <v>498</v>
      </c>
      <c r="J48" s="164">
        <v>10421</v>
      </c>
      <c r="K48" s="164">
        <v>13012</v>
      </c>
      <c r="L48" s="164">
        <v>7193</v>
      </c>
      <c r="M48" s="164">
        <v>8786</v>
      </c>
      <c r="N48" s="164">
        <v>717.5</v>
      </c>
      <c r="O48" s="164">
        <v>0</v>
      </c>
      <c r="P48" s="164">
        <v>100</v>
      </c>
      <c r="Q48" s="164">
        <v>0</v>
      </c>
      <c r="R48" s="164">
        <v>10874</v>
      </c>
      <c r="S48" s="164">
        <v>11227</v>
      </c>
      <c r="T48" s="165">
        <v>11395.82</v>
      </c>
      <c r="U48" s="165">
        <v>8676.4</v>
      </c>
      <c r="V48" s="166">
        <v>0</v>
      </c>
      <c r="W48" s="166">
        <v>0</v>
      </c>
      <c r="X48" s="164">
        <v>13393</v>
      </c>
      <c r="Y48" s="164">
        <v>46.44</v>
      </c>
      <c r="Z48" s="164">
        <v>46.44</v>
      </c>
      <c r="AA48" s="167">
        <v>0</v>
      </c>
      <c r="AB48" s="164">
        <v>0</v>
      </c>
      <c r="AC48" s="164">
        <v>0</v>
      </c>
      <c r="AD48" s="167">
        <v>0</v>
      </c>
      <c r="AE48" s="164">
        <v>0</v>
      </c>
      <c r="AF48" s="164">
        <v>0</v>
      </c>
      <c r="AG48" s="167">
        <v>0</v>
      </c>
      <c r="AH48" s="164">
        <v>39.44</v>
      </c>
      <c r="AI48" s="164">
        <v>39.44</v>
      </c>
      <c r="AJ48" s="167">
        <v>0</v>
      </c>
      <c r="AK48" s="164">
        <v>17.8</v>
      </c>
      <c r="AL48" s="164">
        <v>22</v>
      </c>
      <c r="AM48" s="167">
        <v>23.595505617977523</v>
      </c>
      <c r="AN48" s="164">
        <v>451</v>
      </c>
      <c r="AO48" s="164">
        <v>558</v>
      </c>
      <c r="AP48" s="167">
        <v>23.725055432372503</v>
      </c>
      <c r="AQ48" s="168">
        <v>10769</v>
      </c>
      <c r="AR48" s="169">
        <v>390</v>
      </c>
      <c r="AS48" s="169">
        <v>239</v>
      </c>
      <c r="AT48" s="169">
        <v>2041</v>
      </c>
      <c r="AU48" s="169"/>
      <c r="AV48" s="168">
        <v>9046</v>
      </c>
      <c r="AW48" s="168">
        <v>6237</v>
      </c>
      <c r="AX48" s="168">
        <v>590</v>
      </c>
    </row>
    <row r="49" spans="1:50" ht="20.25" hidden="1" x14ac:dyDescent="0.3">
      <c r="A49" s="163" t="s">
        <v>135</v>
      </c>
      <c r="B49" s="164">
        <v>75</v>
      </c>
      <c r="C49" s="164">
        <v>71</v>
      </c>
      <c r="D49" s="164">
        <v>69</v>
      </c>
      <c r="E49" s="164">
        <v>69</v>
      </c>
      <c r="F49" s="164">
        <v>12</v>
      </c>
      <c r="G49" s="164">
        <v>17</v>
      </c>
      <c r="H49" s="164">
        <v>176</v>
      </c>
      <c r="I49" s="164">
        <v>245</v>
      </c>
      <c r="J49" s="164">
        <v>438</v>
      </c>
      <c r="K49" s="164">
        <v>438</v>
      </c>
      <c r="L49" s="164">
        <v>98</v>
      </c>
      <c r="M49" s="164">
        <v>98</v>
      </c>
      <c r="N49" s="164">
        <v>98</v>
      </c>
      <c r="O49" s="164">
        <v>0</v>
      </c>
      <c r="P49" s="164">
        <v>1000</v>
      </c>
      <c r="Q49" s="164">
        <v>0</v>
      </c>
      <c r="R49" s="164">
        <v>203.25</v>
      </c>
      <c r="S49" s="164">
        <v>203.25</v>
      </c>
      <c r="T49" s="165">
        <v>29.5</v>
      </c>
      <c r="U49" s="165">
        <v>14</v>
      </c>
      <c r="V49" s="166">
        <v>0</v>
      </c>
      <c r="W49" s="166">
        <v>0</v>
      </c>
      <c r="X49" s="164">
        <v>0</v>
      </c>
      <c r="Y49" s="164">
        <v>0</v>
      </c>
      <c r="Z49" s="164">
        <v>0</v>
      </c>
      <c r="AA49" s="167">
        <v>0</v>
      </c>
      <c r="AB49" s="164">
        <v>0</v>
      </c>
      <c r="AC49" s="164">
        <v>0</v>
      </c>
      <c r="AD49" s="167">
        <v>0</v>
      </c>
      <c r="AE49" s="164">
        <v>0</v>
      </c>
      <c r="AF49" s="164">
        <v>0</v>
      </c>
      <c r="AG49" s="167">
        <v>0</v>
      </c>
      <c r="AH49" s="164">
        <v>0</v>
      </c>
      <c r="AI49" s="164">
        <v>0</v>
      </c>
      <c r="AJ49" s="167">
        <v>0</v>
      </c>
      <c r="AK49" s="164">
        <v>0</v>
      </c>
      <c r="AL49" s="164">
        <v>0</v>
      </c>
      <c r="AM49" s="167">
        <v>0</v>
      </c>
      <c r="AN49" s="164">
        <v>0</v>
      </c>
      <c r="AO49" s="164">
        <v>0</v>
      </c>
      <c r="AP49" s="167">
        <v>0</v>
      </c>
      <c r="AQ49" s="168">
        <v>71</v>
      </c>
      <c r="AR49" s="169">
        <v>0</v>
      </c>
      <c r="AS49" s="169">
        <v>0</v>
      </c>
      <c r="AT49" s="169">
        <v>2</v>
      </c>
      <c r="AU49" s="169"/>
      <c r="AV49" s="168">
        <v>71</v>
      </c>
      <c r="AW49" s="168">
        <v>20</v>
      </c>
      <c r="AX49" s="168">
        <v>279</v>
      </c>
    </row>
    <row r="50" spans="1:50" ht="20.25" hidden="1" x14ac:dyDescent="0.3">
      <c r="A50" s="163" t="s">
        <v>136</v>
      </c>
      <c r="B50" s="164">
        <v>1023</v>
      </c>
      <c r="C50" s="164">
        <v>973</v>
      </c>
      <c r="D50" s="164">
        <v>970</v>
      </c>
      <c r="E50" s="164">
        <v>941</v>
      </c>
      <c r="F50" s="164">
        <v>327</v>
      </c>
      <c r="G50" s="164">
        <v>389</v>
      </c>
      <c r="H50" s="164">
        <v>337</v>
      </c>
      <c r="I50" s="164">
        <v>413</v>
      </c>
      <c r="J50" s="164">
        <v>1196.1300000000001</v>
      </c>
      <c r="K50" s="164">
        <v>1164.6300000000001</v>
      </c>
      <c r="L50" s="164">
        <v>1044.8800000000001</v>
      </c>
      <c r="M50" s="164">
        <v>1025.3800000000001</v>
      </c>
      <c r="N50" s="164">
        <v>1.96</v>
      </c>
      <c r="O50" s="164">
        <v>714.28</v>
      </c>
      <c r="P50" s="164">
        <v>2</v>
      </c>
      <c r="Q50" s="164">
        <v>697</v>
      </c>
      <c r="R50" s="164">
        <v>1461</v>
      </c>
      <c r="S50" s="164">
        <v>1461</v>
      </c>
      <c r="T50" s="165">
        <v>801.53499999999894</v>
      </c>
      <c r="U50" s="165">
        <v>257.44</v>
      </c>
      <c r="V50" s="166">
        <v>0</v>
      </c>
      <c r="W50" s="166">
        <v>0</v>
      </c>
      <c r="X50" s="164">
        <v>0</v>
      </c>
      <c r="Y50" s="164">
        <v>0</v>
      </c>
      <c r="Z50" s="164">
        <v>0</v>
      </c>
      <c r="AA50" s="167">
        <v>0</v>
      </c>
      <c r="AB50" s="164">
        <v>0</v>
      </c>
      <c r="AC50" s="164">
        <v>0</v>
      </c>
      <c r="AD50" s="167">
        <v>0</v>
      </c>
      <c r="AE50" s="164">
        <v>0</v>
      </c>
      <c r="AF50" s="164">
        <v>0</v>
      </c>
      <c r="AG50" s="167">
        <v>0</v>
      </c>
      <c r="AH50" s="164">
        <v>0</v>
      </c>
      <c r="AI50" s="164">
        <v>0</v>
      </c>
      <c r="AJ50" s="167">
        <v>0</v>
      </c>
      <c r="AK50" s="164">
        <v>0</v>
      </c>
      <c r="AL50" s="164">
        <v>0</v>
      </c>
      <c r="AM50" s="167">
        <v>0</v>
      </c>
      <c r="AN50" s="164">
        <v>0</v>
      </c>
      <c r="AO50" s="164">
        <v>0</v>
      </c>
      <c r="AP50" s="167">
        <v>0</v>
      </c>
      <c r="AQ50" s="168">
        <v>958</v>
      </c>
      <c r="AR50" s="169">
        <v>0</v>
      </c>
      <c r="AS50" s="169">
        <v>15</v>
      </c>
      <c r="AT50" s="169">
        <v>32</v>
      </c>
      <c r="AU50" s="169"/>
      <c r="AV50" s="168">
        <v>958</v>
      </c>
      <c r="AW50" s="168">
        <v>331</v>
      </c>
      <c r="AX50" s="168">
        <v>325</v>
      </c>
    </row>
    <row r="51" spans="1:50" ht="20.25" hidden="1" x14ac:dyDescent="0.3">
      <c r="A51" s="163" t="s">
        <v>137</v>
      </c>
      <c r="B51" s="164">
        <v>1597</v>
      </c>
      <c r="C51" s="164">
        <v>1597</v>
      </c>
      <c r="D51" s="164">
        <v>1336</v>
      </c>
      <c r="E51" s="164">
        <v>1391</v>
      </c>
      <c r="F51" s="164">
        <v>265</v>
      </c>
      <c r="G51" s="164">
        <v>456</v>
      </c>
      <c r="H51" s="164">
        <v>198</v>
      </c>
      <c r="I51" s="164">
        <v>328</v>
      </c>
      <c r="J51" s="164">
        <v>1991</v>
      </c>
      <c r="K51" s="164">
        <v>2159</v>
      </c>
      <c r="L51" s="164">
        <v>1535</v>
      </c>
      <c r="M51" s="164">
        <v>1709</v>
      </c>
      <c r="N51" s="164">
        <v>574.1</v>
      </c>
      <c r="O51" s="164">
        <v>593.29999999999995</v>
      </c>
      <c r="P51" s="164">
        <v>374</v>
      </c>
      <c r="Q51" s="164">
        <v>347</v>
      </c>
      <c r="R51" s="164">
        <v>1923</v>
      </c>
      <c r="S51" s="164">
        <v>1754</v>
      </c>
      <c r="T51" s="165">
        <v>724.7</v>
      </c>
      <c r="U51" s="165">
        <v>703.86</v>
      </c>
      <c r="V51" s="166">
        <v>0</v>
      </c>
      <c r="W51" s="166">
        <v>0</v>
      </c>
      <c r="X51" s="164">
        <v>3526</v>
      </c>
      <c r="Y51" s="164">
        <v>0</v>
      </c>
      <c r="Z51" s="164">
        <v>0</v>
      </c>
      <c r="AA51" s="167">
        <v>0</v>
      </c>
      <c r="AB51" s="164">
        <v>0</v>
      </c>
      <c r="AC51" s="164">
        <v>0</v>
      </c>
      <c r="AD51" s="167">
        <v>0</v>
      </c>
      <c r="AE51" s="164">
        <v>0</v>
      </c>
      <c r="AF51" s="164">
        <v>0</v>
      </c>
      <c r="AG51" s="167">
        <v>0</v>
      </c>
      <c r="AH51" s="164">
        <v>0</v>
      </c>
      <c r="AI51" s="164">
        <v>0</v>
      </c>
      <c r="AJ51" s="167">
        <v>0</v>
      </c>
      <c r="AK51" s="164">
        <v>0</v>
      </c>
      <c r="AL51" s="164">
        <v>0</v>
      </c>
      <c r="AM51" s="167">
        <v>0</v>
      </c>
      <c r="AN51" s="164">
        <v>0</v>
      </c>
      <c r="AO51" s="164">
        <v>0</v>
      </c>
      <c r="AP51" s="167">
        <v>0</v>
      </c>
      <c r="AQ51" s="168">
        <v>1692</v>
      </c>
      <c r="AR51" s="169">
        <v>95</v>
      </c>
      <c r="AS51" s="169">
        <v>0</v>
      </c>
      <c r="AT51" s="169">
        <v>206</v>
      </c>
      <c r="AU51" s="169"/>
      <c r="AV51" s="168">
        <v>1597</v>
      </c>
      <c r="AW51" s="168">
        <v>574</v>
      </c>
      <c r="AX51" s="168">
        <v>344</v>
      </c>
    </row>
    <row r="52" spans="1:50" ht="20.25" hidden="1" x14ac:dyDescent="0.3">
      <c r="A52" s="163" t="s">
        <v>138</v>
      </c>
      <c r="B52" s="164">
        <v>546</v>
      </c>
      <c r="C52" s="164">
        <v>519</v>
      </c>
      <c r="D52" s="164">
        <v>518</v>
      </c>
      <c r="E52" s="164">
        <v>492</v>
      </c>
      <c r="F52" s="164">
        <v>107</v>
      </c>
      <c r="G52" s="164">
        <v>176</v>
      </c>
      <c r="H52" s="164">
        <v>206</v>
      </c>
      <c r="I52" s="164">
        <v>357</v>
      </c>
      <c r="J52" s="164">
        <v>409.25</v>
      </c>
      <c r="K52" s="164">
        <v>409.25</v>
      </c>
      <c r="L52" s="164">
        <v>0</v>
      </c>
      <c r="M52" s="164">
        <v>0</v>
      </c>
      <c r="N52" s="164">
        <v>0</v>
      </c>
      <c r="O52" s="164">
        <v>0</v>
      </c>
      <c r="P52" s="164" t="s">
        <v>105</v>
      </c>
      <c r="Q52" s="164" t="s">
        <v>105</v>
      </c>
      <c r="R52" s="164">
        <v>676</v>
      </c>
      <c r="S52" s="164">
        <v>676</v>
      </c>
      <c r="T52" s="165">
        <v>562.23749999999995</v>
      </c>
      <c r="U52" s="165">
        <v>97.24</v>
      </c>
      <c r="V52" s="166">
        <v>0</v>
      </c>
      <c r="W52" s="166">
        <v>0</v>
      </c>
      <c r="X52" s="164">
        <v>0</v>
      </c>
      <c r="Y52" s="164">
        <v>0</v>
      </c>
      <c r="Z52" s="164">
        <v>0</v>
      </c>
      <c r="AA52" s="167">
        <v>0</v>
      </c>
      <c r="AB52" s="164">
        <v>0</v>
      </c>
      <c r="AC52" s="164">
        <v>0</v>
      </c>
      <c r="AD52" s="167">
        <v>0</v>
      </c>
      <c r="AE52" s="164">
        <v>0</v>
      </c>
      <c r="AF52" s="164">
        <v>0</v>
      </c>
      <c r="AG52" s="167">
        <v>0</v>
      </c>
      <c r="AH52" s="164">
        <v>0</v>
      </c>
      <c r="AI52" s="164">
        <v>0</v>
      </c>
      <c r="AJ52" s="167">
        <v>0</v>
      </c>
      <c r="AK52" s="164">
        <v>0</v>
      </c>
      <c r="AL52" s="164">
        <v>0</v>
      </c>
      <c r="AM52" s="167">
        <v>0</v>
      </c>
      <c r="AN52" s="164">
        <v>0</v>
      </c>
      <c r="AO52" s="164">
        <v>0</v>
      </c>
      <c r="AP52" s="167">
        <v>0</v>
      </c>
      <c r="AQ52" s="168">
        <v>519</v>
      </c>
      <c r="AR52" s="169">
        <v>0</v>
      </c>
      <c r="AS52" s="169">
        <v>0</v>
      </c>
      <c r="AT52" s="169">
        <v>27</v>
      </c>
      <c r="AU52" s="169"/>
      <c r="AV52" s="168">
        <v>519</v>
      </c>
      <c r="AW52" s="168">
        <v>163</v>
      </c>
      <c r="AX52" s="168">
        <v>295</v>
      </c>
    </row>
    <row r="53" spans="1:50" ht="20.25" hidden="1" x14ac:dyDescent="0.3">
      <c r="A53" s="163" t="s">
        <v>139</v>
      </c>
      <c r="B53" s="164">
        <v>706</v>
      </c>
      <c r="C53" s="164">
        <v>706</v>
      </c>
      <c r="D53" s="164">
        <v>641</v>
      </c>
      <c r="E53" s="164">
        <v>706</v>
      </c>
      <c r="F53" s="164">
        <v>137</v>
      </c>
      <c r="G53" s="164">
        <v>241</v>
      </c>
      <c r="H53" s="164">
        <v>213</v>
      </c>
      <c r="I53" s="164">
        <v>341</v>
      </c>
      <c r="J53" s="164">
        <v>843</v>
      </c>
      <c r="K53" s="164">
        <v>843</v>
      </c>
      <c r="L53" s="164">
        <v>515</v>
      </c>
      <c r="M53" s="164">
        <v>515</v>
      </c>
      <c r="N53" s="164">
        <v>0</v>
      </c>
      <c r="O53" s="164">
        <v>0</v>
      </c>
      <c r="P53" s="164">
        <v>0</v>
      </c>
      <c r="Q53" s="164">
        <v>0</v>
      </c>
      <c r="R53" s="164">
        <v>735</v>
      </c>
      <c r="S53" s="164">
        <v>735</v>
      </c>
      <c r="T53" s="165">
        <v>344.37999999999897</v>
      </c>
      <c r="U53" s="165">
        <v>144.15</v>
      </c>
      <c r="V53" s="166">
        <v>0</v>
      </c>
      <c r="W53" s="166">
        <v>0</v>
      </c>
      <c r="X53" s="164">
        <v>0</v>
      </c>
      <c r="Y53" s="164">
        <v>0</v>
      </c>
      <c r="Z53" s="164">
        <v>0</v>
      </c>
      <c r="AA53" s="167">
        <v>0</v>
      </c>
      <c r="AB53" s="164">
        <v>0</v>
      </c>
      <c r="AC53" s="164">
        <v>0</v>
      </c>
      <c r="AD53" s="167">
        <v>0</v>
      </c>
      <c r="AE53" s="164">
        <v>0</v>
      </c>
      <c r="AF53" s="164">
        <v>0</v>
      </c>
      <c r="AG53" s="167">
        <v>0</v>
      </c>
      <c r="AH53" s="164">
        <v>0</v>
      </c>
      <c r="AI53" s="164">
        <v>0</v>
      </c>
      <c r="AJ53" s="167">
        <v>0</v>
      </c>
      <c r="AK53" s="164">
        <v>0</v>
      </c>
      <c r="AL53" s="164">
        <v>0</v>
      </c>
      <c r="AM53" s="167">
        <v>0</v>
      </c>
      <c r="AN53" s="164">
        <v>0</v>
      </c>
      <c r="AO53" s="164">
        <v>0</v>
      </c>
      <c r="AP53" s="167">
        <v>0</v>
      </c>
      <c r="AQ53" s="168">
        <v>706</v>
      </c>
      <c r="AR53" s="169">
        <v>0</v>
      </c>
      <c r="AS53" s="169">
        <v>0</v>
      </c>
      <c r="AT53" s="169">
        <v>0</v>
      </c>
      <c r="AU53" s="169"/>
      <c r="AV53" s="168">
        <v>706</v>
      </c>
      <c r="AW53" s="168">
        <v>290</v>
      </c>
      <c r="AX53" s="168">
        <v>382</v>
      </c>
    </row>
    <row r="54" spans="1:50" ht="20.25" hidden="1" x14ac:dyDescent="0.3">
      <c r="A54" s="181" t="s">
        <v>140</v>
      </c>
      <c r="B54" s="164">
        <v>354701</v>
      </c>
      <c r="C54" s="164">
        <v>362298</v>
      </c>
      <c r="D54" s="164">
        <v>321038</v>
      </c>
      <c r="E54" s="164">
        <v>325972</v>
      </c>
      <c r="F54" s="164">
        <v>289657</v>
      </c>
      <c r="G54" s="164">
        <v>335903</v>
      </c>
      <c r="H54" s="164">
        <v>902</v>
      </c>
      <c r="I54" s="164">
        <v>1030</v>
      </c>
      <c r="J54" s="164">
        <v>368490</v>
      </c>
      <c r="K54" s="164">
        <v>376767</v>
      </c>
      <c r="L54" s="164">
        <v>336149</v>
      </c>
      <c r="M54" s="164">
        <v>343689</v>
      </c>
      <c r="N54" s="164">
        <v>208180.71707999997</v>
      </c>
      <c r="O54" s="164">
        <v>138146.44044000001</v>
      </c>
      <c r="P54" s="164">
        <v>619</v>
      </c>
      <c r="Q54" s="164">
        <v>402</v>
      </c>
      <c r="R54" s="164">
        <v>336006</v>
      </c>
      <c r="S54" s="164">
        <v>331233</v>
      </c>
      <c r="T54" s="165">
        <v>310394.14374999865</v>
      </c>
      <c r="U54" s="165">
        <v>262331.11</v>
      </c>
      <c r="V54" s="166">
        <v>0</v>
      </c>
      <c r="W54" s="166">
        <v>0</v>
      </c>
      <c r="X54" s="164">
        <v>467233</v>
      </c>
      <c r="Y54" s="164">
        <v>642.15</v>
      </c>
      <c r="Z54" s="164">
        <v>642.15</v>
      </c>
      <c r="AA54" s="157">
        <f>(Z54-Y54)/Y54*100</f>
        <v>0</v>
      </c>
      <c r="AB54" s="164">
        <v>0</v>
      </c>
      <c r="AC54" s="164">
        <v>0</v>
      </c>
      <c r="AD54" s="157">
        <v>0</v>
      </c>
      <c r="AE54" s="164">
        <v>0</v>
      </c>
      <c r="AF54" s="164">
        <v>2</v>
      </c>
      <c r="AG54" s="157">
        <v>100</v>
      </c>
      <c r="AH54" s="164">
        <v>642.15</v>
      </c>
      <c r="AI54" s="164">
        <v>642.15</v>
      </c>
      <c r="AJ54" s="157">
        <f>(AI54-AH54)/AH54*100</f>
        <v>0</v>
      </c>
      <c r="AK54" s="164">
        <v>380</v>
      </c>
      <c r="AL54" s="164">
        <v>350.45</v>
      </c>
      <c r="AM54" s="157">
        <f>(AL54-AK54)/AK54*100</f>
        <v>-7.7763157894736867</v>
      </c>
      <c r="AN54" s="164">
        <v>592</v>
      </c>
      <c r="AO54" s="164">
        <v>546</v>
      </c>
      <c r="AP54" s="157">
        <f>(AO54-AN54)/AN54*100</f>
        <v>-7.7702702702702702</v>
      </c>
      <c r="AQ54" s="168">
        <v>367943</v>
      </c>
      <c r="AR54" s="169">
        <v>6896</v>
      </c>
      <c r="AS54" s="169">
        <v>1251</v>
      </c>
      <c r="AT54" s="173">
        <v>21672</v>
      </c>
      <c r="AU54" s="173"/>
      <c r="AV54" s="174">
        <v>346393</v>
      </c>
      <c r="AW54" s="168">
        <v>381750</v>
      </c>
      <c r="AX54" s="168">
        <v>1102</v>
      </c>
    </row>
    <row r="55" spans="1:50" ht="20.25" hidden="1" x14ac:dyDescent="0.3">
      <c r="A55" s="163" t="s">
        <v>141</v>
      </c>
      <c r="B55" s="182">
        <v>41157</v>
      </c>
      <c r="C55" s="182">
        <v>40102</v>
      </c>
      <c r="D55" s="182">
        <v>36997</v>
      </c>
      <c r="E55" s="182">
        <v>37356</v>
      </c>
      <c r="F55" s="182">
        <v>35221</v>
      </c>
      <c r="G55" s="182">
        <v>41652</v>
      </c>
      <c r="H55" s="164">
        <v>952</v>
      </c>
      <c r="I55" s="164">
        <v>1115</v>
      </c>
      <c r="J55" s="182">
        <v>40406</v>
      </c>
      <c r="K55" s="182">
        <v>41484</v>
      </c>
      <c r="L55" s="182">
        <v>37482</v>
      </c>
      <c r="M55" s="182">
        <v>37309</v>
      </c>
      <c r="N55" s="182">
        <v>28089</v>
      </c>
      <c r="O55" s="182">
        <v>20798.400000000001</v>
      </c>
      <c r="P55" s="164">
        <v>749</v>
      </c>
      <c r="Q55" s="164">
        <v>557</v>
      </c>
      <c r="R55" s="182">
        <v>42014</v>
      </c>
      <c r="S55" s="182">
        <v>41152</v>
      </c>
      <c r="T55" s="183">
        <v>29448.365750000001</v>
      </c>
      <c r="U55" s="183">
        <v>29999.200000000001</v>
      </c>
      <c r="V55" s="184">
        <v>0</v>
      </c>
      <c r="W55" s="184">
        <v>0</v>
      </c>
      <c r="X55" s="182">
        <v>15373</v>
      </c>
      <c r="Y55" s="182">
        <v>57.1</v>
      </c>
      <c r="Z55" s="182">
        <v>57.1</v>
      </c>
      <c r="AA55" s="167">
        <v>0</v>
      </c>
      <c r="AB55" s="182">
        <v>0</v>
      </c>
      <c r="AC55" s="182">
        <v>0</v>
      </c>
      <c r="AD55" s="167">
        <v>0</v>
      </c>
      <c r="AE55" s="182">
        <v>0</v>
      </c>
      <c r="AF55" s="182">
        <v>0</v>
      </c>
      <c r="AG55" s="167">
        <v>0</v>
      </c>
      <c r="AH55" s="182">
        <v>57.1</v>
      </c>
      <c r="AI55" s="182">
        <v>57.1</v>
      </c>
      <c r="AJ55" s="167">
        <v>0</v>
      </c>
      <c r="AK55" s="182">
        <v>49</v>
      </c>
      <c r="AL55" s="182">
        <v>25.2</v>
      </c>
      <c r="AM55" s="167">
        <v>48.571428571428598</v>
      </c>
      <c r="AN55" s="164">
        <v>858</v>
      </c>
      <c r="AO55" s="164">
        <v>441</v>
      </c>
      <c r="AP55" s="167">
        <v>48.6013986013986</v>
      </c>
      <c r="AQ55" s="174">
        <v>40602</v>
      </c>
      <c r="AR55" s="173">
        <v>500</v>
      </c>
      <c r="AS55" s="173">
        <v>0</v>
      </c>
      <c r="AT55" s="173">
        <v>2279</v>
      </c>
      <c r="AU55" s="173"/>
      <c r="AV55" s="174">
        <v>39635</v>
      </c>
      <c r="AW55" s="174">
        <v>47117</v>
      </c>
      <c r="AX55" s="168">
        <v>1214</v>
      </c>
    </row>
    <row r="56" spans="1:50" ht="20.25" hidden="1" x14ac:dyDescent="0.3">
      <c r="A56" s="163" t="s">
        <v>142</v>
      </c>
      <c r="B56" s="164">
        <v>32355</v>
      </c>
      <c r="C56" s="164">
        <v>31501</v>
      </c>
      <c r="D56" s="164">
        <v>28663</v>
      </c>
      <c r="E56" s="164">
        <v>31279</v>
      </c>
      <c r="F56" s="164">
        <v>26571</v>
      </c>
      <c r="G56" s="164">
        <v>35627</v>
      </c>
      <c r="H56" s="164">
        <v>927</v>
      </c>
      <c r="I56" s="164">
        <v>1139</v>
      </c>
      <c r="J56" s="164">
        <v>32583</v>
      </c>
      <c r="K56" s="164">
        <v>38733</v>
      </c>
      <c r="L56" s="164">
        <v>24118</v>
      </c>
      <c r="M56" s="164">
        <v>30235</v>
      </c>
      <c r="N56" s="164">
        <v>22617.58</v>
      </c>
      <c r="O56" s="164">
        <v>4639.3509999999997</v>
      </c>
      <c r="P56" s="164">
        <v>938</v>
      </c>
      <c r="Q56" s="164">
        <v>153</v>
      </c>
      <c r="R56" s="164">
        <v>35126</v>
      </c>
      <c r="S56" s="164">
        <v>35000</v>
      </c>
      <c r="T56" s="165">
        <v>29294.514999999901</v>
      </c>
      <c r="U56" s="165">
        <v>27242.13</v>
      </c>
      <c r="V56" s="166">
        <v>0</v>
      </c>
      <c r="W56" s="166">
        <v>0</v>
      </c>
      <c r="X56" s="164">
        <v>47314</v>
      </c>
      <c r="Y56" s="164">
        <v>191.25</v>
      </c>
      <c r="Z56" s="164">
        <v>191.25</v>
      </c>
      <c r="AA56" s="167">
        <v>0</v>
      </c>
      <c r="AB56" s="164">
        <v>0</v>
      </c>
      <c r="AC56" s="164">
        <v>0</v>
      </c>
      <c r="AD56" s="167">
        <v>0</v>
      </c>
      <c r="AE56" s="164">
        <v>0</v>
      </c>
      <c r="AF56" s="164">
        <v>0</v>
      </c>
      <c r="AG56" s="167">
        <v>0</v>
      </c>
      <c r="AH56" s="164">
        <v>191.25</v>
      </c>
      <c r="AI56" s="164">
        <v>191.25</v>
      </c>
      <c r="AJ56" s="167">
        <v>0</v>
      </c>
      <c r="AK56" s="164">
        <v>96.5</v>
      </c>
      <c r="AL56" s="164">
        <v>127</v>
      </c>
      <c r="AM56" s="167">
        <v>31.606217616580313</v>
      </c>
      <c r="AN56" s="164">
        <v>505</v>
      </c>
      <c r="AO56" s="164">
        <v>664</v>
      </c>
      <c r="AP56" s="167">
        <v>31.485148514851485</v>
      </c>
      <c r="AQ56" s="168">
        <v>32758</v>
      </c>
      <c r="AR56" s="169">
        <v>1257</v>
      </c>
      <c r="AS56" s="169">
        <v>0</v>
      </c>
      <c r="AT56" s="169">
        <v>222</v>
      </c>
      <c r="AU56" s="169"/>
      <c r="AV56" s="168">
        <v>31501</v>
      </c>
      <c r="AW56" s="168">
        <v>41967</v>
      </c>
      <c r="AX56" s="168">
        <v>1364</v>
      </c>
    </row>
    <row r="57" spans="1:50" ht="20.25" hidden="1" x14ac:dyDescent="0.3">
      <c r="A57" s="163" t="s">
        <v>143</v>
      </c>
      <c r="B57" s="164">
        <v>52462</v>
      </c>
      <c r="C57" s="164">
        <v>52963</v>
      </c>
      <c r="D57" s="164">
        <v>49129</v>
      </c>
      <c r="E57" s="164">
        <v>49274</v>
      </c>
      <c r="F57" s="164">
        <v>50799</v>
      </c>
      <c r="G57" s="164">
        <v>59720</v>
      </c>
      <c r="H57" s="164">
        <v>1034</v>
      </c>
      <c r="I57" s="164">
        <v>1212</v>
      </c>
      <c r="J57" s="164">
        <v>54669</v>
      </c>
      <c r="K57" s="164">
        <v>54069</v>
      </c>
      <c r="L57" s="164">
        <v>50729</v>
      </c>
      <c r="M57" s="164">
        <v>50846</v>
      </c>
      <c r="N57" s="164">
        <v>30492.721000000001</v>
      </c>
      <c r="O57" s="164">
        <v>34257.730000000003</v>
      </c>
      <c r="P57" s="164">
        <v>601</v>
      </c>
      <c r="Q57" s="164">
        <v>674</v>
      </c>
      <c r="R57" s="164">
        <v>53429</v>
      </c>
      <c r="S57" s="164">
        <v>52254</v>
      </c>
      <c r="T57" s="165">
        <v>40648.394999999902</v>
      </c>
      <c r="U57" s="165">
        <v>27088.43</v>
      </c>
      <c r="V57" s="166">
        <v>0</v>
      </c>
      <c r="W57" s="166">
        <v>0</v>
      </c>
      <c r="X57" s="164">
        <v>65364</v>
      </c>
      <c r="Y57" s="164">
        <v>37.799999999999997</v>
      </c>
      <c r="Z57" s="164">
        <v>37.799999999999997</v>
      </c>
      <c r="AA57" s="167">
        <v>0</v>
      </c>
      <c r="AB57" s="164">
        <v>0</v>
      </c>
      <c r="AC57" s="164">
        <v>0</v>
      </c>
      <c r="AD57" s="167">
        <v>0</v>
      </c>
      <c r="AE57" s="164">
        <v>0</v>
      </c>
      <c r="AF57" s="164">
        <v>0</v>
      </c>
      <c r="AG57" s="167">
        <v>0</v>
      </c>
      <c r="AH57" s="164">
        <v>37.799999999999997</v>
      </c>
      <c r="AI57" s="164">
        <v>37.799999999999997</v>
      </c>
      <c r="AJ57" s="167">
        <v>0</v>
      </c>
      <c r="AK57" s="164">
        <v>15.4</v>
      </c>
      <c r="AL57" s="164">
        <v>14.9</v>
      </c>
      <c r="AM57" s="167">
        <v>3.2467532467532498</v>
      </c>
      <c r="AN57" s="164">
        <v>407</v>
      </c>
      <c r="AO57" s="164">
        <v>394</v>
      </c>
      <c r="AP57" s="167">
        <v>3.1941031941031901</v>
      </c>
      <c r="AQ57" s="168">
        <v>51712</v>
      </c>
      <c r="AR57" s="169">
        <v>0</v>
      </c>
      <c r="AS57" s="169">
        <v>1251</v>
      </c>
      <c r="AT57" s="169">
        <v>3008</v>
      </c>
      <c r="AU57" s="169"/>
      <c r="AV57" s="168">
        <v>51031</v>
      </c>
      <c r="AW57" s="168">
        <v>68912</v>
      </c>
      <c r="AX57" s="168">
        <v>1370</v>
      </c>
    </row>
    <row r="58" spans="1:50" ht="20.25" hidden="1" x14ac:dyDescent="0.3">
      <c r="A58" s="163" t="s">
        <v>144</v>
      </c>
      <c r="B58" s="164">
        <v>41423</v>
      </c>
      <c r="C58" s="164">
        <v>42757</v>
      </c>
      <c r="D58" s="164">
        <v>38058</v>
      </c>
      <c r="E58" s="164">
        <v>38093</v>
      </c>
      <c r="F58" s="164">
        <v>39694</v>
      </c>
      <c r="G58" s="164">
        <v>48759</v>
      </c>
      <c r="H58" s="164">
        <v>1043</v>
      </c>
      <c r="I58" s="164">
        <v>1280</v>
      </c>
      <c r="J58" s="164">
        <v>42757</v>
      </c>
      <c r="K58" s="164">
        <v>42757</v>
      </c>
      <c r="L58" s="164">
        <v>38093</v>
      </c>
      <c r="M58" s="164">
        <v>38093</v>
      </c>
      <c r="N58" s="164">
        <v>28600.44</v>
      </c>
      <c r="O58" s="164">
        <v>16657.725439999998</v>
      </c>
      <c r="P58" s="164">
        <v>751</v>
      </c>
      <c r="Q58" s="164">
        <v>437</v>
      </c>
      <c r="R58" s="164">
        <v>39007</v>
      </c>
      <c r="S58" s="164">
        <v>39104</v>
      </c>
      <c r="T58" s="165">
        <v>26940.56725</v>
      </c>
      <c r="U58" s="165">
        <v>13049.98</v>
      </c>
      <c r="V58" s="166">
        <v>0</v>
      </c>
      <c r="W58" s="166">
        <v>0</v>
      </c>
      <c r="X58" s="164">
        <v>72254</v>
      </c>
      <c r="Y58" s="164">
        <v>79.5</v>
      </c>
      <c r="Z58" s="164">
        <v>79.5</v>
      </c>
      <c r="AA58" s="167">
        <v>0</v>
      </c>
      <c r="AB58" s="164">
        <v>0</v>
      </c>
      <c r="AC58" s="164">
        <v>0</v>
      </c>
      <c r="AD58" s="167">
        <v>0</v>
      </c>
      <c r="AE58" s="164">
        <v>0</v>
      </c>
      <c r="AF58" s="164">
        <v>0</v>
      </c>
      <c r="AG58" s="167">
        <v>0</v>
      </c>
      <c r="AH58" s="164">
        <v>79.5</v>
      </c>
      <c r="AI58" s="164">
        <v>79.5</v>
      </c>
      <c r="AJ58" s="167">
        <v>0</v>
      </c>
      <c r="AK58" s="164">
        <v>41.95</v>
      </c>
      <c r="AL58" s="164">
        <v>42.2</v>
      </c>
      <c r="AM58" s="167">
        <v>0.59594755661501786</v>
      </c>
      <c r="AN58" s="164">
        <v>528</v>
      </c>
      <c r="AO58" s="164">
        <v>531</v>
      </c>
      <c r="AP58" s="167">
        <v>0.56818181818181823</v>
      </c>
      <c r="AQ58" s="168">
        <v>42757</v>
      </c>
      <c r="AR58" s="173">
        <v>0</v>
      </c>
      <c r="AS58" s="173">
        <v>0</v>
      </c>
      <c r="AT58" s="169">
        <v>3030</v>
      </c>
      <c r="AU58" s="169"/>
      <c r="AV58" s="174">
        <v>41123</v>
      </c>
      <c r="AW58" s="174">
        <v>59533</v>
      </c>
      <c r="AX58" s="168">
        <v>1472</v>
      </c>
    </row>
    <row r="59" spans="1:50" ht="20.25" hidden="1" x14ac:dyDescent="0.3">
      <c r="A59" s="163" t="s">
        <v>145</v>
      </c>
      <c r="B59" s="182">
        <v>136997</v>
      </c>
      <c r="C59" s="182">
        <v>143310</v>
      </c>
      <c r="D59" s="182">
        <v>122733</v>
      </c>
      <c r="E59" s="182">
        <v>122733</v>
      </c>
      <c r="F59" s="182">
        <v>96345</v>
      </c>
      <c r="G59" s="182">
        <v>102850</v>
      </c>
      <c r="H59" s="164">
        <v>785</v>
      </c>
      <c r="I59" s="164">
        <v>838</v>
      </c>
      <c r="J59" s="182">
        <v>146410</v>
      </c>
      <c r="K59" s="182">
        <v>147911</v>
      </c>
      <c r="L59" s="182">
        <v>138495</v>
      </c>
      <c r="M59" s="182">
        <v>139761</v>
      </c>
      <c r="N59" s="182">
        <v>78528.52</v>
      </c>
      <c r="O59" s="182">
        <v>35762.449999999997</v>
      </c>
      <c r="P59" s="164">
        <v>567</v>
      </c>
      <c r="Q59" s="164">
        <v>256</v>
      </c>
      <c r="R59" s="182">
        <v>116474</v>
      </c>
      <c r="S59" s="182">
        <v>112629</v>
      </c>
      <c r="T59" s="183">
        <v>141229.867499999</v>
      </c>
      <c r="U59" s="183">
        <v>128975.34</v>
      </c>
      <c r="V59" s="184">
        <v>0</v>
      </c>
      <c r="W59" s="184">
        <v>0</v>
      </c>
      <c r="X59" s="182">
        <v>128722</v>
      </c>
      <c r="Y59" s="182">
        <v>200</v>
      </c>
      <c r="Z59" s="182">
        <v>200</v>
      </c>
      <c r="AA59" s="167">
        <v>0</v>
      </c>
      <c r="AB59" s="182">
        <v>0</v>
      </c>
      <c r="AC59" s="182">
        <v>0</v>
      </c>
      <c r="AD59" s="167">
        <v>0</v>
      </c>
      <c r="AE59" s="182">
        <v>0</v>
      </c>
      <c r="AF59" s="182">
        <v>0</v>
      </c>
      <c r="AG59" s="167">
        <v>0</v>
      </c>
      <c r="AH59" s="182">
        <v>200</v>
      </c>
      <c r="AI59" s="182">
        <v>200</v>
      </c>
      <c r="AJ59" s="167">
        <v>0</v>
      </c>
      <c r="AK59" s="182">
        <v>129</v>
      </c>
      <c r="AL59" s="182">
        <v>97.95</v>
      </c>
      <c r="AM59" s="167">
        <v>24.069767441860499</v>
      </c>
      <c r="AN59" s="164">
        <v>645</v>
      </c>
      <c r="AO59" s="164">
        <v>490</v>
      </c>
      <c r="AP59" s="167">
        <v>24.031007751937999</v>
      </c>
      <c r="AQ59" s="174">
        <v>148149</v>
      </c>
      <c r="AR59" s="173">
        <v>4839</v>
      </c>
      <c r="AS59" s="173">
        <v>0</v>
      </c>
      <c r="AT59" s="173">
        <v>10264</v>
      </c>
      <c r="AU59" s="173"/>
      <c r="AV59" s="174">
        <v>132997</v>
      </c>
      <c r="AW59" s="174">
        <v>108850</v>
      </c>
      <c r="AX59" s="168">
        <v>841</v>
      </c>
    </row>
    <row r="60" spans="1:50" ht="20.25" hidden="1" x14ac:dyDescent="0.3">
      <c r="A60" s="163" t="s">
        <v>146</v>
      </c>
      <c r="B60" s="164">
        <v>23275</v>
      </c>
      <c r="C60" s="164">
        <v>23683</v>
      </c>
      <c r="D60" s="164">
        <v>20561</v>
      </c>
      <c r="E60" s="164">
        <v>20560</v>
      </c>
      <c r="F60" s="164">
        <v>14804</v>
      </c>
      <c r="G60" s="164">
        <v>16345</v>
      </c>
      <c r="H60" s="164">
        <v>720</v>
      </c>
      <c r="I60" s="164">
        <v>795</v>
      </c>
      <c r="J60" s="164">
        <v>23683</v>
      </c>
      <c r="K60" s="164">
        <v>23683</v>
      </c>
      <c r="L60" s="164">
        <v>20560</v>
      </c>
      <c r="M60" s="164">
        <v>20560</v>
      </c>
      <c r="N60" s="164">
        <v>6245.0000799999998</v>
      </c>
      <c r="O60" s="164">
        <v>4956.1000000000004</v>
      </c>
      <c r="P60" s="164">
        <v>304</v>
      </c>
      <c r="Q60" s="164">
        <v>241</v>
      </c>
      <c r="R60" s="164">
        <v>22727</v>
      </c>
      <c r="S60" s="164">
        <v>23489</v>
      </c>
      <c r="T60" s="165">
        <v>23865.797500000001</v>
      </c>
      <c r="U60" s="165">
        <v>19366.04</v>
      </c>
      <c r="V60" s="166">
        <v>0</v>
      </c>
      <c r="W60" s="166">
        <v>0</v>
      </c>
      <c r="X60" s="164">
        <v>74990</v>
      </c>
      <c r="Y60" s="164">
        <v>24</v>
      </c>
      <c r="Z60" s="164">
        <v>24</v>
      </c>
      <c r="AA60" s="167">
        <v>0</v>
      </c>
      <c r="AB60" s="164">
        <v>0</v>
      </c>
      <c r="AC60" s="164">
        <v>0</v>
      </c>
      <c r="AD60" s="167">
        <v>0</v>
      </c>
      <c r="AE60" s="164">
        <v>0</v>
      </c>
      <c r="AF60" s="164">
        <v>2</v>
      </c>
      <c r="AG60" s="167">
        <v>0</v>
      </c>
      <c r="AH60" s="164">
        <v>24</v>
      </c>
      <c r="AI60" s="164">
        <v>24</v>
      </c>
      <c r="AJ60" s="167">
        <v>0</v>
      </c>
      <c r="AK60" s="164">
        <v>4.4000000000000004</v>
      </c>
      <c r="AL60" s="164">
        <v>7.2</v>
      </c>
      <c r="AM60" s="167">
        <v>63.636363636363626</v>
      </c>
      <c r="AN60" s="164">
        <v>183</v>
      </c>
      <c r="AO60" s="164">
        <v>300</v>
      </c>
      <c r="AP60" s="167">
        <v>63.934426229508205</v>
      </c>
      <c r="AQ60" s="174">
        <v>23683</v>
      </c>
      <c r="AR60" s="173">
        <v>0</v>
      </c>
      <c r="AS60" s="173">
        <v>0</v>
      </c>
      <c r="AT60" s="173">
        <v>2514</v>
      </c>
      <c r="AU60" s="173"/>
      <c r="AV60" s="174">
        <v>23074</v>
      </c>
      <c r="AW60" s="174">
        <v>17359</v>
      </c>
      <c r="AX60" s="168">
        <v>774</v>
      </c>
    </row>
    <row r="61" spans="1:50" ht="20.25" hidden="1" x14ac:dyDescent="0.3">
      <c r="A61" s="163" t="s">
        <v>147</v>
      </c>
      <c r="B61" s="164">
        <v>12261</v>
      </c>
      <c r="C61" s="164">
        <v>12688</v>
      </c>
      <c r="D61" s="164">
        <v>11505</v>
      </c>
      <c r="E61" s="164">
        <v>12152</v>
      </c>
      <c r="F61" s="164">
        <v>10608</v>
      </c>
      <c r="G61" s="164">
        <v>12881</v>
      </c>
      <c r="H61" s="164">
        <v>922</v>
      </c>
      <c r="I61" s="164">
        <v>1060</v>
      </c>
      <c r="J61" s="164">
        <v>12688</v>
      </c>
      <c r="K61" s="164">
        <v>12688</v>
      </c>
      <c r="L61" s="164">
        <v>12147</v>
      </c>
      <c r="M61" s="164">
        <v>12147</v>
      </c>
      <c r="N61" s="164">
        <v>6725.8</v>
      </c>
      <c r="O61" s="164">
        <v>5583.85</v>
      </c>
      <c r="P61" s="164">
        <v>554</v>
      </c>
      <c r="Q61" s="164">
        <v>460</v>
      </c>
      <c r="R61" s="164">
        <v>12602</v>
      </c>
      <c r="S61" s="164">
        <v>12791</v>
      </c>
      <c r="T61" s="165">
        <v>8806.2224999999908</v>
      </c>
      <c r="U61" s="165">
        <v>8901.59</v>
      </c>
      <c r="V61" s="166">
        <v>0</v>
      </c>
      <c r="W61" s="166">
        <v>0</v>
      </c>
      <c r="X61" s="164">
        <v>34893</v>
      </c>
      <c r="Y61" s="164">
        <v>30</v>
      </c>
      <c r="Z61" s="164">
        <v>30</v>
      </c>
      <c r="AA61" s="167">
        <v>0</v>
      </c>
      <c r="AB61" s="164">
        <v>0</v>
      </c>
      <c r="AC61" s="164">
        <v>0</v>
      </c>
      <c r="AD61" s="167">
        <v>0</v>
      </c>
      <c r="AE61" s="164">
        <v>0</v>
      </c>
      <c r="AF61" s="164">
        <v>0</v>
      </c>
      <c r="AG61" s="167">
        <v>0</v>
      </c>
      <c r="AH61" s="164">
        <v>30</v>
      </c>
      <c r="AI61" s="164">
        <v>30</v>
      </c>
      <c r="AJ61" s="167">
        <v>0</v>
      </c>
      <c r="AK61" s="164">
        <v>21.45</v>
      </c>
      <c r="AL61" s="164">
        <v>23</v>
      </c>
      <c r="AM61" s="167">
        <v>7.2261072261072297</v>
      </c>
      <c r="AN61" s="164">
        <v>715</v>
      </c>
      <c r="AO61" s="164">
        <v>767</v>
      </c>
      <c r="AP61" s="167">
        <v>7.2727272727272725</v>
      </c>
      <c r="AQ61" s="168">
        <v>12688</v>
      </c>
      <c r="AR61" s="169">
        <v>0</v>
      </c>
      <c r="AS61" s="169">
        <v>0</v>
      </c>
      <c r="AT61" s="169">
        <v>109</v>
      </c>
      <c r="AU61" s="169"/>
      <c r="AV61" s="168">
        <v>12261</v>
      </c>
      <c r="AW61" s="174">
        <v>12931</v>
      </c>
      <c r="AX61" s="168">
        <v>1082</v>
      </c>
    </row>
    <row r="62" spans="1:50" ht="20.25" hidden="1" x14ac:dyDescent="0.3">
      <c r="A62" s="163" t="s">
        <v>148</v>
      </c>
      <c r="B62" s="164">
        <v>14771</v>
      </c>
      <c r="C62" s="164">
        <v>15294</v>
      </c>
      <c r="D62" s="164">
        <v>13392</v>
      </c>
      <c r="E62" s="164">
        <v>14525</v>
      </c>
      <c r="F62" s="164">
        <v>15615</v>
      </c>
      <c r="G62" s="164">
        <v>18069</v>
      </c>
      <c r="H62" s="164">
        <v>1166</v>
      </c>
      <c r="I62" s="164">
        <v>1244</v>
      </c>
      <c r="J62" s="164">
        <v>15294</v>
      </c>
      <c r="K62" s="164">
        <v>15442</v>
      </c>
      <c r="L62" s="164">
        <v>14525</v>
      </c>
      <c r="M62" s="164">
        <v>14738</v>
      </c>
      <c r="N62" s="164">
        <v>6881.6559999999999</v>
      </c>
      <c r="O62" s="164">
        <v>15490.834000000001</v>
      </c>
      <c r="P62" s="164">
        <v>474</v>
      </c>
      <c r="Q62" s="164">
        <v>1051</v>
      </c>
      <c r="R62" s="164">
        <v>14627</v>
      </c>
      <c r="S62" s="164">
        <v>14814</v>
      </c>
      <c r="T62" s="165">
        <v>10160.4132499999</v>
      </c>
      <c r="U62" s="165">
        <v>7708.39</v>
      </c>
      <c r="V62" s="166">
        <v>0</v>
      </c>
      <c r="W62" s="166">
        <v>0</v>
      </c>
      <c r="X62" s="164">
        <v>28323</v>
      </c>
      <c r="Y62" s="164">
        <v>22.5</v>
      </c>
      <c r="Z62" s="164">
        <v>22.5</v>
      </c>
      <c r="AA62" s="167">
        <v>0</v>
      </c>
      <c r="AB62" s="164">
        <v>0</v>
      </c>
      <c r="AC62" s="164">
        <v>0</v>
      </c>
      <c r="AD62" s="167">
        <v>0</v>
      </c>
      <c r="AE62" s="164">
        <v>0</v>
      </c>
      <c r="AF62" s="164">
        <v>0</v>
      </c>
      <c r="AG62" s="167">
        <v>0</v>
      </c>
      <c r="AH62" s="164">
        <v>22.5</v>
      </c>
      <c r="AI62" s="164">
        <v>22.5</v>
      </c>
      <c r="AJ62" s="167">
        <v>0</v>
      </c>
      <c r="AK62" s="164">
        <v>22.3</v>
      </c>
      <c r="AL62" s="164">
        <v>13</v>
      </c>
      <c r="AM62" s="167">
        <v>41.704035874439498</v>
      </c>
      <c r="AN62" s="164">
        <v>991</v>
      </c>
      <c r="AO62" s="164">
        <v>578</v>
      </c>
      <c r="AP62" s="167">
        <v>41.675075681130203</v>
      </c>
      <c r="AQ62" s="168">
        <v>15594</v>
      </c>
      <c r="AR62" s="169">
        <v>300</v>
      </c>
      <c r="AS62" s="169">
        <v>0</v>
      </c>
      <c r="AT62" s="169">
        <v>246</v>
      </c>
      <c r="AU62" s="169"/>
      <c r="AV62" s="168">
        <v>14771</v>
      </c>
      <c r="AW62" s="174">
        <v>25081</v>
      </c>
      <c r="AX62" s="168">
        <v>1698</v>
      </c>
    </row>
    <row r="63" spans="1:50" ht="20.25" hidden="1" x14ac:dyDescent="0.3">
      <c r="A63" s="181" t="s">
        <v>149</v>
      </c>
      <c r="B63" s="164">
        <v>451723</v>
      </c>
      <c r="C63" s="164">
        <v>455291</v>
      </c>
      <c r="D63" s="164">
        <v>406183</v>
      </c>
      <c r="E63" s="164">
        <v>430381</v>
      </c>
      <c r="F63" s="164">
        <v>342543</v>
      </c>
      <c r="G63" s="164">
        <v>397852</v>
      </c>
      <c r="H63" s="164">
        <v>843</v>
      </c>
      <c r="I63" s="164">
        <v>924</v>
      </c>
      <c r="J63" s="164">
        <v>426119.75</v>
      </c>
      <c r="K63" s="164">
        <v>425003.75</v>
      </c>
      <c r="L63" s="164">
        <v>364955.25</v>
      </c>
      <c r="M63" s="164">
        <v>372777.25</v>
      </c>
      <c r="N63" s="164">
        <v>232154.10604999997</v>
      </c>
      <c r="O63" s="164">
        <v>71080.421000000002</v>
      </c>
      <c r="P63" s="164">
        <v>636</v>
      </c>
      <c r="Q63" s="164">
        <v>191</v>
      </c>
      <c r="R63" s="164">
        <v>458512</v>
      </c>
      <c r="S63" s="164">
        <v>452842</v>
      </c>
      <c r="T63" s="165">
        <v>391924.13974999986</v>
      </c>
      <c r="U63" s="165">
        <v>325271.64</v>
      </c>
      <c r="V63" s="166">
        <v>0</v>
      </c>
      <c r="W63" s="166">
        <v>0</v>
      </c>
      <c r="X63" s="164">
        <v>842161</v>
      </c>
      <c r="Y63" s="164">
        <v>750.94999999999993</v>
      </c>
      <c r="Z63" s="164">
        <v>750.94999999999993</v>
      </c>
      <c r="AA63" s="157">
        <f>(Z63-Y63)/Y63*100</f>
        <v>0</v>
      </c>
      <c r="AB63" s="164">
        <v>0</v>
      </c>
      <c r="AC63" s="164">
        <v>2</v>
      </c>
      <c r="AD63" s="157">
        <v>0</v>
      </c>
      <c r="AE63" s="164">
        <v>0</v>
      </c>
      <c r="AF63" s="164">
        <v>2</v>
      </c>
      <c r="AG63" s="157">
        <v>100</v>
      </c>
      <c r="AH63" s="164">
        <v>750.94999999999993</v>
      </c>
      <c r="AI63" s="164">
        <v>750.94999999999993</v>
      </c>
      <c r="AJ63" s="157">
        <f>(AI63-AH63)/AH63*100</f>
        <v>0</v>
      </c>
      <c r="AK63" s="164">
        <v>497.4</v>
      </c>
      <c r="AL63" s="164">
        <v>527.29999999999995</v>
      </c>
      <c r="AM63" s="157">
        <f>(AL63-AK63)/AK63*100</f>
        <v>6.0112585444310369</v>
      </c>
      <c r="AN63" s="164">
        <v>662</v>
      </c>
      <c r="AO63" s="164">
        <v>702</v>
      </c>
      <c r="AP63" s="157">
        <f>(AO63-AN63)/AN63*100</f>
        <v>6.0422960725075532</v>
      </c>
      <c r="AQ63" s="168">
        <v>456444</v>
      </c>
      <c r="AR63" s="169">
        <v>1325</v>
      </c>
      <c r="AS63" s="169">
        <v>172</v>
      </c>
      <c r="AT63" s="169">
        <v>14558</v>
      </c>
      <c r="AU63" s="169"/>
      <c r="AV63" s="168">
        <v>444767</v>
      </c>
      <c r="AW63" s="168">
        <v>445666</v>
      </c>
      <c r="AX63" s="174">
        <v>1002</v>
      </c>
    </row>
    <row r="64" spans="1:50" ht="20.25" hidden="1" x14ac:dyDescent="0.3">
      <c r="A64" s="163" t="s">
        <v>150</v>
      </c>
      <c r="B64" s="164">
        <v>281</v>
      </c>
      <c r="C64" s="164">
        <v>300</v>
      </c>
      <c r="D64" s="164">
        <v>256</v>
      </c>
      <c r="E64" s="164">
        <v>281</v>
      </c>
      <c r="F64" s="164">
        <v>190</v>
      </c>
      <c r="G64" s="164">
        <v>197</v>
      </c>
      <c r="H64" s="164">
        <v>742</v>
      </c>
      <c r="I64" s="164">
        <v>700</v>
      </c>
      <c r="J64" s="164">
        <v>340</v>
      </c>
      <c r="K64" s="164">
        <v>340</v>
      </c>
      <c r="L64" s="164">
        <v>315</v>
      </c>
      <c r="M64" s="164">
        <v>315</v>
      </c>
      <c r="N64" s="164">
        <v>598.20000000000005</v>
      </c>
      <c r="O64" s="164">
        <v>0</v>
      </c>
      <c r="P64" s="164">
        <v>1899</v>
      </c>
      <c r="Q64" s="164">
        <v>0</v>
      </c>
      <c r="R64" s="164">
        <v>288</v>
      </c>
      <c r="S64" s="164">
        <v>288</v>
      </c>
      <c r="T64" s="165">
        <v>246.64</v>
      </c>
      <c r="U64" s="165">
        <v>68.430000000000007</v>
      </c>
      <c r="V64" s="166">
        <v>0</v>
      </c>
      <c r="W64" s="166">
        <v>0</v>
      </c>
      <c r="X64" s="164">
        <v>0</v>
      </c>
      <c r="Y64" s="164">
        <v>0</v>
      </c>
      <c r="Z64" s="164">
        <v>0</v>
      </c>
      <c r="AA64" s="167">
        <v>0</v>
      </c>
      <c r="AB64" s="164">
        <v>0</v>
      </c>
      <c r="AC64" s="164">
        <v>0</v>
      </c>
      <c r="AD64" s="167">
        <v>0</v>
      </c>
      <c r="AE64" s="164">
        <v>0</v>
      </c>
      <c r="AF64" s="164">
        <v>0</v>
      </c>
      <c r="AG64" s="167">
        <v>0</v>
      </c>
      <c r="AH64" s="164">
        <v>0</v>
      </c>
      <c r="AI64" s="164">
        <v>0</v>
      </c>
      <c r="AJ64" s="167">
        <v>0</v>
      </c>
      <c r="AK64" s="164">
        <v>0</v>
      </c>
      <c r="AL64" s="164">
        <v>0</v>
      </c>
      <c r="AM64" s="167">
        <v>0</v>
      </c>
      <c r="AN64" s="164">
        <v>0</v>
      </c>
      <c r="AO64" s="164">
        <v>0</v>
      </c>
      <c r="AP64" s="167">
        <v>0</v>
      </c>
      <c r="AQ64" s="168">
        <v>300</v>
      </c>
      <c r="AR64" s="169">
        <v>0</v>
      </c>
      <c r="AS64" s="169">
        <v>0</v>
      </c>
      <c r="AT64" s="169">
        <v>0</v>
      </c>
      <c r="AU64" s="169"/>
      <c r="AV64" s="168">
        <v>281</v>
      </c>
      <c r="AW64" s="168">
        <v>237</v>
      </c>
      <c r="AX64" s="168">
        <v>844</v>
      </c>
    </row>
    <row r="65" spans="1:50" ht="20.25" hidden="1" x14ac:dyDescent="0.3">
      <c r="A65" s="163" t="s">
        <v>151</v>
      </c>
      <c r="B65" s="164">
        <v>65556</v>
      </c>
      <c r="C65" s="164">
        <v>65556</v>
      </c>
      <c r="D65" s="164">
        <v>61196</v>
      </c>
      <c r="E65" s="164">
        <v>63367</v>
      </c>
      <c r="F65" s="164">
        <v>57647</v>
      </c>
      <c r="G65" s="164">
        <v>63367</v>
      </c>
      <c r="H65" s="164">
        <v>942</v>
      </c>
      <c r="I65" s="164">
        <v>1000</v>
      </c>
      <c r="J65" s="164">
        <v>67898</v>
      </c>
      <c r="K65" s="164">
        <v>67758</v>
      </c>
      <c r="L65" s="164">
        <v>47516</v>
      </c>
      <c r="M65" s="164">
        <v>47376</v>
      </c>
      <c r="N65" s="164">
        <v>48807.42</v>
      </c>
      <c r="O65" s="164">
        <v>6675</v>
      </c>
      <c r="P65" s="164">
        <v>1027</v>
      </c>
      <c r="Q65" s="164">
        <v>141</v>
      </c>
      <c r="R65" s="164">
        <v>77961</v>
      </c>
      <c r="S65" s="164">
        <v>77096</v>
      </c>
      <c r="T65" s="165">
        <v>54871.5099999999</v>
      </c>
      <c r="U65" s="165">
        <v>58103</v>
      </c>
      <c r="V65" s="166">
        <v>0</v>
      </c>
      <c r="W65" s="166">
        <v>0</v>
      </c>
      <c r="X65" s="164">
        <v>105193</v>
      </c>
      <c r="Y65" s="164">
        <v>265.5</v>
      </c>
      <c r="Z65" s="164">
        <v>265.5</v>
      </c>
      <c r="AA65" s="167">
        <v>0</v>
      </c>
      <c r="AB65" s="164">
        <v>0</v>
      </c>
      <c r="AC65" s="164">
        <v>0</v>
      </c>
      <c r="AD65" s="167">
        <v>0</v>
      </c>
      <c r="AE65" s="164">
        <v>0</v>
      </c>
      <c r="AF65" s="164">
        <v>0</v>
      </c>
      <c r="AG65" s="167">
        <v>0</v>
      </c>
      <c r="AH65" s="164">
        <v>265.5</v>
      </c>
      <c r="AI65" s="164">
        <v>265.5</v>
      </c>
      <c r="AJ65" s="167">
        <v>0</v>
      </c>
      <c r="AK65" s="164">
        <v>168</v>
      </c>
      <c r="AL65" s="164">
        <v>163</v>
      </c>
      <c r="AM65" s="167">
        <v>2.9761904761904798</v>
      </c>
      <c r="AN65" s="164">
        <v>633</v>
      </c>
      <c r="AO65" s="164">
        <v>614</v>
      </c>
      <c r="AP65" s="167">
        <v>3.0015797788309602</v>
      </c>
      <c r="AQ65" s="168">
        <v>65756</v>
      </c>
      <c r="AR65" s="169">
        <v>200</v>
      </c>
      <c r="AS65" s="169">
        <v>0</v>
      </c>
      <c r="AT65" s="169">
        <v>1189</v>
      </c>
      <c r="AU65" s="169"/>
      <c r="AV65" s="168">
        <v>64556</v>
      </c>
      <c r="AW65" s="168">
        <v>67104</v>
      </c>
      <c r="AX65" s="168">
        <v>993</v>
      </c>
    </row>
    <row r="66" spans="1:50" ht="20.25" hidden="1" x14ac:dyDescent="0.3">
      <c r="A66" s="163" t="s">
        <v>152</v>
      </c>
      <c r="B66" s="164">
        <v>45701</v>
      </c>
      <c r="C66" s="164">
        <v>46873</v>
      </c>
      <c r="D66" s="164">
        <v>40390</v>
      </c>
      <c r="E66" s="164">
        <v>43069</v>
      </c>
      <c r="F66" s="164">
        <v>23305</v>
      </c>
      <c r="G66" s="164">
        <v>27995</v>
      </c>
      <c r="H66" s="164">
        <v>577</v>
      </c>
      <c r="I66" s="164">
        <v>650</v>
      </c>
      <c r="J66" s="164">
        <v>46153</v>
      </c>
      <c r="K66" s="164">
        <v>46153</v>
      </c>
      <c r="L66" s="164">
        <v>46153</v>
      </c>
      <c r="M66" s="164">
        <v>46153</v>
      </c>
      <c r="N66" s="164">
        <v>29180.000050000002</v>
      </c>
      <c r="O66" s="164">
        <v>0</v>
      </c>
      <c r="P66" s="164">
        <v>632</v>
      </c>
      <c r="Q66" s="164">
        <v>0</v>
      </c>
      <c r="R66" s="164">
        <v>45348</v>
      </c>
      <c r="S66" s="164">
        <v>42057</v>
      </c>
      <c r="T66" s="165">
        <v>45517.394999999997</v>
      </c>
      <c r="U66" s="165">
        <v>30444.53</v>
      </c>
      <c r="V66" s="166">
        <v>0</v>
      </c>
      <c r="W66" s="166">
        <v>0</v>
      </c>
      <c r="X66" s="164">
        <v>153698</v>
      </c>
      <c r="Y66" s="164">
        <v>74.5</v>
      </c>
      <c r="Z66" s="164">
        <v>74.5</v>
      </c>
      <c r="AA66" s="167">
        <v>0</v>
      </c>
      <c r="AB66" s="164">
        <v>0</v>
      </c>
      <c r="AC66" s="164">
        <v>0</v>
      </c>
      <c r="AD66" s="167">
        <v>0</v>
      </c>
      <c r="AE66" s="164">
        <v>0</v>
      </c>
      <c r="AF66" s="164">
        <v>0</v>
      </c>
      <c r="AG66" s="167">
        <v>0</v>
      </c>
      <c r="AH66" s="164">
        <v>74.5</v>
      </c>
      <c r="AI66" s="164">
        <v>74.5</v>
      </c>
      <c r="AJ66" s="167">
        <v>0</v>
      </c>
      <c r="AK66" s="164">
        <v>43.2</v>
      </c>
      <c r="AL66" s="164">
        <v>76.5</v>
      </c>
      <c r="AM66" s="167">
        <v>77.083333333333329</v>
      </c>
      <c r="AN66" s="164">
        <v>580</v>
      </c>
      <c r="AO66" s="164">
        <v>1027</v>
      </c>
      <c r="AP66" s="167">
        <v>77.068965517241381</v>
      </c>
      <c r="AQ66" s="168">
        <v>47073</v>
      </c>
      <c r="AR66" s="169">
        <v>200</v>
      </c>
      <c r="AS66" s="169">
        <v>0</v>
      </c>
      <c r="AT66" s="169">
        <v>1432</v>
      </c>
      <c r="AU66" s="169"/>
      <c r="AV66" s="168">
        <v>44501</v>
      </c>
      <c r="AW66" s="168">
        <v>30792</v>
      </c>
      <c r="AX66" s="168">
        <v>647</v>
      </c>
    </row>
    <row r="67" spans="1:50" ht="20.25" hidden="1" x14ac:dyDescent="0.3">
      <c r="A67" s="163" t="s">
        <v>153</v>
      </c>
      <c r="B67" s="164">
        <v>2483</v>
      </c>
      <c r="C67" s="164">
        <v>2764</v>
      </c>
      <c r="D67" s="164">
        <v>2018</v>
      </c>
      <c r="E67" s="164">
        <v>2185</v>
      </c>
      <c r="F67" s="164">
        <v>831</v>
      </c>
      <c r="G67" s="164">
        <v>1514</v>
      </c>
      <c r="H67" s="164">
        <v>412</v>
      </c>
      <c r="I67" s="164">
        <v>693</v>
      </c>
      <c r="J67" s="164">
        <v>2764</v>
      </c>
      <c r="K67" s="164">
        <v>2667</v>
      </c>
      <c r="L67" s="164">
        <v>2650</v>
      </c>
      <c r="M67" s="164">
        <v>2622</v>
      </c>
      <c r="N67" s="164">
        <v>1222.3150000000001</v>
      </c>
      <c r="O67" s="164">
        <v>760.221</v>
      </c>
      <c r="P67" s="164">
        <v>461</v>
      </c>
      <c r="Q67" s="164">
        <v>290</v>
      </c>
      <c r="R67" s="164">
        <v>2638</v>
      </c>
      <c r="S67" s="164">
        <v>2638</v>
      </c>
      <c r="T67" s="165">
        <v>2210.7049999999999</v>
      </c>
      <c r="U67" s="165">
        <v>1456.01</v>
      </c>
      <c r="V67" s="166">
        <v>0</v>
      </c>
      <c r="W67" s="166">
        <v>0</v>
      </c>
      <c r="X67" s="164">
        <v>0</v>
      </c>
      <c r="Y67" s="164">
        <v>0</v>
      </c>
      <c r="Z67" s="164">
        <v>0</v>
      </c>
      <c r="AA67" s="167">
        <v>0</v>
      </c>
      <c r="AB67" s="164">
        <v>0</v>
      </c>
      <c r="AC67" s="164">
        <v>0</v>
      </c>
      <c r="AD67" s="167">
        <v>0</v>
      </c>
      <c r="AE67" s="164">
        <v>0</v>
      </c>
      <c r="AF67" s="164">
        <v>0</v>
      </c>
      <c r="AG67" s="167">
        <v>0</v>
      </c>
      <c r="AH67" s="164">
        <v>0</v>
      </c>
      <c r="AI67" s="164">
        <v>0</v>
      </c>
      <c r="AJ67" s="167">
        <v>0</v>
      </c>
      <c r="AK67" s="164">
        <v>0</v>
      </c>
      <c r="AL67" s="164">
        <v>0</v>
      </c>
      <c r="AM67" s="167">
        <v>0</v>
      </c>
      <c r="AN67" s="164" t="s">
        <v>105</v>
      </c>
      <c r="AO67" s="164" t="s">
        <v>105</v>
      </c>
      <c r="AP67" s="167">
        <v>0</v>
      </c>
      <c r="AQ67" s="168">
        <v>2764</v>
      </c>
      <c r="AR67" s="173">
        <v>0</v>
      </c>
      <c r="AS67" s="173">
        <v>0</v>
      </c>
      <c r="AT67" s="173">
        <v>298</v>
      </c>
      <c r="AU67" s="173"/>
      <c r="AV67" s="174">
        <v>2483</v>
      </c>
      <c r="AW67" s="174">
        <v>1741</v>
      </c>
      <c r="AX67" s="168">
        <v>701</v>
      </c>
    </row>
    <row r="68" spans="1:50" ht="20.25" hidden="1" x14ac:dyDescent="0.3">
      <c r="A68" s="163" t="s">
        <v>154</v>
      </c>
      <c r="B68" s="164">
        <v>17296</v>
      </c>
      <c r="C68" s="164">
        <v>17685</v>
      </c>
      <c r="D68" s="164">
        <v>15136</v>
      </c>
      <c r="E68" s="164">
        <v>16232</v>
      </c>
      <c r="F68" s="164">
        <v>13834</v>
      </c>
      <c r="G68" s="164">
        <v>14609</v>
      </c>
      <c r="H68" s="164">
        <v>914</v>
      </c>
      <c r="I68" s="164">
        <v>900</v>
      </c>
      <c r="J68" s="164">
        <v>17470</v>
      </c>
      <c r="K68" s="164">
        <v>17827</v>
      </c>
      <c r="L68" s="164">
        <v>12965</v>
      </c>
      <c r="M68" s="164">
        <v>12965</v>
      </c>
      <c r="N68" s="164">
        <v>6862.4</v>
      </c>
      <c r="O68" s="164">
        <v>200</v>
      </c>
      <c r="P68" s="164">
        <v>529</v>
      </c>
      <c r="Q68" s="164">
        <v>15</v>
      </c>
      <c r="R68" s="164">
        <v>17456</v>
      </c>
      <c r="S68" s="164">
        <v>17969</v>
      </c>
      <c r="T68" s="165">
        <v>14578.2925</v>
      </c>
      <c r="U68" s="165">
        <v>11838.11</v>
      </c>
      <c r="V68" s="166">
        <v>0</v>
      </c>
      <c r="W68" s="166">
        <v>0</v>
      </c>
      <c r="X68" s="164">
        <v>59720</v>
      </c>
      <c r="Y68" s="164">
        <v>37</v>
      </c>
      <c r="Z68" s="164">
        <v>37</v>
      </c>
      <c r="AA68" s="167">
        <v>0</v>
      </c>
      <c r="AB68" s="164">
        <v>0</v>
      </c>
      <c r="AC68" s="164">
        <v>0</v>
      </c>
      <c r="AD68" s="167">
        <v>0</v>
      </c>
      <c r="AE68" s="164">
        <v>0</v>
      </c>
      <c r="AF68" s="164">
        <v>0</v>
      </c>
      <c r="AG68" s="167">
        <v>0</v>
      </c>
      <c r="AH68" s="164">
        <v>37</v>
      </c>
      <c r="AI68" s="164">
        <v>37</v>
      </c>
      <c r="AJ68" s="167">
        <v>0</v>
      </c>
      <c r="AK68" s="164">
        <v>32.5</v>
      </c>
      <c r="AL68" s="164">
        <v>36</v>
      </c>
      <c r="AM68" s="167">
        <v>10.76923076923077</v>
      </c>
      <c r="AN68" s="164">
        <v>878</v>
      </c>
      <c r="AO68" s="164">
        <v>973</v>
      </c>
      <c r="AP68" s="167">
        <v>10.82004555808656</v>
      </c>
      <c r="AQ68" s="168">
        <v>17885</v>
      </c>
      <c r="AR68" s="169">
        <v>200</v>
      </c>
      <c r="AS68" s="169">
        <v>0</v>
      </c>
      <c r="AT68" s="169">
        <v>1029</v>
      </c>
      <c r="AU68" s="169"/>
      <c r="AV68" s="168">
        <v>17261</v>
      </c>
      <c r="AW68" s="168">
        <v>18193</v>
      </c>
      <c r="AX68" s="168">
        <v>1054</v>
      </c>
    </row>
    <row r="69" spans="1:50" ht="20.25" hidden="1" x14ac:dyDescent="0.3">
      <c r="A69" s="163" t="s">
        <v>155</v>
      </c>
      <c r="B69" s="164">
        <v>55388</v>
      </c>
      <c r="C69" s="164">
        <v>55388</v>
      </c>
      <c r="D69" s="164">
        <v>52387</v>
      </c>
      <c r="E69" s="164">
        <v>54176</v>
      </c>
      <c r="F69" s="164">
        <v>47986</v>
      </c>
      <c r="G69" s="164">
        <v>58835</v>
      </c>
      <c r="H69" s="164">
        <v>916</v>
      </c>
      <c r="I69" s="164">
        <v>1086</v>
      </c>
      <c r="J69" s="164">
        <v>58391</v>
      </c>
      <c r="K69" s="164">
        <v>55881</v>
      </c>
      <c r="L69" s="164">
        <v>54580</v>
      </c>
      <c r="M69" s="164">
        <v>54880</v>
      </c>
      <c r="N69" s="164">
        <v>37228.5</v>
      </c>
      <c r="O69" s="164">
        <v>990</v>
      </c>
      <c r="P69" s="164">
        <v>682</v>
      </c>
      <c r="Q69" s="164">
        <v>18</v>
      </c>
      <c r="R69" s="164">
        <v>54345</v>
      </c>
      <c r="S69" s="164">
        <v>54446</v>
      </c>
      <c r="T69" s="165">
        <v>54225.549250000098</v>
      </c>
      <c r="U69" s="165">
        <v>48683.09</v>
      </c>
      <c r="V69" s="166">
        <v>0</v>
      </c>
      <c r="W69" s="166">
        <v>0</v>
      </c>
      <c r="X69" s="164">
        <v>135893</v>
      </c>
      <c r="Y69" s="164">
        <v>80.25</v>
      </c>
      <c r="Z69" s="164">
        <v>80.25</v>
      </c>
      <c r="AA69" s="167">
        <v>0</v>
      </c>
      <c r="AB69" s="164">
        <v>0</v>
      </c>
      <c r="AC69" s="164">
        <v>0</v>
      </c>
      <c r="AD69" s="167">
        <v>0</v>
      </c>
      <c r="AE69" s="164">
        <v>0</v>
      </c>
      <c r="AF69" s="164">
        <v>0</v>
      </c>
      <c r="AG69" s="167">
        <v>0</v>
      </c>
      <c r="AH69" s="164">
        <v>80.25</v>
      </c>
      <c r="AI69" s="164">
        <v>80.25</v>
      </c>
      <c r="AJ69" s="167">
        <v>0</v>
      </c>
      <c r="AK69" s="164">
        <v>21</v>
      </c>
      <c r="AL69" s="164">
        <v>65</v>
      </c>
      <c r="AM69" s="167">
        <v>209.52380952380955</v>
      </c>
      <c r="AN69" s="164">
        <v>262</v>
      </c>
      <c r="AO69" s="164">
        <v>810</v>
      </c>
      <c r="AP69" s="167">
        <v>209.16030534351145</v>
      </c>
      <c r="AQ69" s="168">
        <v>55688</v>
      </c>
      <c r="AR69" s="169">
        <v>300</v>
      </c>
      <c r="AS69" s="169">
        <v>0</v>
      </c>
      <c r="AT69" s="169">
        <v>1012</v>
      </c>
      <c r="AU69" s="169"/>
      <c r="AV69" s="174">
        <v>55188</v>
      </c>
      <c r="AW69" s="168">
        <v>66721</v>
      </c>
      <c r="AX69" s="168">
        <v>1189</v>
      </c>
    </row>
    <row r="70" spans="1:50" ht="20.25" hidden="1" x14ac:dyDescent="0.3">
      <c r="A70" s="163" t="s">
        <v>156</v>
      </c>
      <c r="B70" s="164">
        <v>1841</v>
      </c>
      <c r="C70" s="164">
        <v>1854</v>
      </c>
      <c r="D70" s="164">
        <v>1665</v>
      </c>
      <c r="E70" s="164">
        <v>1754</v>
      </c>
      <c r="F70" s="164">
        <v>1112</v>
      </c>
      <c r="G70" s="164">
        <v>1331</v>
      </c>
      <c r="H70" s="164">
        <v>668</v>
      </c>
      <c r="I70" s="164">
        <v>759</v>
      </c>
      <c r="J70" s="164">
        <v>1916.75</v>
      </c>
      <c r="K70" s="164">
        <v>1916.75</v>
      </c>
      <c r="L70" s="164">
        <v>636.75</v>
      </c>
      <c r="M70" s="164">
        <v>636.75</v>
      </c>
      <c r="N70" s="164">
        <v>0</v>
      </c>
      <c r="O70" s="164">
        <v>134.80000000000001</v>
      </c>
      <c r="P70" s="164">
        <v>0</v>
      </c>
      <c r="Q70" s="164">
        <v>212</v>
      </c>
      <c r="R70" s="164">
        <v>1958</v>
      </c>
      <c r="S70" s="164">
        <v>1958</v>
      </c>
      <c r="T70" s="165">
        <v>1679.1324999999999</v>
      </c>
      <c r="U70" s="165">
        <v>1283.56</v>
      </c>
      <c r="V70" s="166">
        <v>0</v>
      </c>
      <c r="W70" s="166">
        <v>0</v>
      </c>
      <c r="X70" s="164">
        <v>0</v>
      </c>
      <c r="Y70" s="164">
        <v>0</v>
      </c>
      <c r="Z70" s="164">
        <v>0</v>
      </c>
      <c r="AA70" s="167">
        <v>0</v>
      </c>
      <c r="AB70" s="164">
        <v>0</v>
      </c>
      <c r="AC70" s="164">
        <v>0</v>
      </c>
      <c r="AD70" s="167">
        <v>0</v>
      </c>
      <c r="AE70" s="164">
        <v>0</v>
      </c>
      <c r="AF70" s="164">
        <v>0</v>
      </c>
      <c r="AG70" s="167">
        <v>0</v>
      </c>
      <c r="AH70" s="164">
        <v>0</v>
      </c>
      <c r="AI70" s="164">
        <v>0</v>
      </c>
      <c r="AJ70" s="167">
        <v>0</v>
      </c>
      <c r="AK70" s="164">
        <v>0</v>
      </c>
      <c r="AL70" s="164">
        <v>0</v>
      </c>
      <c r="AM70" s="167">
        <v>0</v>
      </c>
      <c r="AN70" s="164">
        <v>0</v>
      </c>
      <c r="AO70" s="164">
        <v>0</v>
      </c>
      <c r="AP70" s="167">
        <v>0</v>
      </c>
      <c r="AQ70" s="168">
        <v>1854</v>
      </c>
      <c r="AR70" s="169">
        <v>0</v>
      </c>
      <c r="AS70" s="169">
        <v>0</v>
      </c>
      <c r="AT70" s="173">
        <v>87</v>
      </c>
      <c r="AU70" s="173"/>
      <c r="AV70" s="168">
        <v>1841</v>
      </c>
      <c r="AW70" s="168">
        <v>1602</v>
      </c>
      <c r="AX70" s="168">
        <v>870</v>
      </c>
    </row>
    <row r="71" spans="1:50" ht="20.25" hidden="1" x14ac:dyDescent="0.3">
      <c r="A71" s="163" t="s">
        <v>157</v>
      </c>
      <c r="B71" s="164">
        <v>21029</v>
      </c>
      <c r="C71" s="164">
        <v>21813</v>
      </c>
      <c r="D71" s="164">
        <v>19083</v>
      </c>
      <c r="E71" s="164">
        <v>20028</v>
      </c>
      <c r="F71" s="164">
        <v>11793</v>
      </c>
      <c r="G71" s="164">
        <v>14620</v>
      </c>
      <c r="H71" s="164">
        <v>618</v>
      </c>
      <c r="I71" s="164">
        <v>730</v>
      </c>
      <c r="J71" s="164">
        <v>17069</v>
      </c>
      <c r="K71" s="164">
        <v>18125</v>
      </c>
      <c r="L71" s="164">
        <v>13986</v>
      </c>
      <c r="M71" s="164">
        <v>13903</v>
      </c>
      <c r="N71" s="164">
        <v>3508.65</v>
      </c>
      <c r="O71" s="164">
        <v>400</v>
      </c>
      <c r="P71" s="164">
        <v>251</v>
      </c>
      <c r="Q71" s="164">
        <v>29</v>
      </c>
      <c r="R71" s="164">
        <v>19425</v>
      </c>
      <c r="S71" s="164">
        <v>18744</v>
      </c>
      <c r="T71" s="165">
        <v>18245.4725</v>
      </c>
      <c r="U71" s="165">
        <v>12762.93</v>
      </c>
      <c r="V71" s="166">
        <v>0</v>
      </c>
      <c r="W71" s="166">
        <v>0</v>
      </c>
      <c r="X71" s="164">
        <v>117266</v>
      </c>
      <c r="Y71" s="164">
        <v>25.8</v>
      </c>
      <c r="Z71" s="164">
        <v>25.8</v>
      </c>
      <c r="AA71" s="167">
        <v>0</v>
      </c>
      <c r="AB71" s="164">
        <v>0</v>
      </c>
      <c r="AC71" s="164">
        <v>0</v>
      </c>
      <c r="AD71" s="167">
        <v>0</v>
      </c>
      <c r="AE71" s="164">
        <v>0</v>
      </c>
      <c r="AF71" s="164">
        <v>0</v>
      </c>
      <c r="AG71" s="167">
        <v>0</v>
      </c>
      <c r="AH71" s="164">
        <v>25.8</v>
      </c>
      <c r="AI71" s="164">
        <v>25.8</v>
      </c>
      <c r="AJ71" s="167">
        <v>0</v>
      </c>
      <c r="AK71" s="164">
        <v>3</v>
      </c>
      <c r="AL71" s="164">
        <v>18</v>
      </c>
      <c r="AM71" s="167">
        <v>500</v>
      </c>
      <c r="AN71" s="164">
        <v>116</v>
      </c>
      <c r="AO71" s="164">
        <v>698</v>
      </c>
      <c r="AP71" s="167">
        <v>501.72413793103453</v>
      </c>
      <c r="AQ71" s="168">
        <v>21838</v>
      </c>
      <c r="AR71" s="169">
        <v>25</v>
      </c>
      <c r="AS71" s="169">
        <v>0</v>
      </c>
      <c r="AT71" s="169">
        <v>1001</v>
      </c>
      <c r="AU71" s="169"/>
      <c r="AV71" s="168">
        <v>21029</v>
      </c>
      <c r="AW71" s="168">
        <v>16045</v>
      </c>
      <c r="AX71" s="168">
        <v>763</v>
      </c>
    </row>
    <row r="72" spans="1:50" ht="20.25" hidden="1" x14ac:dyDescent="0.3">
      <c r="A72" s="163" t="s">
        <v>158</v>
      </c>
      <c r="B72" s="164">
        <v>4540</v>
      </c>
      <c r="C72" s="164">
        <v>4488</v>
      </c>
      <c r="D72" s="164">
        <v>4077</v>
      </c>
      <c r="E72" s="164">
        <v>4296</v>
      </c>
      <c r="F72" s="164">
        <v>2108</v>
      </c>
      <c r="G72" s="164">
        <v>2792</v>
      </c>
      <c r="H72" s="164">
        <v>517</v>
      </c>
      <c r="I72" s="164">
        <v>650</v>
      </c>
      <c r="J72" s="164">
        <v>4742</v>
      </c>
      <c r="K72" s="164">
        <v>4486</v>
      </c>
      <c r="L72" s="164">
        <v>3902</v>
      </c>
      <c r="M72" s="164">
        <v>3675</v>
      </c>
      <c r="N72" s="164">
        <v>914.20399999999995</v>
      </c>
      <c r="O72" s="164">
        <v>2079.35</v>
      </c>
      <c r="P72" s="164">
        <v>234</v>
      </c>
      <c r="Q72" s="164">
        <v>566</v>
      </c>
      <c r="R72" s="164">
        <v>4845</v>
      </c>
      <c r="S72" s="164">
        <v>4845</v>
      </c>
      <c r="T72" s="165">
        <v>4166.5274999999901</v>
      </c>
      <c r="U72" s="165">
        <v>3707.67</v>
      </c>
      <c r="V72" s="166">
        <v>0</v>
      </c>
      <c r="W72" s="166">
        <v>0</v>
      </c>
      <c r="X72" s="164">
        <v>0</v>
      </c>
      <c r="Y72" s="164">
        <v>0</v>
      </c>
      <c r="Z72" s="164">
        <v>0</v>
      </c>
      <c r="AA72" s="167">
        <v>0</v>
      </c>
      <c r="AB72" s="164">
        <v>0</v>
      </c>
      <c r="AC72" s="164">
        <v>0</v>
      </c>
      <c r="AD72" s="167">
        <v>0</v>
      </c>
      <c r="AE72" s="164">
        <v>0</v>
      </c>
      <c r="AF72" s="164">
        <v>0</v>
      </c>
      <c r="AG72" s="167">
        <v>0</v>
      </c>
      <c r="AH72" s="164">
        <v>0</v>
      </c>
      <c r="AI72" s="164">
        <v>0</v>
      </c>
      <c r="AJ72" s="167">
        <v>0</v>
      </c>
      <c r="AK72" s="164">
        <v>0</v>
      </c>
      <c r="AL72" s="164">
        <v>0</v>
      </c>
      <c r="AM72" s="167">
        <v>0</v>
      </c>
      <c r="AN72" s="164">
        <v>0</v>
      </c>
      <c r="AO72" s="164">
        <v>0</v>
      </c>
      <c r="AP72" s="167">
        <v>0</v>
      </c>
      <c r="AQ72" s="168">
        <v>4488</v>
      </c>
      <c r="AR72" s="169">
        <v>0</v>
      </c>
      <c r="AS72" s="169">
        <v>0</v>
      </c>
      <c r="AT72" s="173">
        <v>192</v>
      </c>
      <c r="AU72" s="173"/>
      <c r="AV72" s="174">
        <v>4488</v>
      </c>
      <c r="AW72" s="168">
        <v>3168</v>
      </c>
      <c r="AX72" s="168">
        <v>639</v>
      </c>
    </row>
    <row r="73" spans="1:50" ht="20.25" hidden="1" x14ac:dyDescent="0.3">
      <c r="A73" s="163" t="s">
        <v>159</v>
      </c>
      <c r="B73" s="164">
        <v>3499</v>
      </c>
      <c r="C73" s="164">
        <v>3651</v>
      </c>
      <c r="D73" s="164">
        <v>3001</v>
      </c>
      <c r="E73" s="164">
        <v>3263</v>
      </c>
      <c r="F73" s="164">
        <v>1810</v>
      </c>
      <c r="G73" s="164">
        <v>2610</v>
      </c>
      <c r="H73" s="164">
        <v>603</v>
      </c>
      <c r="I73" s="164">
        <v>800</v>
      </c>
      <c r="J73" s="164">
        <v>747</v>
      </c>
      <c r="K73" s="164">
        <v>4060</v>
      </c>
      <c r="L73" s="164">
        <v>737</v>
      </c>
      <c r="M73" s="164">
        <v>3434</v>
      </c>
      <c r="N73" s="164">
        <v>515.9</v>
      </c>
      <c r="O73" s="164">
        <v>1976.4</v>
      </c>
      <c r="P73" s="164">
        <v>700</v>
      </c>
      <c r="Q73" s="164">
        <v>576</v>
      </c>
      <c r="R73" s="164">
        <v>3627</v>
      </c>
      <c r="S73" s="164">
        <v>3627</v>
      </c>
      <c r="T73" s="165">
        <v>3831.6224999999999</v>
      </c>
      <c r="U73" s="165">
        <v>2178.66</v>
      </c>
      <c r="V73" s="166">
        <v>0</v>
      </c>
      <c r="W73" s="166">
        <v>0</v>
      </c>
      <c r="X73" s="164">
        <v>0</v>
      </c>
      <c r="Y73" s="164">
        <v>0</v>
      </c>
      <c r="Z73" s="164">
        <v>0</v>
      </c>
      <c r="AA73" s="167">
        <v>0</v>
      </c>
      <c r="AB73" s="164">
        <v>0</v>
      </c>
      <c r="AC73" s="164">
        <v>0</v>
      </c>
      <c r="AD73" s="167">
        <v>0</v>
      </c>
      <c r="AE73" s="164">
        <v>0</v>
      </c>
      <c r="AF73" s="164">
        <v>0</v>
      </c>
      <c r="AG73" s="167">
        <v>0</v>
      </c>
      <c r="AH73" s="164">
        <v>0</v>
      </c>
      <c r="AI73" s="164">
        <v>0</v>
      </c>
      <c r="AJ73" s="167">
        <v>0</v>
      </c>
      <c r="AK73" s="164">
        <v>0</v>
      </c>
      <c r="AL73" s="164">
        <v>0</v>
      </c>
      <c r="AM73" s="167">
        <v>0</v>
      </c>
      <c r="AN73" s="164">
        <v>0</v>
      </c>
      <c r="AO73" s="164">
        <v>0</v>
      </c>
      <c r="AP73" s="167">
        <v>0</v>
      </c>
      <c r="AQ73" s="168">
        <v>3651</v>
      </c>
      <c r="AR73" s="173">
        <v>0</v>
      </c>
      <c r="AS73" s="173">
        <v>0</v>
      </c>
      <c r="AT73" s="169">
        <v>236</v>
      </c>
      <c r="AU73" s="169"/>
      <c r="AV73" s="174">
        <v>3499</v>
      </c>
      <c r="AW73" s="168">
        <v>2782</v>
      </c>
      <c r="AX73" s="168">
        <v>738</v>
      </c>
    </row>
    <row r="74" spans="1:50" ht="20.25" hidden="1" x14ac:dyDescent="0.3">
      <c r="A74" s="163" t="s">
        <v>160</v>
      </c>
      <c r="B74" s="170">
        <v>165</v>
      </c>
      <c r="C74" s="170">
        <v>164</v>
      </c>
      <c r="D74" s="170">
        <v>101</v>
      </c>
      <c r="E74" s="170">
        <v>164</v>
      </c>
      <c r="F74" s="170">
        <v>26</v>
      </c>
      <c r="G74" s="170">
        <v>41</v>
      </c>
      <c r="H74" s="164">
        <v>257</v>
      </c>
      <c r="I74" s="164">
        <v>250</v>
      </c>
      <c r="J74" s="170">
        <v>96</v>
      </c>
      <c r="K74" s="170">
        <v>190</v>
      </c>
      <c r="L74" s="170">
        <v>76</v>
      </c>
      <c r="M74" s="170">
        <v>184</v>
      </c>
      <c r="N74" s="170">
        <v>54.1</v>
      </c>
      <c r="O74" s="170">
        <v>54</v>
      </c>
      <c r="P74" s="164">
        <v>712</v>
      </c>
      <c r="Q74" s="164">
        <v>293</v>
      </c>
      <c r="R74" s="170">
        <v>169</v>
      </c>
      <c r="S74" s="170">
        <v>169</v>
      </c>
      <c r="T74" s="171">
        <v>116.9575</v>
      </c>
      <c r="U74" s="171">
        <v>52.58</v>
      </c>
      <c r="V74" s="172">
        <v>0</v>
      </c>
      <c r="W74" s="172">
        <v>0</v>
      </c>
      <c r="X74" s="170">
        <v>0</v>
      </c>
      <c r="Y74" s="170">
        <v>0</v>
      </c>
      <c r="Z74" s="170">
        <v>0</v>
      </c>
      <c r="AA74" s="167">
        <v>0</v>
      </c>
      <c r="AB74" s="170">
        <v>0</v>
      </c>
      <c r="AC74" s="170">
        <v>0</v>
      </c>
      <c r="AD74" s="167">
        <v>0</v>
      </c>
      <c r="AE74" s="170">
        <v>0</v>
      </c>
      <c r="AF74" s="170">
        <v>0</v>
      </c>
      <c r="AG74" s="167">
        <v>0</v>
      </c>
      <c r="AH74" s="170">
        <v>0</v>
      </c>
      <c r="AI74" s="170">
        <v>0</v>
      </c>
      <c r="AJ74" s="167">
        <v>0</v>
      </c>
      <c r="AK74" s="170">
        <v>0</v>
      </c>
      <c r="AL74" s="170">
        <v>0</v>
      </c>
      <c r="AM74" s="167">
        <v>0</v>
      </c>
      <c r="AN74" s="170">
        <v>0</v>
      </c>
      <c r="AO74" s="170">
        <v>0</v>
      </c>
      <c r="AP74" s="167">
        <v>0</v>
      </c>
      <c r="AQ74" s="168">
        <v>164</v>
      </c>
      <c r="AR74" s="169">
        <v>0</v>
      </c>
      <c r="AS74" s="169">
        <v>0</v>
      </c>
      <c r="AT74" s="173">
        <v>0</v>
      </c>
      <c r="AU74" s="173"/>
      <c r="AV74" s="174">
        <v>164</v>
      </c>
      <c r="AW74" s="168">
        <v>37</v>
      </c>
      <c r="AX74" s="168">
        <v>223</v>
      </c>
    </row>
    <row r="75" spans="1:50" ht="20.25" hidden="1" x14ac:dyDescent="0.3">
      <c r="A75" s="163" t="s">
        <v>161</v>
      </c>
      <c r="B75" s="164">
        <v>3318</v>
      </c>
      <c r="C75" s="164">
        <v>3452</v>
      </c>
      <c r="D75" s="164">
        <v>3029</v>
      </c>
      <c r="E75" s="164">
        <v>3221</v>
      </c>
      <c r="F75" s="164">
        <v>2475</v>
      </c>
      <c r="G75" s="164">
        <v>2899</v>
      </c>
      <c r="H75" s="164">
        <v>817</v>
      </c>
      <c r="I75" s="164">
        <v>900</v>
      </c>
      <c r="J75" s="164">
        <v>3856</v>
      </c>
      <c r="K75" s="164">
        <v>3856</v>
      </c>
      <c r="L75" s="164">
        <v>3020</v>
      </c>
      <c r="M75" s="164">
        <v>3020</v>
      </c>
      <c r="N75" s="164">
        <v>2387</v>
      </c>
      <c r="O75" s="164">
        <v>0</v>
      </c>
      <c r="P75" s="164">
        <v>790</v>
      </c>
      <c r="Q75" s="164">
        <v>0</v>
      </c>
      <c r="R75" s="164">
        <v>3057</v>
      </c>
      <c r="S75" s="164">
        <v>3057</v>
      </c>
      <c r="T75" s="165">
        <v>3327.78325</v>
      </c>
      <c r="U75" s="165">
        <v>2991.26</v>
      </c>
      <c r="V75" s="166">
        <v>0</v>
      </c>
      <c r="W75" s="166">
        <v>0</v>
      </c>
      <c r="X75" s="164">
        <v>0</v>
      </c>
      <c r="Y75" s="164">
        <v>0</v>
      </c>
      <c r="Z75" s="164">
        <v>0</v>
      </c>
      <c r="AA75" s="167">
        <v>0</v>
      </c>
      <c r="AB75" s="164">
        <v>0</v>
      </c>
      <c r="AC75" s="164">
        <v>0</v>
      </c>
      <c r="AD75" s="167">
        <v>0</v>
      </c>
      <c r="AE75" s="164">
        <v>0</v>
      </c>
      <c r="AF75" s="164">
        <v>0</v>
      </c>
      <c r="AG75" s="167">
        <v>0</v>
      </c>
      <c r="AH75" s="164">
        <v>0</v>
      </c>
      <c r="AI75" s="164">
        <v>0</v>
      </c>
      <c r="AJ75" s="167">
        <v>0</v>
      </c>
      <c r="AK75" s="164">
        <v>0</v>
      </c>
      <c r="AL75" s="164">
        <v>0</v>
      </c>
      <c r="AM75" s="167">
        <v>0</v>
      </c>
      <c r="AN75" s="164">
        <v>0</v>
      </c>
      <c r="AO75" s="164">
        <v>0</v>
      </c>
      <c r="AP75" s="167">
        <v>0</v>
      </c>
      <c r="AQ75" s="168">
        <v>3452</v>
      </c>
      <c r="AR75" s="169">
        <v>0</v>
      </c>
      <c r="AS75" s="169">
        <v>0</v>
      </c>
      <c r="AT75" s="169">
        <v>97</v>
      </c>
      <c r="AU75" s="169"/>
      <c r="AV75" s="168">
        <v>3318</v>
      </c>
      <c r="AW75" s="168">
        <v>3414</v>
      </c>
      <c r="AX75" s="168">
        <v>1029</v>
      </c>
    </row>
    <row r="76" spans="1:50" ht="20.25" hidden="1" x14ac:dyDescent="0.3">
      <c r="A76" s="163" t="s">
        <v>162</v>
      </c>
      <c r="B76" s="164">
        <v>8406</v>
      </c>
      <c r="C76" s="164">
        <v>8406</v>
      </c>
      <c r="D76" s="164">
        <v>7191</v>
      </c>
      <c r="E76" s="164">
        <v>8406</v>
      </c>
      <c r="F76" s="164">
        <v>5947</v>
      </c>
      <c r="G76" s="164">
        <v>7565</v>
      </c>
      <c r="H76" s="164">
        <v>827</v>
      </c>
      <c r="I76" s="164">
        <v>900</v>
      </c>
      <c r="J76" s="164">
        <v>4301</v>
      </c>
      <c r="K76" s="164">
        <v>8407</v>
      </c>
      <c r="L76" s="164">
        <v>4301</v>
      </c>
      <c r="M76" s="164">
        <v>7812</v>
      </c>
      <c r="N76" s="164">
        <v>2580.6</v>
      </c>
      <c r="O76" s="164">
        <v>0</v>
      </c>
      <c r="P76" s="164">
        <v>600</v>
      </c>
      <c r="Q76" s="164">
        <v>0</v>
      </c>
      <c r="R76" s="164">
        <v>8097</v>
      </c>
      <c r="S76" s="164">
        <v>8097</v>
      </c>
      <c r="T76" s="165">
        <v>4027.9824999999901</v>
      </c>
      <c r="U76" s="165">
        <v>5143.63</v>
      </c>
      <c r="V76" s="166">
        <v>0</v>
      </c>
      <c r="W76" s="166">
        <v>0</v>
      </c>
      <c r="X76" s="164">
        <v>104154</v>
      </c>
      <c r="Y76" s="164">
        <v>0</v>
      </c>
      <c r="Z76" s="164">
        <v>0</v>
      </c>
      <c r="AA76" s="167">
        <v>0</v>
      </c>
      <c r="AB76" s="164">
        <v>0</v>
      </c>
      <c r="AC76" s="164">
        <v>0</v>
      </c>
      <c r="AD76" s="167">
        <v>0</v>
      </c>
      <c r="AE76" s="164">
        <v>0</v>
      </c>
      <c r="AF76" s="164">
        <v>0</v>
      </c>
      <c r="AG76" s="167">
        <v>0</v>
      </c>
      <c r="AH76" s="164">
        <v>0</v>
      </c>
      <c r="AI76" s="164">
        <v>0</v>
      </c>
      <c r="AJ76" s="167">
        <v>0</v>
      </c>
      <c r="AK76" s="164">
        <v>0</v>
      </c>
      <c r="AL76" s="164">
        <v>0</v>
      </c>
      <c r="AM76" s="167">
        <v>0</v>
      </c>
      <c r="AN76" s="164">
        <v>0</v>
      </c>
      <c r="AO76" s="164">
        <v>0</v>
      </c>
      <c r="AP76" s="167">
        <v>0</v>
      </c>
      <c r="AQ76" s="168">
        <v>8406</v>
      </c>
      <c r="AR76" s="169">
        <v>0</v>
      </c>
      <c r="AS76" s="169">
        <v>0</v>
      </c>
      <c r="AT76" s="169">
        <v>0</v>
      </c>
      <c r="AU76" s="169"/>
      <c r="AV76" s="174">
        <v>8406</v>
      </c>
      <c r="AW76" s="168">
        <v>8826</v>
      </c>
      <c r="AX76" s="168">
        <v>1050</v>
      </c>
    </row>
    <row r="77" spans="1:50" ht="20.25" hidden="1" x14ac:dyDescent="0.3">
      <c r="A77" s="163" t="s">
        <v>163</v>
      </c>
      <c r="B77" s="164">
        <v>28397</v>
      </c>
      <c r="C77" s="164">
        <v>28412</v>
      </c>
      <c r="D77" s="164">
        <v>25844</v>
      </c>
      <c r="E77" s="164">
        <v>27704</v>
      </c>
      <c r="F77" s="164">
        <v>22639</v>
      </c>
      <c r="G77" s="164">
        <v>24823</v>
      </c>
      <c r="H77" s="164">
        <v>876</v>
      </c>
      <c r="I77" s="164">
        <v>896</v>
      </c>
      <c r="J77" s="164">
        <v>26852</v>
      </c>
      <c r="K77" s="164">
        <v>26852</v>
      </c>
      <c r="L77" s="164">
        <v>25467.5</v>
      </c>
      <c r="M77" s="164">
        <v>25467.5</v>
      </c>
      <c r="N77" s="164">
        <v>27301.200000000001</v>
      </c>
      <c r="O77" s="164">
        <v>10185.200000000001</v>
      </c>
      <c r="P77" s="164">
        <v>1072</v>
      </c>
      <c r="Q77" s="164">
        <v>400</v>
      </c>
      <c r="R77" s="164">
        <v>28715</v>
      </c>
      <c r="S77" s="164">
        <v>28116</v>
      </c>
      <c r="T77" s="165">
        <v>22492.604250000099</v>
      </c>
      <c r="U77" s="165">
        <v>16198.33</v>
      </c>
      <c r="V77" s="166">
        <v>0</v>
      </c>
      <c r="W77" s="166">
        <v>0</v>
      </c>
      <c r="X77" s="164">
        <v>6939</v>
      </c>
      <c r="Y77" s="164">
        <v>44.5</v>
      </c>
      <c r="Z77" s="164">
        <v>44.5</v>
      </c>
      <c r="AA77" s="167">
        <v>0</v>
      </c>
      <c r="AB77" s="164">
        <v>0</v>
      </c>
      <c r="AC77" s="164">
        <v>2</v>
      </c>
      <c r="AD77" s="167">
        <v>0</v>
      </c>
      <c r="AE77" s="164">
        <v>0</v>
      </c>
      <c r="AF77" s="164">
        <v>2</v>
      </c>
      <c r="AG77" s="167">
        <v>0</v>
      </c>
      <c r="AH77" s="164">
        <v>44.5</v>
      </c>
      <c r="AI77" s="164">
        <v>44.5</v>
      </c>
      <c r="AJ77" s="167">
        <v>0</v>
      </c>
      <c r="AK77" s="164">
        <v>15</v>
      </c>
      <c r="AL77" s="164">
        <v>7</v>
      </c>
      <c r="AM77" s="167">
        <v>53.3333333333333</v>
      </c>
      <c r="AN77" s="164">
        <v>337</v>
      </c>
      <c r="AO77" s="164">
        <v>157</v>
      </c>
      <c r="AP77" s="167">
        <v>53.412462908011904</v>
      </c>
      <c r="AQ77" s="174">
        <v>28612</v>
      </c>
      <c r="AR77" s="173">
        <v>200</v>
      </c>
      <c r="AS77" s="173">
        <v>0</v>
      </c>
      <c r="AT77" s="169">
        <v>673</v>
      </c>
      <c r="AU77" s="169"/>
      <c r="AV77" s="168">
        <v>28377</v>
      </c>
      <c r="AW77" s="168">
        <v>30270</v>
      </c>
      <c r="AX77" s="168">
        <v>961</v>
      </c>
    </row>
    <row r="78" spans="1:50" ht="20.25" hidden="1" x14ac:dyDescent="0.3">
      <c r="A78" s="163" t="s">
        <v>164</v>
      </c>
      <c r="B78" s="164">
        <v>22900</v>
      </c>
      <c r="C78" s="164">
        <v>22900</v>
      </c>
      <c r="D78" s="164">
        <v>16634</v>
      </c>
      <c r="E78" s="164">
        <v>20952</v>
      </c>
      <c r="F78" s="164">
        <v>14588</v>
      </c>
      <c r="G78" s="164">
        <v>16845</v>
      </c>
      <c r="H78" s="164">
        <v>877</v>
      </c>
      <c r="I78" s="164">
        <v>804</v>
      </c>
      <c r="J78" s="164">
        <v>22900</v>
      </c>
      <c r="K78" s="164">
        <v>22900</v>
      </c>
      <c r="L78" s="164">
        <v>22553</v>
      </c>
      <c r="M78" s="164">
        <v>22553</v>
      </c>
      <c r="N78" s="164">
        <v>22.4</v>
      </c>
      <c r="O78" s="164">
        <v>12252</v>
      </c>
      <c r="P78" s="164">
        <v>1</v>
      </c>
      <c r="Q78" s="164">
        <v>543</v>
      </c>
      <c r="R78" s="164">
        <v>19279</v>
      </c>
      <c r="S78" s="164">
        <v>19218</v>
      </c>
      <c r="T78" s="165">
        <v>16429.985000000001</v>
      </c>
      <c r="U78" s="165">
        <v>15899.09</v>
      </c>
      <c r="V78" s="166">
        <v>0</v>
      </c>
      <c r="W78" s="166">
        <v>0</v>
      </c>
      <c r="X78" s="164">
        <v>29178</v>
      </c>
      <c r="Y78" s="164">
        <v>45.5</v>
      </c>
      <c r="Z78" s="164">
        <v>45.5</v>
      </c>
      <c r="AA78" s="167">
        <v>0</v>
      </c>
      <c r="AB78" s="164">
        <v>0</v>
      </c>
      <c r="AC78" s="164">
        <v>0</v>
      </c>
      <c r="AD78" s="167">
        <v>0</v>
      </c>
      <c r="AE78" s="164">
        <v>0</v>
      </c>
      <c r="AF78" s="164">
        <v>0</v>
      </c>
      <c r="AG78" s="167">
        <v>0</v>
      </c>
      <c r="AH78" s="164">
        <v>45.5</v>
      </c>
      <c r="AI78" s="164">
        <v>45.5</v>
      </c>
      <c r="AJ78" s="167">
        <v>0</v>
      </c>
      <c r="AK78" s="164">
        <v>34.4</v>
      </c>
      <c r="AL78" s="164">
        <v>17.8</v>
      </c>
      <c r="AM78" s="167">
        <v>48.255813953488399</v>
      </c>
      <c r="AN78" s="164">
        <v>756</v>
      </c>
      <c r="AO78" s="164">
        <v>391</v>
      </c>
      <c r="AP78" s="167">
        <v>48.2804232804233</v>
      </c>
      <c r="AQ78" s="168">
        <v>22928</v>
      </c>
      <c r="AR78" s="173">
        <v>200</v>
      </c>
      <c r="AS78" s="173">
        <v>172</v>
      </c>
      <c r="AT78" s="169">
        <v>1348</v>
      </c>
      <c r="AU78" s="169"/>
      <c r="AV78" s="168">
        <v>22128</v>
      </c>
      <c r="AW78" s="168">
        <v>18950</v>
      </c>
      <c r="AX78" s="168">
        <v>766</v>
      </c>
    </row>
    <row r="79" spans="1:50" ht="20.25" hidden="1" x14ac:dyDescent="0.3">
      <c r="A79" s="163" t="s">
        <v>165</v>
      </c>
      <c r="B79" s="164">
        <v>15217</v>
      </c>
      <c r="C79" s="164">
        <v>15245</v>
      </c>
      <c r="D79" s="164">
        <v>13981</v>
      </c>
      <c r="E79" s="164">
        <v>14610</v>
      </c>
      <c r="F79" s="164">
        <v>12136</v>
      </c>
      <c r="G79" s="164">
        <v>14449</v>
      </c>
      <c r="H79" s="164">
        <v>868</v>
      </c>
      <c r="I79" s="164">
        <v>989</v>
      </c>
      <c r="J79" s="164">
        <v>17136</v>
      </c>
      <c r="K79" s="164">
        <v>16306</v>
      </c>
      <c r="L79" s="164">
        <v>16736</v>
      </c>
      <c r="M79" s="164">
        <v>16006</v>
      </c>
      <c r="N79" s="164">
        <v>10253.975</v>
      </c>
      <c r="O79" s="164">
        <v>589.95000000000005</v>
      </c>
      <c r="P79" s="164">
        <v>613</v>
      </c>
      <c r="Q79" s="164">
        <v>37</v>
      </c>
      <c r="R79" s="164">
        <v>15311</v>
      </c>
      <c r="S79" s="164">
        <v>15408</v>
      </c>
      <c r="T79" s="165">
        <v>13194.157999999899</v>
      </c>
      <c r="U79" s="165">
        <v>8788.89</v>
      </c>
      <c r="V79" s="166">
        <v>0</v>
      </c>
      <c r="W79" s="166">
        <v>0</v>
      </c>
      <c r="X79" s="164">
        <v>32655</v>
      </c>
      <c r="Y79" s="164">
        <v>27.5</v>
      </c>
      <c r="Z79" s="164">
        <v>27.5</v>
      </c>
      <c r="AA79" s="167">
        <v>0</v>
      </c>
      <c r="AB79" s="164">
        <v>0</v>
      </c>
      <c r="AC79" s="164">
        <v>0</v>
      </c>
      <c r="AD79" s="167">
        <v>0</v>
      </c>
      <c r="AE79" s="164">
        <v>0</v>
      </c>
      <c r="AF79" s="164">
        <v>0</v>
      </c>
      <c r="AG79" s="167">
        <v>0</v>
      </c>
      <c r="AH79" s="164">
        <v>27.5</v>
      </c>
      <c r="AI79" s="164">
        <v>27.5</v>
      </c>
      <c r="AJ79" s="167">
        <v>0</v>
      </c>
      <c r="AK79" s="164">
        <v>17</v>
      </c>
      <c r="AL79" s="164">
        <v>14</v>
      </c>
      <c r="AM79" s="167">
        <v>17.647058823529399</v>
      </c>
      <c r="AN79" s="164">
        <v>618</v>
      </c>
      <c r="AO79" s="164">
        <v>509</v>
      </c>
      <c r="AP79" s="167">
        <v>17.637540453074401</v>
      </c>
      <c r="AQ79" s="168">
        <v>15245</v>
      </c>
      <c r="AR79" s="169">
        <v>0</v>
      </c>
      <c r="AS79" s="169">
        <v>0</v>
      </c>
      <c r="AT79" s="173">
        <v>607</v>
      </c>
      <c r="AU79" s="173"/>
      <c r="AV79" s="174">
        <v>15217</v>
      </c>
      <c r="AW79" s="168">
        <v>16689</v>
      </c>
      <c r="AX79" s="168">
        <v>1031</v>
      </c>
    </row>
    <row r="80" spans="1:50" ht="20.25" hidden="1" x14ac:dyDescent="0.3">
      <c r="A80" s="163" t="s">
        <v>166</v>
      </c>
      <c r="B80" s="164">
        <v>102</v>
      </c>
      <c r="C80" s="164">
        <v>102</v>
      </c>
      <c r="D80" s="164">
        <v>89</v>
      </c>
      <c r="E80" s="164">
        <v>102</v>
      </c>
      <c r="F80" s="164">
        <v>25</v>
      </c>
      <c r="G80" s="164">
        <v>26</v>
      </c>
      <c r="H80" s="164">
        <v>286</v>
      </c>
      <c r="I80" s="164">
        <v>250</v>
      </c>
      <c r="J80" s="164">
        <v>196</v>
      </c>
      <c r="K80" s="164">
        <v>181</v>
      </c>
      <c r="L80" s="164">
        <v>41</v>
      </c>
      <c r="M80" s="164">
        <v>41</v>
      </c>
      <c r="N80" s="164">
        <v>0</v>
      </c>
      <c r="O80" s="164">
        <v>1.8</v>
      </c>
      <c r="P80" s="164">
        <v>0</v>
      </c>
      <c r="Q80" s="164">
        <v>44</v>
      </c>
      <c r="R80" s="164">
        <v>112</v>
      </c>
      <c r="S80" s="164">
        <v>112</v>
      </c>
      <c r="T80" s="165">
        <v>10.585000000000001</v>
      </c>
      <c r="U80" s="165">
        <v>116.83</v>
      </c>
      <c r="V80" s="166">
        <v>0</v>
      </c>
      <c r="W80" s="166">
        <v>0</v>
      </c>
      <c r="X80" s="164">
        <v>0</v>
      </c>
      <c r="Y80" s="164">
        <v>0</v>
      </c>
      <c r="Z80" s="164">
        <v>0</v>
      </c>
      <c r="AA80" s="167">
        <v>0</v>
      </c>
      <c r="AB80" s="164">
        <v>0</v>
      </c>
      <c r="AC80" s="164">
        <v>0</v>
      </c>
      <c r="AD80" s="167">
        <v>0</v>
      </c>
      <c r="AE80" s="164">
        <v>0</v>
      </c>
      <c r="AF80" s="164">
        <v>0</v>
      </c>
      <c r="AG80" s="167">
        <v>0</v>
      </c>
      <c r="AH80" s="164">
        <v>0</v>
      </c>
      <c r="AI80" s="164">
        <v>0</v>
      </c>
      <c r="AJ80" s="167">
        <v>0</v>
      </c>
      <c r="AK80" s="164">
        <v>0</v>
      </c>
      <c r="AL80" s="164">
        <v>0</v>
      </c>
      <c r="AM80" s="167">
        <v>0</v>
      </c>
      <c r="AN80" s="164">
        <v>0</v>
      </c>
      <c r="AO80" s="164">
        <v>0</v>
      </c>
      <c r="AP80" s="167">
        <v>0</v>
      </c>
      <c r="AQ80" s="168">
        <v>102</v>
      </c>
      <c r="AR80" s="169">
        <v>0</v>
      </c>
      <c r="AS80" s="169">
        <v>0</v>
      </c>
      <c r="AT80" s="169">
        <v>0</v>
      </c>
      <c r="AU80" s="169"/>
      <c r="AV80" s="168">
        <v>102</v>
      </c>
      <c r="AW80" s="168">
        <v>20</v>
      </c>
      <c r="AX80" s="168">
        <v>198</v>
      </c>
    </row>
    <row r="81" spans="1:50" ht="20.25" hidden="1" x14ac:dyDescent="0.3">
      <c r="A81" s="163" t="s">
        <v>167</v>
      </c>
      <c r="B81" s="164">
        <v>35304</v>
      </c>
      <c r="C81" s="164">
        <v>35783</v>
      </c>
      <c r="D81" s="164">
        <v>33644</v>
      </c>
      <c r="E81" s="164">
        <v>35304</v>
      </c>
      <c r="F81" s="164">
        <v>30650</v>
      </c>
      <c r="G81" s="164">
        <v>35657</v>
      </c>
      <c r="H81" s="164">
        <v>911</v>
      </c>
      <c r="I81" s="164">
        <v>1010</v>
      </c>
      <c r="J81" s="164">
        <v>19042</v>
      </c>
      <c r="K81" s="164">
        <v>19042</v>
      </c>
      <c r="L81" s="164">
        <v>16805</v>
      </c>
      <c r="M81" s="164">
        <v>16805</v>
      </c>
      <c r="N81" s="164">
        <v>12070.4</v>
      </c>
      <c r="O81" s="164">
        <v>16805</v>
      </c>
      <c r="P81" s="164">
        <v>718</v>
      </c>
      <c r="Q81" s="164">
        <v>1000</v>
      </c>
      <c r="R81" s="164">
        <v>36153</v>
      </c>
      <c r="S81" s="164">
        <v>35991</v>
      </c>
      <c r="T81" s="165">
        <v>31490.429999999898</v>
      </c>
      <c r="U81" s="165">
        <v>30305.65</v>
      </c>
      <c r="V81" s="166">
        <v>0</v>
      </c>
      <c r="W81" s="166">
        <v>0</v>
      </c>
      <c r="X81" s="164">
        <v>20428</v>
      </c>
      <c r="Y81" s="164">
        <v>68</v>
      </c>
      <c r="Z81" s="164">
        <v>68</v>
      </c>
      <c r="AA81" s="167">
        <v>0</v>
      </c>
      <c r="AB81" s="164">
        <v>0</v>
      </c>
      <c r="AC81" s="164">
        <v>0</v>
      </c>
      <c r="AD81" s="167">
        <v>0</v>
      </c>
      <c r="AE81" s="164">
        <v>0</v>
      </c>
      <c r="AF81" s="164">
        <v>0</v>
      </c>
      <c r="AG81" s="167">
        <v>0</v>
      </c>
      <c r="AH81" s="164">
        <v>68</v>
      </c>
      <c r="AI81" s="164">
        <v>68</v>
      </c>
      <c r="AJ81" s="167">
        <v>0</v>
      </c>
      <c r="AK81" s="164">
        <v>63.8</v>
      </c>
      <c r="AL81" s="164">
        <v>66.5</v>
      </c>
      <c r="AM81" s="167">
        <v>4.2319749216300986</v>
      </c>
      <c r="AN81" s="164">
        <v>938</v>
      </c>
      <c r="AO81" s="164">
        <v>978</v>
      </c>
      <c r="AP81" s="167">
        <v>4.2643923240938166</v>
      </c>
      <c r="AQ81" s="168">
        <v>35783</v>
      </c>
      <c r="AR81" s="169">
        <v>0</v>
      </c>
      <c r="AS81" s="169">
        <v>0</v>
      </c>
      <c r="AT81" s="169">
        <v>0</v>
      </c>
      <c r="AU81" s="169"/>
      <c r="AV81" s="168">
        <v>35304</v>
      </c>
      <c r="AW81" s="168">
        <v>38092</v>
      </c>
      <c r="AX81" s="168">
        <v>994</v>
      </c>
    </row>
    <row r="82" spans="1:50" ht="20.25" hidden="1" x14ac:dyDescent="0.3">
      <c r="A82" s="185" t="s">
        <v>168</v>
      </c>
      <c r="B82" s="164">
        <v>51935</v>
      </c>
      <c r="C82" s="164">
        <v>52146</v>
      </c>
      <c r="D82" s="164">
        <v>45971</v>
      </c>
      <c r="E82" s="164">
        <v>46687</v>
      </c>
      <c r="F82" s="164">
        <v>52637</v>
      </c>
      <c r="G82" s="164">
        <v>54717</v>
      </c>
      <c r="H82" s="164">
        <v>1145</v>
      </c>
      <c r="I82" s="164">
        <v>1172</v>
      </c>
      <c r="J82" s="164">
        <v>55387</v>
      </c>
      <c r="K82" s="164">
        <v>52194</v>
      </c>
      <c r="L82" s="164">
        <v>39912</v>
      </c>
      <c r="M82" s="164">
        <v>44905</v>
      </c>
      <c r="N82" s="164">
        <v>9181</v>
      </c>
      <c r="O82" s="164">
        <v>6028</v>
      </c>
      <c r="P82" s="164">
        <v>230</v>
      </c>
      <c r="Q82" s="164">
        <v>134</v>
      </c>
      <c r="R82" s="186">
        <v>50452</v>
      </c>
      <c r="S82" s="186">
        <v>49997</v>
      </c>
      <c r="T82" s="187">
        <v>42863.1325</v>
      </c>
      <c r="U82" s="187">
        <v>29892.85</v>
      </c>
      <c r="V82" s="188">
        <v>0</v>
      </c>
      <c r="W82" s="188">
        <v>0</v>
      </c>
      <c r="X82" s="186">
        <v>29481</v>
      </c>
      <c r="Y82" s="186">
        <v>82.4</v>
      </c>
      <c r="Z82" s="186">
        <v>82.4</v>
      </c>
      <c r="AA82" s="167">
        <v>0</v>
      </c>
      <c r="AB82" s="186">
        <v>0</v>
      </c>
      <c r="AC82" s="186">
        <v>0</v>
      </c>
      <c r="AD82" s="167">
        <v>0</v>
      </c>
      <c r="AE82" s="186">
        <v>0</v>
      </c>
      <c r="AF82" s="186">
        <v>0</v>
      </c>
      <c r="AG82" s="167">
        <v>0</v>
      </c>
      <c r="AH82" s="186">
        <v>82.4</v>
      </c>
      <c r="AI82" s="186">
        <v>82.4</v>
      </c>
      <c r="AJ82" s="167">
        <v>0</v>
      </c>
      <c r="AK82" s="186">
        <v>99.5</v>
      </c>
      <c r="AL82" s="186">
        <v>63.5</v>
      </c>
      <c r="AM82" s="167">
        <v>36.180904522613098</v>
      </c>
      <c r="AN82" s="186">
        <v>1208</v>
      </c>
      <c r="AO82" s="186">
        <v>771</v>
      </c>
      <c r="AP82" s="167">
        <v>36.175496688741703</v>
      </c>
      <c r="AQ82" s="189">
        <v>52146</v>
      </c>
      <c r="AR82" s="190">
        <v>0</v>
      </c>
      <c r="AS82" s="190">
        <v>0</v>
      </c>
      <c r="AT82" s="190">
        <v>2248</v>
      </c>
      <c r="AU82" s="190"/>
      <c r="AV82" s="189">
        <v>48935</v>
      </c>
      <c r="AW82" s="189">
        <v>61218</v>
      </c>
      <c r="AX82" s="189">
        <v>1251</v>
      </c>
    </row>
    <row r="83" spans="1:50" ht="20.25" hidden="1" x14ac:dyDescent="0.3">
      <c r="A83" s="163" t="s">
        <v>169</v>
      </c>
      <c r="B83" s="164">
        <v>118</v>
      </c>
      <c r="C83" s="164">
        <v>115</v>
      </c>
      <c r="D83" s="164">
        <v>57</v>
      </c>
      <c r="E83" s="164">
        <v>99</v>
      </c>
      <c r="F83" s="164">
        <v>12</v>
      </c>
      <c r="G83" s="164">
        <v>30</v>
      </c>
      <c r="H83" s="164">
        <v>205</v>
      </c>
      <c r="I83" s="164">
        <v>300</v>
      </c>
      <c r="J83" s="164">
        <v>200</v>
      </c>
      <c r="K83" s="164">
        <v>118</v>
      </c>
      <c r="L83" s="164">
        <v>200</v>
      </c>
      <c r="M83" s="164">
        <v>118</v>
      </c>
      <c r="N83" s="164">
        <v>0</v>
      </c>
      <c r="O83" s="164">
        <v>118</v>
      </c>
      <c r="P83" s="164">
        <v>0</v>
      </c>
      <c r="Q83" s="164">
        <v>1000</v>
      </c>
      <c r="R83" s="186">
        <v>135</v>
      </c>
      <c r="S83" s="186">
        <v>135</v>
      </c>
      <c r="T83" s="187">
        <v>85.084999999999994</v>
      </c>
      <c r="U83" s="187">
        <v>18.5</v>
      </c>
      <c r="V83" s="188">
        <v>0</v>
      </c>
      <c r="W83" s="188">
        <v>0</v>
      </c>
      <c r="X83" s="186">
        <v>0</v>
      </c>
      <c r="Y83" s="186">
        <v>0</v>
      </c>
      <c r="Z83" s="186">
        <v>0</v>
      </c>
      <c r="AA83" s="167">
        <v>0</v>
      </c>
      <c r="AB83" s="186">
        <v>0</v>
      </c>
      <c r="AC83" s="186">
        <v>0</v>
      </c>
      <c r="AD83" s="167">
        <v>0</v>
      </c>
      <c r="AE83" s="186">
        <v>0</v>
      </c>
      <c r="AF83" s="186">
        <v>0</v>
      </c>
      <c r="AG83" s="167">
        <v>0</v>
      </c>
      <c r="AH83" s="186">
        <v>0</v>
      </c>
      <c r="AI83" s="186">
        <v>0</v>
      </c>
      <c r="AJ83" s="167">
        <v>0</v>
      </c>
      <c r="AK83" s="186">
        <v>0</v>
      </c>
      <c r="AL83" s="186">
        <v>0</v>
      </c>
      <c r="AM83" s="167">
        <v>0</v>
      </c>
      <c r="AN83" s="186">
        <v>0</v>
      </c>
      <c r="AO83" s="186">
        <v>0</v>
      </c>
      <c r="AP83" s="167">
        <v>0</v>
      </c>
      <c r="AQ83" s="189">
        <v>115</v>
      </c>
      <c r="AR83" s="190">
        <v>0</v>
      </c>
      <c r="AS83" s="190">
        <v>0</v>
      </c>
      <c r="AT83" s="190">
        <v>16</v>
      </c>
      <c r="AU83" s="190"/>
      <c r="AV83" s="189">
        <v>115</v>
      </c>
      <c r="AW83" s="189">
        <v>40</v>
      </c>
      <c r="AX83" s="189">
        <v>346</v>
      </c>
    </row>
    <row r="84" spans="1:50" ht="20.25" hidden="1" x14ac:dyDescent="0.3">
      <c r="A84" s="163" t="s">
        <v>170</v>
      </c>
      <c r="B84" s="164">
        <v>26068</v>
      </c>
      <c r="C84" s="164">
        <v>25996</v>
      </c>
      <c r="D84" s="164">
        <v>23747</v>
      </c>
      <c r="E84" s="164">
        <v>24885</v>
      </c>
      <c r="F84" s="164">
        <v>13441</v>
      </c>
      <c r="G84" s="164">
        <v>11646</v>
      </c>
      <c r="H84" s="164">
        <v>566</v>
      </c>
      <c r="I84" s="164">
        <v>468</v>
      </c>
      <c r="J84" s="164">
        <v>11953</v>
      </c>
      <c r="K84" s="164">
        <v>11953</v>
      </c>
      <c r="L84" s="164">
        <v>10853</v>
      </c>
      <c r="M84" s="164">
        <v>10853</v>
      </c>
      <c r="N84" s="164">
        <v>7790.5</v>
      </c>
      <c r="O84" s="164">
        <v>1872.9</v>
      </c>
      <c r="P84" s="164">
        <v>718</v>
      </c>
      <c r="Q84" s="164">
        <v>173</v>
      </c>
      <c r="R84" s="186">
        <v>26600</v>
      </c>
      <c r="S84" s="186">
        <v>26676</v>
      </c>
      <c r="T84" s="187">
        <v>26769</v>
      </c>
      <c r="U84" s="187">
        <v>22982.33</v>
      </c>
      <c r="V84" s="188">
        <v>0</v>
      </c>
      <c r="W84" s="188">
        <v>0</v>
      </c>
      <c r="X84" s="186">
        <v>34783</v>
      </c>
      <c r="Y84" s="186">
        <v>0</v>
      </c>
      <c r="Z84" s="186">
        <v>0</v>
      </c>
      <c r="AA84" s="167">
        <v>0</v>
      </c>
      <c r="AB84" s="186">
        <v>0</v>
      </c>
      <c r="AC84" s="186">
        <v>0</v>
      </c>
      <c r="AD84" s="167">
        <v>0</v>
      </c>
      <c r="AE84" s="186">
        <v>0</v>
      </c>
      <c r="AF84" s="186">
        <v>0</v>
      </c>
      <c r="AG84" s="167">
        <v>0</v>
      </c>
      <c r="AH84" s="186">
        <v>0</v>
      </c>
      <c r="AI84" s="186">
        <v>0</v>
      </c>
      <c r="AJ84" s="167">
        <v>0</v>
      </c>
      <c r="AK84" s="186">
        <v>0</v>
      </c>
      <c r="AL84" s="186">
        <v>0</v>
      </c>
      <c r="AM84" s="167">
        <v>0</v>
      </c>
      <c r="AN84" s="186">
        <v>0</v>
      </c>
      <c r="AO84" s="186">
        <v>0</v>
      </c>
      <c r="AP84" s="167">
        <v>0</v>
      </c>
      <c r="AQ84" s="189">
        <v>25996</v>
      </c>
      <c r="AR84" s="190">
        <v>0</v>
      </c>
      <c r="AS84" s="190">
        <v>0</v>
      </c>
      <c r="AT84" s="190">
        <v>1111</v>
      </c>
      <c r="AU84" s="190"/>
      <c r="AV84" s="189">
        <v>25996</v>
      </c>
      <c r="AW84" s="189">
        <v>13050</v>
      </c>
      <c r="AX84" s="189">
        <v>502</v>
      </c>
    </row>
    <row r="85" spans="1:50" ht="20.25" hidden="1" x14ac:dyDescent="0.3">
      <c r="A85" s="163" t="s">
        <v>171</v>
      </c>
      <c r="B85" s="164">
        <v>19085</v>
      </c>
      <c r="C85" s="164">
        <v>18994</v>
      </c>
      <c r="D85" s="164">
        <v>16015</v>
      </c>
      <c r="E85" s="164">
        <v>17587</v>
      </c>
      <c r="F85" s="164">
        <v>13340</v>
      </c>
      <c r="G85" s="164">
        <v>17710</v>
      </c>
      <c r="H85" s="164">
        <v>833</v>
      </c>
      <c r="I85" s="164">
        <v>1007</v>
      </c>
      <c r="J85" s="164">
        <v>18994</v>
      </c>
      <c r="K85" s="164">
        <v>18994</v>
      </c>
      <c r="L85" s="164">
        <v>17587</v>
      </c>
      <c r="M85" s="164">
        <v>17587</v>
      </c>
      <c r="N85" s="164">
        <v>14931.272000000001</v>
      </c>
      <c r="O85" s="164">
        <v>2307</v>
      </c>
      <c r="P85" s="164">
        <v>849</v>
      </c>
      <c r="Q85" s="164">
        <v>131</v>
      </c>
      <c r="R85" s="186">
        <v>18356</v>
      </c>
      <c r="S85" s="186">
        <v>18298</v>
      </c>
      <c r="T85" s="187">
        <v>14753.605</v>
      </c>
      <c r="U85" s="187">
        <v>9120.3700000000008</v>
      </c>
      <c r="V85" s="188">
        <v>0</v>
      </c>
      <c r="W85" s="188">
        <v>0</v>
      </c>
      <c r="X85" s="186">
        <v>6863</v>
      </c>
      <c r="Y85" s="186">
        <v>0</v>
      </c>
      <c r="Z85" s="186">
        <v>0</v>
      </c>
      <c r="AA85" s="167">
        <v>0</v>
      </c>
      <c r="AB85" s="186">
        <v>0</v>
      </c>
      <c r="AC85" s="186">
        <v>0</v>
      </c>
      <c r="AD85" s="167">
        <v>0</v>
      </c>
      <c r="AE85" s="186">
        <v>0</v>
      </c>
      <c r="AF85" s="186">
        <v>0</v>
      </c>
      <c r="AG85" s="167">
        <v>0</v>
      </c>
      <c r="AH85" s="186">
        <v>0</v>
      </c>
      <c r="AI85" s="186">
        <v>0</v>
      </c>
      <c r="AJ85" s="167">
        <v>0</v>
      </c>
      <c r="AK85" s="186">
        <v>0</v>
      </c>
      <c r="AL85" s="186">
        <v>0</v>
      </c>
      <c r="AM85" s="167">
        <v>0</v>
      </c>
      <c r="AN85" s="186">
        <v>0</v>
      </c>
      <c r="AO85" s="186">
        <v>0</v>
      </c>
      <c r="AP85" s="167">
        <v>0</v>
      </c>
      <c r="AQ85" s="189">
        <v>18994</v>
      </c>
      <c r="AR85" s="190">
        <v>0</v>
      </c>
      <c r="AS85" s="190">
        <v>0</v>
      </c>
      <c r="AT85" s="190">
        <v>907</v>
      </c>
      <c r="AU85" s="190"/>
      <c r="AV85" s="189">
        <v>18494</v>
      </c>
      <c r="AW85" s="189">
        <v>19975</v>
      </c>
      <c r="AX85" s="189">
        <v>1026</v>
      </c>
    </row>
    <row r="86" spans="1:50" ht="20.25" hidden="1" x14ac:dyDescent="0.3">
      <c r="A86" s="163" t="s">
        <v>172</v>
      </c>
      <c r="B86" s="164">
        <v>1722</v>
      </c>
      <c r="C86" s="164">
        <v>1842</v>
      </c>
      <c r="D86" s="164">
        <v>1550</v>
      </c>
      <c r="E86" s="164">
        <v>1722</v>
      </c>
      <c r="F86" s="164">
        <v>822</v>
      </c>
      <c r="G86" s="164">
        <v>913</v>
      </c>
      <c r="H86" s="164">
        <v>530</v>
      </c>
      <c r="I86" s="164">
        <v>530</v>
      </c>
      <c r="J86" s="164">
        <v>1854</v>
      </c>
      <c r="K86" s="164">
        <v>1854</v>
      </c>
      <c r="L86" s="164">
        <v>582</v>
      </c>
      <c r="M86" s="164">
        <v>582</v>
      </c>
      <c r="N86" s="164">
        <v>454.55</v>
      </c>
      <c r="O86" s="164">
        <v>270.8</v>
      </c>
      <c r="P86" s="164">
        <v>781</v>
      </c>
      <c r="Q86" s="164">
        <v>465</v>
      </c>
      <c r="R86" s="186">
        <v>2475</v>
      </c>
      <c r="S86" s="186">
        <v>2475</v>
      </c>
      <c r="T86" s="187">
        <v>1906.4725000000001</v>
      </c>
      <c r="U86" s="187">
        <v>1620.22</v>
      </c>
      <c r="V86" s="188">
        <v>0</v>
      </c>
      <c r="W86" s="188">
        <v>0</v>
      </c>
      <c r="X86" s="186">
        <v>0</v>
      </c>
      <c r="Y86" s="186">
        <v>0</v>
      </c>
      <c r="Z86" s="186">
        <v>0</v>
      </c>
      <c r="AA86" s="167">
        <v>0</v>
      </c>
      <c r="AB86" s="186">
        <v>0</v>
      </c>
      <c r="AC86" s="186">
        <v>0</v>
      </c>
      <c r="AD86" s="167">
        <v>0</v>
      </c>
      <c r="AE86" s="186">
        <v>0</v>
      </c>
      <c r="AF86" s="186">
        <v>0</v>
      </c>
      <c r="AG86" s="167">
        <v>0</v>
      </c>
      <c r="AH86" s="186">
        <v>0</v>
      </c>
      <c r="AI86" s="186">
        <v>0</v>
      </c>
      <c r="AJ86" s="167">
        <v>0</v>
      </c>
      <c r="AK86" s="186">
        <v>0</v>
      </c>
      <c r="AL86" s="186">
        <v>0</v>
      </c>
      <c r="AM86" s="167">
        <v>0</v>
      </c>
      <c r="AN86" s="186">
        <v>0</v>
      </c>
      <c r="AO86" s="186">
        <v>0</v>
      </c>
      <c r="AP86" s="167">
        <v>0</v>
      </c>
      <c r="AQ86" s="189">
        <v>1842</v>
      </c>
      <c r="AR86" s="190">
        <v>0</v>
      </c>
      <c r="AS86" s="190">
        <v>0</v>
      </c>
      <c r="AT86" s="190">
        <v>0</v>
      </c>
      <c r="AU86" s="190"/>
      <c r="AV86" s="189">
        <v>1722</v>
      </c>
      <c r="AW86" s="189">
        <v>821</v>
      </c>
      <c r="AX86" s="189">
        <v>477</v>
      </c>
    </row>
    <row r="87" spans="1:50" ht="20.25" hidden="1" x14ac:dyDescent="0.3">
      <c r="A87" s="163" t="s">
        <v>173</v>
      </c>
      <c r="B87" s="164">
        <v>21362</v>
      </c>
      <c r="C87" s="164">
        <v>21362</v>
      </c>
      <c r="D87" s="164">
        <v>19111</v>
      </c>
      <c r="E87" s="164">
        <v>20287</v>
      </c>
      <c r="F87" s="164">
        <v>13187</v>
      </c>
      <c r="G87" s="164">
        <v>22661</v>
      </c>
      <c r="H87" s="164">
        <v>690</v>
      </c>
      <c r="I87" s="164">
        <v>1117</v>
      </c>
      <c r="J87" s="164">
        <v>25862</v>
      </c>
      <c r="K87" s="164">
        <v>22943</v>
      </c>
      <c r="L87" s="164">
        <v>23381</v>
      </c>
      <c r="M87" s="164">
        <v>20884</v>
      </c>
      <c r="N87" s="164">
        <v>16289.52</v>
      </c>
      <c r="O87" s="164">
        <v>7380</v>
      </c>
      <c r="P87" s="164">
        <v>697</v>
      </c>
      <c r="Q87" s="164">
        <v>353</v>
      </c>
      <c r="R87" s="186">
        <v>21700</v>
      </c>
      <c r="S87" s="186">
        <v>21415</v>
      </c>
      <c r="T87" s="187">
        <v>14881.405000000001</v>
      </c>
      <c r="U87" s="187">
        <v>11614.39</v>
      </c>
      <c r="V87" s="188">
        <v>0</v>
      </c>
      <c r="W87" s="188">
        <v>0</v>
      </c>
      <c r="X87" s="186">
        <v>5910</v>
      </c>
      <c r="Y87" s="186">
        <v>0</v>
      </c>
      <c r="Z87" s="186">
        <v>0</v>
      </c>
      <c r="AA87" s="167">
        <v>0</v>
      </c>
      <c r="AB87" s="186">
        <v>0</v>
      </c>
      <c r="AC87" s="186">
        <v>0</v>
      </c>
      <c r="AD87" s="167">
        <v>0</v>
      </c>
      <c r="AE87" s="186">
        <v>0</v>
      </c>
      <c r="AF87" s="186">
        <v>0</v>
      </c>
      <c r="AG87" s="167">
        <v>0</v>
      </c>
      <c r="AH87" s="186">
        <v>0</v>
      </c>
      <c r="AI87" s="186">
        <v>0</v>
      </c>
      <c r="AJ87" s="167">
        <v>0</v>
      </c>
      <c r="AK87" s="186">
        <v>0</v>
      </c>
      <c r="AL87" s="186">
        <v>0</v>
      </c>
      <c r="AM87" s="167">
        <v>0</v>
      </c>
      <c r="AN87" s="186">
        <v>0</v>
      </c>
      <c r="AO87" s="186">
        <v>0</v>
      </c>
      <c r="AP87" s="167">
        <v>0</v>
      </c>
      <c r="AQ87" s="189">
        <v>21362</v>
      </c>
      <c r="AR87" s="190">
        <v>0</v>
      </c>
      <c r="AS87" s="190">
        <v>0</v>
      </c>
      <c r="AT87" s="190">
        <v>1075</v>
      </c>
      <c r="AU87" s="190"/>
      <c r="AV87" s="189">
        <v>21362</v>
      </c>
      <c r="AW87" s="189">
        <v>25879</v>
      </c>
      <c r="AX87" s="189">
        <v>1071</v>
      </c>
    </row>
    <row r="88" spans="1:50" ht="20.25" hidden="1" x14ac:dyDescent="0.3">
      <c r="A88" s="163" t="s">
        <v>174</v>
      </c>
      <c r="B88" s="164">
        <v>10</v>
      </c>
      <c r="C88" s="164">
        <v>0</v>
      </c>
      <c r="D88" s="164">
        <v>10</v>
      </c>
      <c r="E88" s="164">
        <v>0</v>
      </c>
      <c r="F88" s="164">
        <v>2</v>
      </c>
      <c r="G88" s="164">
        <v>0</v>
      </c>
      <c r="H88" s="164">
        <v>205</v>
      </c>
      <c r="I88" s="164">
        <v>0</v>
      </c>
      <c r="J88" s="164">
        <v>0</v>
      </c>
      <c r="K88" s="164">
        <v>0</v>
      </c>
      <c r="L88" s="164">
        <v>0</v>
      </c>
      <c r="M88" s="164">
        <v>0</v>
      </c>
      <c r="N88" s="164">
        <v>0</v>
      </c>
      <c r="O88" s="164">
        <v>0</v>
      </c>
      <c r="P88" s="164" t="s">
        <v>105</v>
      </c>
      <c r="Q88" s="164" t="s">
        <v>105</v>
      </c>
      <c r="R88" s="186">
        <v>10</v>
      </c>
      <c r="S88" s="186">
        <v>10</v>
      </c>
      <c r="T88" s="187">
        <v>2.1074999999999999</v>
      </c>
      <c r="U88" s="187">
        <v>0</v>
      </c>
      <c r="V88" s="188">
        <v>0</v>
      </c>
      <c r="W88" s="188">
        <v>0</v>
      </c>
      <c r="X88" s="186">
        <v>0</v>
      </c>
      <c r="Y88" s="186">
        <v>0</v>
      </c>
      <c r="Z88" s="186">
        <v>0</v>
      </c>
      <c r="AA88" s="167">
        <v>0</v>
      </c>
      <c r="AB88" s="186">
        <v>0</v>
      </c>
      <c r="AC88" s="186">
        <v>0</v>
      </c>
      <c r="AD88" s="167">
        <v>0</v>
      </c>
      <c r="AE88" s="186">
        <v>0</v>
      </c>
      <c r="AF88" s="186">
        <v>0</v>
      </c>
      <c r="AG88" s="167">
        <v>0</v>
      </c>
      <c r="AH88" s="186">
        <v>0</v>
      </c>
      <c r="AI88" s="186">
        <v>0</v>
      </c>
      <c r="AJ88" s="167">
        <v>0</v>
      </c>
      <c r="AK88" s="186">
        <v>0</v>
      </c>
      <c r="AL88" s="186">
        <v>0</v>
      </c>
      <c r="AM88" s="167">
        <v>0</v>
      </c>
      <c r="AN88" s="186">
        <v>0</v>
      </c>
      <c r="AO88" s="186">
        <v>0</v>
      </c>
      <c r="AP88" s="167">
        <v>0</v>
      </c>
      <c r="AQ88" s="189">
        <v>0</v>
      </c>
      <c r="AR88" s="190">
        <v>0</v>
      </c>
      <c r="AS88" s="190">
        <v>0</v>
      </c>
      <c r="AT88" s="190">
        <v>0</v>
      </c>
      <c r="AU88" s="190"/>
      <c r="AV88" s="189">
        <v>0</v>
      </c>
      <c r="AW88" s="189">
        <v>0</v>
      </c>
      <c r="AX88" s="189">
        <v>0</v>
      </c>
    </row>
    <row r="89" spans="1:50" ht="20.25" hidden="1" x14ac:dyDescent="0.3">
      <c r="A89" s="181" t="s">
        <v>175</v>
      </c>
      <c r="B89" s="164">
        <v>1141</v>
      </c>
      <c r="C89" s="164">
        <v>1279</v>
      </c>
      <c r="D89" s="164">
        <v>751</v>
      </c>
      <c r="E89" s="164">
        <v>902</v>
      </c>
      <c r="F89" s="164">
        <v>318</v>
      </c>
      <c r="G89" s="164">
        <v>562</v>
      </c>
      <c r="H89" s="164">
        <v>423</v>
      </c>
      <c r="I89" s="164">
        <v>623</v>
      </c>
      <c r="J89" s="164">
        <v>1023</v>
      </c>
      <c r="K89" s="164">
        <v>1066.75</v>
      </c>
      <c r="L89" s="164">
        <v>519.5</v>
      </c>
      <c r="M89" s="164">
        <v>585.5</v>
      </c>
      <c r="N89" s="164">
        <v>288.86250000000001</v>
      </c>
      <c r="O89" s="164">
        <v>24</v>
      </c>
      <c r="P89" s="164">
        <v>556</v>
      </c>
      <c r="Q89" s="164">
        <v>41</v>
      </c>
      <c r="R89" s="186">
        <v>1139</v>
      </c>
      <c r="S89" s="186">
        <v>1125</v>
      </c>
      <c r="T89" s="187">
        <v>1046.5297499999999</v>
      </c>
      <c r="U89" s="187">
        <v>193.38</v>
      </c>
      <c r="V89" s="188">
        <v>0</v>
      </c>
      <c r="W89" s="188">
        <v>0</v>
      </c>
      <c r="X89" s="186">
        <v>4370</v>
      </c>
      <c r="Y89" s="186">
        <v>45.6</v>
      </c>
      <c r="Z89" s="186">
        <v>45.44</v>
      </c>
      <c r="AA89" s="157">
        <f>(Z89-Y89)/Y89*100</f>
        <v>-0.35087719298246423</v>
      </c>
      <c r="AB89" s="186">
        <v>0</v>
      </c>
      <c r="AC89" s="186">
        <v>0</v>
      </c>
      <c r="AD89" s="157">
        <v>0</v>
      </c>
      <c r="AE89" s="186">
        <v>0.16</v>
      </c>
      <c r="AF89" s="186">
        <v>0</v>
      </c>
      <c r="AG89" s="157">
        <f>(AF89-AE89)/AE89*100</f>
        <v>-100</v>
      </c>
      <c r="AH89" s="186">
        <v>45.6</v>
      </c>
      <c r="AI89" s="186">
        <v>45.44</v>
      </c>
      <c r="AJ89" s="157">
        <f>(AI89-AH89)/AH89*100</f>
        <v>-0.35087719298246423</v>
      </c>
      <c r="AK89" s="186">
        <v>27.675999999999998</v>
      </c>
      <c r="AL89" s="186">
        <v>59.5</v>
      </c>
      <c r="AM89" s="157">
        <f>(AL89-AK89)/AK89*100</f>
        <v>114.98771498771501</v>
      </c>
      <c r="AN89" s="186">
        <v>607</v>
      </c>
      <c r="AO89" s="186">
        <v>1309</v>
      </c>
      <c r="AP89" s="157">
        <f>(AO89-AN89)/AN89*100</f>
        <v>115.65074135090609</v>
      </c>
      <c r="AQ89" s="189">
        <v>1264</v>
      </c>
      <c r="AR89" s="190">
        <v>0</v>
      </c>
      <c r="AS89" s="190">
        <v>15</v>
      </c>
      <c r="AT89" s="190">
        <v>239</v>
      </c>
      <c r="AU89" s="190"/>
      <c r="AV89" s="189">
        <v>1126</v>
      </c>
      <c r="AW89" s="189">
        <v>725</v>
      </c>
      <c r="AX89" s="189">
        <v>644</v>
      </c>
    </row>
    <row r="90" spans="1:50" ht="20.25" hidden="1" x14ac:dyDescent="0.3">
      <c r="A90" s="163" t="s">
        <v>176</v>
      </c>
      <c r="B90" s="164">
        <v>69</v>
      </c>
      <c r="C90" s="164">
        <v>69</v>
      </c>
      <c r="D90" s="164">
        <v>35</v>
      </c>
      <c r="E90" s="164">
        <v>48</v>
      </c>
      <c r="F90" s="164">
        <v>6</v>
      </c>
      <c r="G90" s="164">
        <v>10</v>
      </c>
      <c r="H90" s="164">
        <v>180</v>
      </c>
      <c r="I90" s="164">
        <v>216</v>
      </c>
      <c r="J90" s="164">
        <v>139.5</v>
      </c>
      <c r="K90" s="164">
        <v>139.5</v>
      </c>
      <c r="L90" s="164">
        <v>103.25</v>
      </c>
      <c r="M90" s="164">
        <v>103.25</v>
      </c>
      <c r="N90" s="164">
        <v>46.462499999999999</v>
      </c>
      <c r="O90" s="164">
        <v>0</v>
      </c>
      <c r="P90" s="164">
        <v>450</v>
      </c>
      <c r="Q90" s="164">
        <v>0</v>
      </c>
      <c r="R90" s="186">
        <v>71</v>
      </c>
      <c r="S90" s="186">
        <v>71</v>
      </c>
      <c r="T90" s="187">
        <v>61.612499999999997</v>
      </c>
      <c r="U90" s="187">
        <v>64.11</v>
      </c>
      <c r="V90" s="188">
        <v>0</v>
      </c>
      <c r="W90" s="188">
        <v>0</v>
      </c>
      <c r="X90" s="186">
        <v>0</v>
      </c>
      <c r="Y90" s="186">
        <v>0</v>
      </c>
      <c r="Z90" s="186">
        <v>0</v>
      </c>
      <c r="AA90" s="167">
        <v>0</v>
      </c>
      <c r="AB90" s="186">
        <v>0</v>
      </c>
      <c r="AC90" s="186">
        <v>0</v>
      </c>
      <c r="AD90" s="167">
        <v>0</v>
      </c>
      <c r="AE90" s="186">
        <v>0</v>
      </c>
      <c r="AF90" s="186">
        <v>0</v>
      </c>
      <c r="AG90" s="167">
        <v>0</v>
      </c>
      <c r="AH90" s="186">
        <v>0</v>
      </c>
      <c r="AI90" s="186">
        <v>0</v>
      </c>
      <c r="AJ90" s="167">
        <v>0</v>
      </c>
      <c r="AK90" s="186">
        <v>0</v>
      </c>
      <c r="AL90" s="186">
        <v>0</v>
      </c>
      <c r="AM90" s="167">
        <v>0</v>
      </c>
      <c r="AN90" s="186">
        <v>0</v>
      </c>
      <c r="AO90" s="186">
        <v>0</v>
      </c>
      <c r="AP90" s="167">
        <v>0</v>
      </c>
      <c r="AQ90" s="189">
        <v>69</v>
      </c>
      <c r="AR90" s="190">
        <v>0</v>
      </c>
      <c r="AS90" s="190">
        <v>0</v>
      </c>
      <c r="AT90" s="190">
        <v>21</v>
      </c>
      <c r="AU90" s="190"/>
      <c r="AV90" s="189">
        <v>69</v>
      </c>
      <c r="AW90" s="189">
        <v>20</v>
      </c>
      <c r="AX90" s="189">
        <v>290</v>
      </c>
    </row>
    <row r="91" spans="1:50" ht="20.25" hidden="1" x14ac:dyDescent="0.3">
      <c r="A91" s="163" t="s">
        <v>177</v>
      </c>
      <c r="B91" s="164">
        <v>37</v>
      </c>
      <c r="C91" s="164">
        <v>37</v>
      </c>
      <c r="D91" s="164">
        <v>37</v>
      </c>
      <c r="E91" s="164">
        <v>37</v>
      </c>
      <c r="F91" s="164">
        <v>7</v>
      </c>
      <c r="G91" s="164">
        <v>13</v>
      </c>
      <c r="H91" s="164">
        <v>190</v>
      </c>
      <c r="I91" s="164">
        <v>350</v>
      </c>
      <c r="J91" s="164">
        <v>41.25</v>
      </c>
      <c r="K91" s="164">
        <v>41.25</v>
      </c>
      <c r="L91" s="164">
        <v>36.25</v>
      </c>
      <c r="M91" s="164">
        <v>36.25</v>
      </c>
      <c r="N91" s="164">
        <v>15</v>
      </c>
      <c r="O91" s="164">
        <v>18</v>
      </c>
      <c r="P91" s="164">
        <v>414</v>
      </c>
      <c r="Q91" s="164">
        <v>497</v>
      </c>
      <c r="R91" s="186">
        <v>23</v>
      </c>
      <c r="S91" s="186">
        <v>23</v>
      </c>
      <c r="T91" s="187">
        <v>12.75</v>
      </c>
      <c r="U91" s="187">
        <v>1</v>
      </c>
      <c r="V91" s="188">
        <v>0</v>
      </c>
      <c r="W91" s="188">
        <v>0</v>
      </c>
      <c r="X91" s="186">
        <v>0</v>
      </c>
      <c r="Y91" s="186">
        <v>0</v>
      </c>
      <c r="Z91" s="186">
        <v>0</v>
      </c>
      <c r="AA91" s="167">
        <v>0</v>
      </c>
      <c r="AB91" s="186">
        <v>0</v>
      </c>
      <c r="AC91" s="186">
        <v>0</v>
      </c>
      <c r="AD91" s="167">
        <v>0</v>
      </c>
      <c r="AE91" s="186">
        <v>0</v>
      </c>
      <c r="AF91" s="186">
        <v>0</v>
      </c>
      <c r="AG91" s="167">
        <v>0</v>
      </c>
      <c r="AH91" s="186">
        <v>0</v>
      </c>
      <c r="AI91" s="186">
        <v>0</v>
      </c>
      <c r="AJ91" s="167">
        <v>0</v>
      </c>
      <c r="AK91" s="186">
        <v>0</v>
      </c>
      <c r="AL91" s="186">
        <v>0</v>
      </c>
      <c r="AM91" s="167">
        <v>0</v>
      </c>
      <c r="AN91" s="186">
        <v>0</v>
      </c>
      <c r="AO91" s="186">
        <v>0</v>
      </c>
      <c r="AP91" s="167">
        <v>0</v>
      </c>
      <c r="AQ91" s="189">
        <v>37</v>
      </c>
      <c r="AR91" s="190">
        <v>0</v>
      </c>
      <c r="AS91" s="190">
        <v>0</v>
      </c>
      <c r="AT91" s="190">
        <v>0</v>
      </c>
      <c r="AU91" s="190"/>
      <c r="AV91" s="189">
        <v>37</v>
      </c>
      <c r="AW91" s="189">
        <v>14</v>
      </c>
      <c r="AX91" s="189">
        <v>390</v>
      </c>
    </row>
    <row r="92" spans="1:50" ht="20.25" hidden="1" x14ac:dyDescent="0.3">
      <c r="A92" s="163" t="s">
        <v>178</v>
      </c>
      <c r="B92" s="164">
        <v>216</v>
      </c>
      <c r="C92" s="164">
        <v>216</v>
      </c>
      <c r="D92" s="164">
        <v>175</v>
      </c>
      <c r="E92" s="164">
        <v>177</v>
      </c>
      <c r="F92" s="164">
        <v>96</v>
      </c>
      <c r="G92" s="164">
        <v>89</v>
      </c>
      <c r="H92" s="164">
        <v>550</v>
      </c>
      <c r="I92" s="164">
        <v>503</v>
      </c>
      <c r="J92" s="164">
        <v>216.5</v>
      </c>
      <c r="K92" s="164">
        <v>216.25</v>
      </c>
      <c r="L92" s="164">
        <v>50.25</v>
      </c>
      <c r="M92" s="164">
        <v>60.25</v>
      </c>
      <c r="N92" s="164">
        <v>0</v>
      </c>
      <c r="O92" s="164">
        <v>0</v>
      </c>
      <c r="P92" s="164">
        <v>0</v>
      </c>
      <c r="Q92" s="164">
        <v>0</v>
      </c>
      <c r="R92" s="186">
        <v>252</v>
      </c>
      <c r="S92" s="186">
        <v>247</v>
      </c>
      <c r="T92" s="187">
        <v>261.6275</v>
      </c>
      <c r="U92" s="187">
        <v>48.27</v>
      </c>
      <c r="V92" s="188">
        <v>0</v>
      </c>
      <c r="W92" s="188">
        <v>0</v>
      </c>
      <c r="X92" s="186">
        <v>176</v>
      </c>
      <c r="Y92" s="186">
        <v>6.1</v>
      </c>
      <c r="Z92" s="186">
        <v>5.94</v>
      </c>
      <c r="AA92" s="167">
        <v>2.6229508196721198</v>
      </c>
      <c r="AB92" s="186">
        <v>0</v>
      </c>
      <c r="AC92" s="186">
        <v>0</v>
      </c>
      <c r="AD92" s="167">
        <v>0</v>
      </c>
      <c r="AE92" s="186">
        <v>0.16</v>
      </c>
      <c r="AF92" s="186">
        <v>0</v>
      </c>
      <c r="AG92" s="167">
        <v>100</v>
      </c>
      <c r="AH92" s="186">
        <v>6.1</v>
      </c>
      <c r="AI92" s="186">
        <v>5.94</v>
      </c>
      <c r="AJ92" s="167">
        <v>2.6229508196721198</v>
      </c>
      <c r="AK92" s="186">
        <v>0.17599999999999999</v>
      </c>
      <c r="AL92" s="186">
        <v>3.5</v>
      </c>
      <c r="AM92" s="167">
        <v>1888.6363636363637</v>
      </c>
      <c r="AN92" s="186">
        <v>29</v>
      </c>
      <c r="AO92" s="186">
        <v>589</v>
      </c>
      <c r="AP92" s="167">
        <v>1931.0344827586207</v>
      </c>
      <c r="AQ92" s="189">
        <v>213</v>
      </c>
      <c r="AR92" s="190">
        <v>0</v>
      </c>
      <c r="AS92" s="190">
        <v>3</v>
      </c>
      <c r="AT92" s="190">
        <v>39</v>
      </c>
      <c r="AU92" s="190"/>
      <c r="AV92" s="189">
        <v>213</v>
      </c>
      <c r="AW92" s="189">
        <v>124</v>
      </c>
      <c r="AX92" s="189">
        <v>584</v>
      </c>
    </row>
    <row r="93" spans="1:50" ht="20.25" hidden="1" x14ac:dyDescent="0.3">
      <c r="A93" s="163" t="s">
        <v>179</v>
      </c>
      <c r="B93" s="164">
        <v>65</v>
      </c>
      <c r="C93" s="164">
        <v>115</v>
      </c>
      <c r="D93" s="164">
        <v>18</v>
      </c>
      <c r="E93" s="164">
        <v>40</v>
      </c>
      <c r="F93" s="164">
        <v>4</v>
      </c>
      <c r="G93" s="164">
        <v>10</v>
      </c>
      <c r="H93" s="164">
        <v>200</v>
      </c>
      <c r="I93" s="164">
        <v>250</v>
      </c>
      <c r="J93" s="164">
        <v>115</v>
      </c>
      <c r="K93" s="164">
        <v>105</v>
      </c>
      <c r="L93" s="164">
        <v>40</v>
      </c>
      <c r="M93" s="164">
        <v>40</v>
      </c>
      <c r="N93" s="164">
        <v>8.5</v>
      </c>
      <c r="O93" s="164">
        <v>6</v>
      </c>
      <c r="P93" s="164">
        <v>213</v>
      </c>
      <c r="Q93" s="164">
        <v>150</v>
      </c>
      <c r="R93" s="186">
        <v>42</v>
      </c>
      <c r="S93" s="186">
        <v>42</v>
      </c>
      <c r="T93" s="187">
        <v>19.237500000000001</v>
      </c>
      <c r="U93" s="187">
        <v>5.83</v>
      </c>
      <c r="V93" s="188">
        <v>0</v>
      </c>
      <c r="W93" s="188">
        <v>0</v>
      </c>
      <c r="X93" s="186">
        <v>0</v>
      </c>
      <c r="Y93" s="186">
        <v>0</v>
      </c>
      <c r="Z93" s="186">
        <v>0</v>
      </c>
      <c r="AA93" s="167">
        <v>0</v>
      </c>
      <c r="AB93" s="186">
        <v>0</v>
      </c>
      <c r="AC93" s="186">
        <v>0</v>
      </c>
      <c r="AD93" s="167">
        <v>0</v>
      </c>
      <c r="AE93" s="186">
        <v>0</v>
      </c>
      <c r="AF93" s="186">
        <v>0</v>
      </c>
      <c r="AG93" s="167">
        <v>0</v>
      </c>
      <c r="AH93" s="186">
        <v>0</v>
      </c>
      <c r="AI93" s="186">
        <v>0</v>
      </c>
      <c r="AJ93" s="167">
        <v>0</v>
      </c>
      <c r="AK93" s="186">
        <v>0</v>
      </c>
      <c r="AL93" s="186">
        <v>0</v>
      </c>
      <c r="AM93" s="167">
        <v>0</v>
      </c>
      <c r="AN93" s="186" t="s">
        <v>105</v>
      </c>
      <c r="AO93" s="186" t="s">
        <v>105</v>
      </c>
      <c r="AP93" s="167">
        <v>0</v>
      </c>
      <c r="AQ93" s="189">
        <v>106</v>
      </c>
      <c r="AR93" s="190">
        <v>0</v>
      </c>
      <c r="AS93" s="190">
        <v>9</v>
      </c>
      <c r="AT93" s="190">
        <v>25</v>
      </c>
      <c r="AU93" s="190"/>
      <c r="AV93" s="189">
        <v>56</v>
      </c>
      <c r="AW93" s="189">
        <v>16</v>
      </c>
      <c r="AX93" s="189">
        <v>286</v>
      </c>
    </row>
    <row r="94" spans="1:50" ht="20.25" hidden="1" x14ac:dyDescent="0.3">
      <c r="A94" s="163" t="s">
        <v>180</v>
      </c>
      <c r="B94" s="164">
        <v>532</v>
      </c>
      <c r="C94" s="164">
        <v>620</v>
      </c>
      <c r="D94" s="164">
        <v>358</v>
      </c>
      <c r="E94" s="164">
        <v>437</v>
      </c>
      <c r="F94" s="164">
        <v>154</v>
      </c>
      <c r="G94" s="164">
        <v>380</v>
      </c>
      <c r="H94" s="164">
        <v>430</v>
      </c>
      <c r="I94" s="164">
        <v>870</v>
      </c>
      <c r="J94" s="164">
        <v>368.75</v>
      </c>
      <c r="K94" s="164">
        <v>366.75</v>
      </c>
      <c r="L94" s="164">
        <v>278.75</v>
      </c>
      <c r="M94" s="164">
        <v>278.75</v>
      </c>
      <c r="N94" s="164">
        <v>218.9</v>
      </c>
      <c r="O94" s="164">
        <v>0</v>
      </c>
      <c r="P94" s="164">
        <v>785</v>
      </c>
      <c r="Q94" s="164">
        <v>0</v>
      </c>
      <c r="R94" s="186">
        <v>559</v>
      </c>
      <c r="S94" s="186">
        <v>550</v>
      </c>
      <c r="T94" s="187">
        <v>616.34474999999998</v>
      </c>
      <c r="U94" s="187">
        <v>72.17</v>
      </c>
      <c r="V94" s="188">
        <v>0</v>
      </c>
      <c r="W94" s="188">
        <v>0</v>
      </c>
      <c r="X94" s="186">
        <v>4020</v>
      </c>
      <c r="Y94" s="186">
        <v>31</v>
      </c>
      <c r="Z94" s="186">
        <v>31</v>
      </c>
      <c r="AA94" s="167">
        <v>0</v>
      </c>
      <c r="AB94" s="186">
        <v>0</v>
      </c>
      <c r="AC94" s="186">
        <v>0</v>
      </c>
      <c r="AD94" s="167">
        <v>0</v>
      </c>
      <c r="AE94" s="186">
        <v>0</v>
      </c>
      <c r="AF94" s="186">
        <v>0</v>
      </c>
      <c r="AG94" s="167">
        <v>0</v>
      </c>
      <c r="AH94" s="186">
        <v>31</v>
      </c>
      <c r="AI94" s="186">
        <v>31</v>
      </c>
      <c r="AJ94" s="167">
        <v>0</v>
      </c>
      <c r="AK94" s="186">
        <v>27</v>
      </c>
      <c r="AL94" s="186">
        <v>49</v>
      </c>
      <c r="AM94" s="167">
        <v>81.481481481481481</v>
      </c>
      <c r="AN94" s="186">
        <v>871</v>
      </c>
      <c r="AO94" s="186">
        <v>1581</v>
      </c>
      <c r="AP94" s="167">
        <v>81.515499425947198</v>
      </c>
      <c r="AQ94" s="189">
        <v>617</v>
      </c>
      <c r="AR94" s="190">
        <v>0</v>
      </c>
      <c r="AS94" s="190">
        <v>3</v>
      </c>
      <c r="AT94" s="190">
        <v>95</v>
      </c>
      <c r="AU94" s="190"/>
      <c r="AV94" s="189">
        <v>529</v>
      </c>
      <c r="AW94" s="189">
        <v>463</v>
      </c>
      <c r="AX94" s="189">
        <v>875</v>
      </c>
    </row>
    <row r="95" spans="1:50" ht="20.25" hidden="1" x14ac:dyDescent="0.3">
      <c r="A95" s="163" t="s">
        <v>181</v>
      </c>
      <c r="B95" s="164">
        <v>145</v>
      </c>
      <c r="C95" s="164">
        <v>145</v>
      </c>
      <c r="D95" s="164">
        <v>94</v>
      </c>
      <c r="E95" s="164">
        <v>114</v>
      </c>
      <c r="F95" s="164">
        <v>41</v>
      </c>
      <c r="G95" s="164">
        <v>43</v>
      </c>
      <c r="H95" s="164">
        <v>440</v>
      </c>
      <c r="I95" s="164">
        <v>380</v>
      </c>
      <c r="J95" s="164">
        <v>70</v>
      </c>
      <c r="K95" s="164">
        <v>126</v>
      </c>
      <c r="L95" s="164">
        <v>0</v>
      </c>
      <c r="M95" s="164">
        <v>56</v>
      </c>
      <c r="N95" s="164">
        <v>0</v>
      </c>
      <c r="O95" s="164">
        <v>0</v>
      </c>
      <c r="P95" s="164" t="s">
        <v>105</v>
      </c>
      <c r="Q95" s="164">
        <v>0</v>
      </c>
      <c r="R95" s="186">
        <v>136</v>
      </c>
      <c r="S95" s="186">
        <v>136</v>
      </c>
      <c r="T95" s="187">
        <v>10.4275</v>
      </c>
      <c r="U95" s="187">
        <v>2</v>
      </c>
      <c r="V95" s="188">
        <v>0</v>
      </c>
      <c r="W95" s="188">
        <v>0</v>
      </c>
      <c r="X95" s="186">
        <v>174</v>
      </c>
      <c r="Y95" s="186">
        <v>8.5</v>
      </c>
      <c r="Z95" s="186">
        <v>8.5</v>
      </c>
      <c r="AA95" s="167">
        <v>0</v>
      </c>
      <c r="AB95" s="186">
        <v>0</v>
      </c>
      <c r="AC95" s="186">
        <v>0</v>
      </c>
      <c r="AD95" s="167">
        <v>0</v>
      </c>
      <c r="AE95" s="186">
        <v>0</v>
      </c>
      <c r="AF95" s="186">
        <v>0</v>
      </c>
      <c r="AG95" s="167">
        <v>0</v>
      </c>
      <c r="AH95" s="186">
        <v>8.5</v>
      </c>
      <c r="AI95" s="186">
        <v>8.5</v>
      </c>
      <c r="AJ95" s="167">
        <v>0</v>
      </c>
      <c r="AK95" s="186">
        <v>0.5</v>
      </c>
      <c r="AL95" s="186">
        <v>7</v>
      </c>
      <c r="AM95" s="167">
        <v>1300</v>
      </c>
      <c r="AN95" s="186">
        <v>59</v>
      </c>
      <c r="AO95" s="186">
        <v>824</v>
      </c>
      <c r="AP95" s="167">
        <v>1296.6101694915255</v>
      </c>
      <c r="AQ95" s="189">
        <v>145</v>
      </c>
      <c r="AR95" s="190">
        <v>0</v>
      </c>
      <c r="AS95" s="190">
        <v>0</v>
      </c>
      <c r="AT95" s="190">
        <v>31</v>
      </c>
      <c r="AU95" s="190"/>
      <c r="AV95" s="189">
        <v>145</v>
      </c>
      <c r="AW95" s="189">
        <v>59</v>
      </c>
      <c r="AX95" s="189">
        <v>410</v>
      </c>
    </row>
    <row r="96" spans="1:50" ht="20.25" hidden="1" x14ac:dyDescent="0.3">
      <c r="A96" s="163" t="s">
        <v>182</v>
      </c>
      <c r="B96" s="164">
        <v>77</v>
      </c>
      <c r="C96" s="164">
        <v>77</v>
      </c>
      <c r="D96" s="164">
        <v>34</v>
      </c>
      <c r="E96" s="164">
        <v>49</v>
      </c>
      <c r="F96" s="164">
        <v>10</v>
      </c>
      <c r="G96" s="164">
        <v>17</v>
      </c>
      <c r="H96" s="164">
        <v>300</v>
      </c>
      <c r="I96" s="164">
        <v>350</v>
      </c>
      <c r="J96" s="164">
        <v>72</v>
      </c>
      <c r="K96" s="164">
        <v>72</v>
      </c>
      <c r="L96" s="164">
        <v>11</v>
      </c>
      <c r="M96" s="164">
        <v>11</v>
      </c>
      <c r="N96" s="164">
        <v>0</v>
      </c>
      <c r="O96" s="164">
        <v>0</v>
      </c>
      <c r="P96" s="164">
        <v>0</v>
      </c>
      <c r="Q96" s="164">
        <v>0</v>
      </c>
      <c r="R96" s="186">
        <v>56</v>
      </c>
      <c r="S96" s="186">
        <v>56</v>
      </c>
      <c r="T96" s="187">
        <v>64.53</v>
      </c>
      <c r="U96" s="187">
        <v>0</v>
      </c>
      <c r="V96" s="188">
        <v>0</v>
      </c>
      <c r="W96" s="188">
        <v>0</v>
      </c>
      <c r="X96" s="186">
        <v>0</v>
      </c>
      <c r="Y96" s="186">
        <v>0</v>
      </c>
      <c r="Z96" s="186">
        <v>0</v>
      </c>
      <c r="AA96" s="167">
        <v>0</v>
      </c>
      <c r="AB96" s="186">
        <v>0</v>
      </c>
      <c r="AC96" s="186">
        <v>0</v>
      </c>
      <c r="AD96" s="167">
        <v>0</v>
      </c>
      <c r="AE96" s="186">
        <v>0</v>
      </c>
      <c r="AF96" s="186">
        <v>0</v>
      </c>
      <c r="AG96" s="167">
        <v>0</v>
      </c>
      <c r="AH96" s="186">
        <v>0</v>
      </c>
      <c r="AI96" s="186">
        <v>0</v>
      </c>
      <c r="AJ96" s="167">
        <v>0</v>
      </c>
      <c r="AK96" s="186">
        <v>0</v>
      </c>
      <c r="AL96" s="186">
        <v>0</v>
      </c>
      <c r="AM96" s="167">
        <v>0</v>
      </c>
      <c r="AN96" s="186">
        <v>0</v>
      </c>
      <c r="AO96" s="186">
        <v>0</v>
      </c>
      <c r="AP96" s="167">
        <v>0</v>
      </c>
      <c r="AQ96" s="189">
        <v>77</v>
      </c>
      <c r="AR96" s="190">
        <v>0</v>
      </c>
      <c r="AS96" s="190">
        <v>0</v>
      </c>
      <c r="AT96" s="190">
        <v>28</v>
      </c>
      <c r="AU96" s="190"/>
      <c r="AV96" s="189">
        <v>77</v>
      </c>
      <c r="AW96" s="189">
        <v>29</v>
      </c>
      <c r="AX96" s="189">
        <v>377</v>
      </c>
    </row>
    <row r="97" spans="1:50" ht="20.25" hidden="1" x14ac:dyDescent="0.3">
      <c r="A97" s="181" t="s">
        <v>183</v>
      </c>
      <c r="B97" s="164">
        <v>29903</v>
      </c>
      <c r="C97" s="164">
        <v>29991</v>
      </c>
      <c r="D97" s="164">
        <v>29811</v>
      </c>
      <c r="E97" s="164">
        <v>29761</v>
      </c>
      <c r="F97" s="164">
        <v>17840</v>
      </c>
      <c r="G97" s="164">
        <v>20594</v>
      </c>
      <c r="H97" s="164">
        <v>598</v>
      </c>
      <c r="I97" s="164">
        <v>692</v>
      </c>
      <c r="J97" s="164">
        <v>31423.25</v>
      </c>
      <c r="K97" s="164">
        <v>35587.25</v>
      </c>
      <c r="L97" s="164">
        <v>18043.5</v>
      </c>
      <c r="M97" s="164">
        <v>22394.5</v>
      </c>
      <c r="N97" s="164">
        <v>261.5</v>
      </c>
      <c r="O97" s="164">
        <v>54.5</v>
      </c>
      <c r="P97" s="164">
        <v>14</v>
      </c>
      <c r="Q97" s="164">
        <v>2</v>
      </c>
      <c r="R97" s="186">
        <v>31345.7</v>
      </c>
      <c r="S97" s="186">
        <v>30201.25</v>
      </c>
      <c r="T97" s="187">
        <v>25750.1812499999</v>
      </c>
      <c r="U97" s="187">
        <v>12810.59</v>
      </c>
      <c r="V97" s="188">
        <v>0</v>
      </c>
      <c r="W97" s="188">
        <v>0</v>
      </c>
      <c r="X97" s="186">
        <v>51403</v>
      </c>
      <c r="Y97" s="186">
        <v>234.25</v>
      </c>
      <c r="Z97" s="186">
        <v>234.25</v>
      </c>
      <c r="AA97" s="157">
        <f>(Z97-Y97)/Y97*100</f>
        <v>0</v>
      </c>
      <c r="AB97" s="186">
        <v>0</v>
      </c>
      <c r="AC97" s="186">
        <v>0</v>
      </c>
      <c r="AD97" s="157">
        <v>0</v>
      </c>
      <c r="AE97" s="186">
        <v>0</v>
      </c>
      <c r="AF97" s="186">
        <v>0</v>
      </c>
      <c r="AG97" s="157">
        <v>0</v>
      </c>
      <c r="AH97" s="186">
        <v>220.25</v>
      </c>
      <c r="AI97" s="186">
        <v>220.25</v>
      </c>
      <c r="AJ97" s="157">
        <f>(AI97-AH97)/AH97*100</f>
        <v>0</v>
      </c>
      <c r="AK97" s="186">
        <v>191.45000000000002</v>
      </c>
      <c r="AL97" s="186">
        <v>327.95</v>
      </c>
      <c r="AM97" s="157">
        <f>(AL97-AK97)/AK97*100</f>
        <v>71.297989031078586</v>
      </c>
      <c r="AN97" s="186">
        <v>869</v>
      </c>
      <c r="AO97" s="186">
        <v>1489</v>
      </c>
      <c r="AP97" s="157">
        <f>(AO97-AN97)/AN97*100</f>
        <v>71.346375143843503</v>
      </c>
      <c r="AQ97" s="189">
        <v>30410</v>
      </c>
      <c r="AR97" s="190">
        <v>426</v>
      </c>
      <c r="AS97" s="190">
        <v>7</v>
      </c>
      <c r="AT97" s="190">
        <v>174</v>
      </c>
      <c r="AU97" s="190"/>
      <c r="AV97" s="189">
        <v>29928</v>
      </c>
      <c r="AW97" s="190">
        <v>20290.580000000002</v>
      </c>
      <c r="AX97" s="189">
        <v>678</v>
      </c>
    </row>
    <row r="98" spans="1:50" ht="20.25" hidden="1" x14ac:dyDescent="0.3">
      <c r="A98" s="163" t="s">
        <v>184</v>
      </c>
      <c r="B98" s="164">
        <v>3885</v>
      </c>
      <c r="C98" s="164">
        <v>3845</v>
      </c>
      <c r="D98" s="164">
        <v>3885</v>
      </c>
      <c r="E98" s="164">
        <v>3825</v>
      </c>
      <c r="F98" s="164">
        <v>2666</v>
      </c>
      <c r="G98" s="164">
        <v>2662</v>
      </c>
      <c r="H98" s="164">
        <v>686</v>
      </c>
      <c r="I98" s="164">
        <v>696</v>
      </c>
      <c r="J98" s="164">
        <v>4729.5</v>
      </c>
      <c r="K98" s="164">
        <v>4321.5</v>
      </c>
      <c r="L98" s="164">
        <v>4529.5</v>
      </c>
      <c r="M98" s="164">
        <v>4121.5</v>
      </c>
      <c r="N98" s="164">
        <v>10.5</v>
      </c>
      <c r="O98" s="164">
        <v>24.5</v>
      </c>
      <c r="P98" s="164">
        <v>2</v>
      </c>
      <c r="Q98" s="164">
        <v>6</v>
      </c>
      <c r="R98" s="186">
        <v>4155.8100000000004</v>
      </c>
      <c r="S98" s="186">
        <v>3714.37</v>
      </c>
      <c r="T98" s="187">
        <v>2495.6275000000001</v>
      </c>
      <c r="U98" s="187">
        <v>705.72</v>
      </c>
      <c r="V98" s="188">
        <v>0</v>
      </c>
      <c r="W98" s="188">
        <v>0</v>
      </c>
      <c r="X98" s="186">
        <v>6130</v>
      </c>
      <c r="Y98" s="186">
        <v>55.25</v>
      </c>
      <c r="Z98" s="186">
        <v>55.25</v>
      </c>
      <c r="AA98" s="167">
        <v>0</v>
      </c>
      <c r="AB98" s="186">
        <v>0</v>
      </c>
      <c r="AC98" s="186">
        <v>0</v>
      </c>
      <c r="AD98" s="167">
        <v>0</v>
      </c>
      <c r="AE98" s="186">
        <v>0</v>
      </c>
      <c r="AF98" s="186">
        <v>0</v>
      </c>
      <c r="AG98" s="167">
        <v>0</v>
      </c>
      <c r="AH98" s="186">
        <v>51.25</v>
      </c>
      <c r="AI98" s="186">
        <v>51.25</v>
      </c>
      <c r="AJ98" s="167">
        <v>0</v>
      </c>
      <c r="AK98" s="186">
        <v>37.700000000000003</v>
      </c>
      <c r="AL98" s="186">
        <v>132.5</v>
      </c>
      <c r="AM98" s="167">
        <v>251.45888594164455</v>
      </c>
      <c r="AN98" s="186">
        <v>736</v>
      </c>
      <c r="AO98" s="186">
        <v>2585</v>
      </c>
      <c r="AP98" s="167">
        <v>251.22282608695653</v>
      </c>
      <c r="AQ98" s="189">
        <v>3889</v>
      </c>
      <c r="AR98" s="190">
        <v>44</v>
      </c>
      <c r="AS98" s="190">
        <v>0</v>
      </c>
      <c r="AT98" s="190">
        <v>0</v>
      </c>
      <c r="AU98" s="190"/>
      <c r="AV98" s="189">
        <v>3825</v>
      </c>
      <c r="AW98" s="189">
        <v>2453</v>
      </c>
      <c r="AX98" s="189">
        <v>641</v>
      </c>
    </row>
    <row r="99" spans="1:50" ht="20.25" hidden="1" x14ac:dyDescent="0.3">
      <c r="A99" s="163" t="s">
        <v>185</v>
      </c>
      <c r="B99" s="164">
        <v>22</v>
      </c>
      <c r="C99" s="164">
        <v>22</v>
      </c>
      <c r="D99" s="164">
        <v>8</v>
      </c>
      <c r="E99" s="164">
        <v>8</v>
      </c>
      <c r="F99" s="164">
        <v>1</v>
      </c>
      <c r="G99" s="164">
        <v>1</v>
      </c>
      <c r="H99" s="164">
        <v>125</v>
      </c>
      <c r="I99" s="164">
        <v>163</v>
      </c>
      <c r="J99" s="164">
        <v>0</v>
      </c>
      <c r="K99" s="164">
        <v>0</v>
      </c>
      <c r="L99" s="164">
        <v>0</v>
      </c>
      <c r="M99" s="164">
        <v>0</v>
      </c>
      <c r="N99" s="164">
        <v>0</v>
      </c>
      <c r="O99" s="164">
        <v>0</v>
      </c>
      <c r="P99" s="164" t="s">
        <v>105</v>
      </c>
      <c r="Q99" s="164" t="s">
        <v>105</v>
      </c>
      <c r="R99" s="186">
        <v>5</v>
      </c>
      <c r="S99" s="186">
        <v>22.13</v>
      </c>
      <c r="T99" s="187">
        <v>1</v>
      </c>
      <c r="U99" s="187">
        <v>0</v>
      </c>
      <c r="V99" s="188">
        <v>0</v>
      </c>
      <c r="W99" s="188">
        <v>0</v>
      </c>
      <c r="X99" s="186">
        <v>0</v>
      </c>
      <c r="Y99" s="186">
        <v>0</v>
      </c>
      <c r="Z99" s="186">
        <v>0</v>
      </c>
      <c r="AA99" s="167">
        <v>0</v>
      </c>
      <c r="AB99" s="186">
        <v>0</v>
      </c>
      <c r="AC99" s="186">
        <v>0</v>
      </c>
      <c r="AD99" s="167">
        <v>0</v>
      </c>
      <c r="AE99" s="186">
        <v>0</v>
      </c>
      <c r="AF99" s="186">
        <v>0</v>
      </c>
      <c r="AG99" s="167">
        <v>0</v>
      </c>
      <c r="AH99" s="186">
        <v>0</v>
      </c>
      <c r="AI99" s="186">
        <v>0</v>
      </c>
      <c r="AJ99" s="167">
        <v>0</v>
      </c>
      <c r="AK99" s="186">
        <v>0</v>
      </c>
      <c r="AL99" s="186">
        <v>0</v>
      </c>
      <c r="AM99" s="167">
        <v>0</v>
      </c>
      <c r="AN99" s="186">
        <v>0</v>
      </c>
      <c r="AO99" s="186">
        <v>0</v>
      </c>
      <c r="AP99" s="167">
        <v>0</v>
      </c>
      <c r="AQ99" s="189">
        <v>22</v>
      </c>
      <c r="AR99" s="190">
        <v>0</v>
      </c>
      <c r="AS99" s="190">
        <v>0</v>
      </c>
      <c r="AT99" s="190">
        <v>14</v>
      </c>
      <c r="AU99" s="190"/>
      <c r="AV99" s="189">
        <v>22</v>
      </c>
      <c r="AW99" s="191">
        <v>1.58</v>
      </c>
      <c r="AX99" s="189">
        <v>72</v>
      </c>
    </row>
    <row r="100" spans="1:50" ht="20.25" hidden="1" x14ac:dyDescent="0.3">
      <c r="A100" s="163" t="s">
        <v>186</v>
      </c>
      <c r="B100" s="164">
        <v>2651</v>
      </c>
      <c r="C100" s="164">
        <v>2658</v>
      </c>
      <c r="D100" s="164">
        <v>2644</v>
      </c>
      <c r="E100" s="164">
        <v>2620</v>
      </c>
      <c r="F100" s="164">
        <v>1322</v>
      </c>
      <c r="G100" s="164">
        <v>1415</v>
      </c>
      <c r="H100" s="164">
        <v>500</v>
      </c>
      <c r="I100" s="164">
        <v>540</v>
      </c>
      <c r="J100" s="164">
        <v>2782.75</v>
      </c>
      <c r="K100" s="164">
        <v>2959.75</v>
      </c>
      <c r="L100" s="164">
        <v>1566</v>
      </c>
      <c r="M100" s="164">
        <v>1930</v>
      </c>
      <c r="N100" s="164">
        <v>0</v>
      </c>
      <c r="O100" s="164">
        <v>0</v>
      </c>
      <c r="P100" s="164">
        <v>0</v>
      </c>
      <c r="Q100" s="164">
        <v>0</v>
      </c>
      <c r="R100" s="186">
        <v>2754.85</v>
      </c>
      <c r="S100" s="186">
        <v>2743.1</v>
      </c>
      <c r="T100" s="187">
        <v>2054.5050000000001</v>
      </c>
      <c r="U100" s="187">
        <v>1067.57</v>
      </c>
      <c r="V100" s="188">
        <v>0</v>
      </c>
      <c r="W100" s="188">
        <v>0</v>
      </c>
      <c r="X100" s="186">
        <v>7231</v>
      </c>
      <c r="Y100" s="186">
        <v>47</v>
      </c>
      <c r="Z100" s="186">
        <v>47</v>
      </c>
      <c r="AA100" s="167">
        <v>0</v>
      </c>
      <c r="AB100" s="186">
        <v>0</v>
      </c>
      <c r="AC100" s="186">
        <v>0</v>
      </c>
      <c r="AD100" s="167">
        <v>0</v>
      </c>
      <c r="AE100" s="186">
        <v>0</v>
      </c>
      <c r="AF100" s="186">
        <v>0</v>
      </c>
      <c r="AG100" s="167">
        <v>0</v>
      </c>
      <c r="AH100" s="186">
        <v>47</v>
      </c>
      <c r="AI100" s="186">
        <v>47</v>
      </c>
      <c r="AJ100" s="167">
        <v>0</v>
      </c>
      <c r="AK100" s="186">
        <v>60</v>
      </c>
      <c r="AL100" s="186">
        <v>57</v>
      </c>
      <c r="AM100" s="167">
        <v>5</v>
      </c>
      <c r="AN100" s="186">
        <v>1277</v>
      </c>
      <c r="AO100" s="186">
        <v>1213</v>
      </c>
      <c r="AP100" s="167">
        <v>5.0117462803445596</v>
      </c>
      <c r="AQ100" s="189">
        <v>2676</v>
      </c>
      <c r="AR100" s="190">
        <v>25</v>
      </c>
      <c r="AS100" s="190">
        <v>7</v>
      </c>
      <c r="AT100" s="190">
        <v>7</v>
      </c>
      <c r="AU100" s="190"/>
      <c r="AV100" s="189">
        <v>2620</v>
      </c>
      <c r="AW100" s="189">
        <v>1480</v>
      </c>
      <c r="AX100" s="189">
        <v>565</v>
      </c>
    </row>
    <row r="101" spans="1:50" ht="20.25" hidden="1" x14ac:dyDescent="0.3">
      <c r="A101" s="163" t="s">
        <v>187</v>
      </c>
      <c r="B101" s="164">
        <v>33</v>
      </c>
      <c r="C101" s="164">
        <v>33</v>
      </c>
      <c r="D101" s="164">
        <v>33</v>
      </c>
      <c r="E101" s="164">
        <v>33</v>
      </c>
      <c r="F101" s="164">
        <v>7</v>
      </c>
      <c r="G101" s="164">
        <v>7</v>
      </c>
      <c r="H101" s="164">
        <v>212</v>
      </c>
      <c r="I101" s="164">
        <v>220</v>
      </c>
      <c r="J101" s="164">
        <v>131</v>
      </c>
      <c r="K101" s="164">
        <v>131</v>
      </c>
      <c r="L101" s="164">
        <v>123</v>
      </c>
      <c r="M101" s="164">
        <v>123</v>
      </c>
      <c r="N101" s="164">
        <v>0</v>
      </c>
      <c r="O101" s="164">
        <v>30</v>
      </c>
      <c r="P101" s="164">
        <v>0</v>
      </c>
      <c r="Q101" s="164">
        <v>244</v>
      </c>
      <c r="R101" s="186">
        <v>48.5</v>
      </c>
      <c r="S101" s="186">
        <v>63.25</v>
      </c>
      <c r="T101" s="187">
        <v>21</v>
      </c>
      <c r="U101" s="187">
        <v>9.75</v>
      </c>
      <c r="V101" s="188">
        <v>0</v>
      </c>
      <c r="W101" s="188">
        <v>0</v>
      </c>
      <c r="X101" s="186">
        <v>0</v>
      </c>
      <c r="Y101" s="186">
        <v>0</v>
      </c>
      <c r="Z101" s="186">
        <v>0</v>
      </c>
      <c r="AA101" s="167">
        <v>0</v>
      </c>
      <c r="AB101" s="186">
        <v>0</v>
      </c>
      <c r="AC101" s="186">
        <v>0</v>
      </c>
      <c r="AD101" s="167">
        <v>0</v>
      </c>
      <c r="AE101" s="186">
        <v>0</v>
      </c>
      <c r="AF101" s="186">
        <v>0</v>
      </c>
      <c r="AG101" s="167">
        <v>0</v>
      </c>
      <c r="AH101" s="186">
        <v>0</v>
      </c>
      <c r="AI101" s="186">
        <v>0</v>
      </c>
      <c r="AJ101" s="167">
        <v>0</v>
      </c>
      <c r="AK101" s="186">
        <v>0</v>
      </c>
      <c r="AL101" s="186">
        <v>0</v>
      </c>
      <c r="AM101" s="167">
        <v>0</v>
      </c>
      <c r="AN101" s="186">
        <v>0</v>
      </c>
      <c r="AO101" s="186">
        <v>0</v>
      </c>
      <c r="AP101" s="167">
        <v>0</v>
      </c>
      <c r="AQ101" s="189">
        <v>33</v>
      </c>
      <c r="AR101" s="190">
        <v>0</v>
      </c>
      <c r="AS101" s="190">
        <v>0</v>
      </c>
      <c r="AT101" s="190">
        <v>0</v>
      </c>
      <c r="AU101" s="190"/>
      <c r="AV101" s="189">
        <v>33</v>
      </c>
      <c r="AW101" s="189">
        <v>8</v>
      </c>
      <c r="AX101" s="189">
        <v>228</v>
      </c>
    </row>
    <row r="102" spans="1:50" ht="20.25" hidden="1" x14ac:dyDescent="0.3">
      <c r="A102" s="163" t="s">
        <v>188</v>
      </c>
      <c r="B102" s="164">
        <v>90</v>
      </c>
      <c r="C102" s="164">
        <v>90</v>
      </c>
      <c r="D102" s="164">
        <v>90</v>
      </c>
      <c r="E102" s="164">
        <v>90</v>
      </c>
      <c r="F102" s="164">
        <v>12</v>
      </c>
      <c r="G102" s="164">
        <v>16</v>
      </c>
      <c r="H102" s="164">
        <v>133</v>
      </c>
      <c r="I102" s="164">
        <v>175</v>
      </c>
      <c r="J102" s="164">
        <v>487</v>
      </c>
      <c r="K102" s="164">
        <v>487</v>
      </c>
      <c r="L102" s="164">
        <v>311</v>
      </c>
      <c r="M102" s="164">
        <v>311</v>
      </c>
      <c r="N102" s="164">
        <v>251</v>
      </c>
      <c r="O102" s="164">
        <v>0</v>
      </c>
      <c r="P102" s="164">
        <v>807</v>
      </c>
      <c r="Q102" s="164">
        <v>0</v>
      </c>
      <c r="R102" s="186">
        <v>105.5</v>
      </c>
      <c r="S102" s="186">
        <v>141.18</v>
      </c>
      <c r="T102" s="187">
        <v>59.695</v>
      </c>
      <c r="U102" s="187">
        <v>40.56</v>
      </c>
      <c r="V102" s="188">
        <v>0</v>
      </c>
      <c r="W102" s="188">
        <v>0</v>
      </c>
      <c r="X102" s="186">
        <v>0</v>
      </c>
      <c r="Y102" s="186">
        <v>0</v>
      </c>
      <c r="Z102" s="186">
        <v>0</v>
      </c>
      <c r="AA102" s="167">
        <v>0</v>
      </c>
      <c r="AB102" s="186">
        <v>0</v>
      </c>
      <c r="AC102" s="186">
        <v>0</v>
      </c>
      <c r="AD102" s="167">
        <v>0</v>
      </c>
      <c r="AE102" s="186">
        <v>0</v>
      </c>
      <c r="AF102" s="186">
        <v>0</v>
      </c>
      <c r="AG102" s="167">
        <v>0</v>
      </c>
      <c r="AH102" s="186">
        <v>0</v>
      </c>
      <c r="AI102" s="186">
        <v>0</v>
      </c>
      <c r="AJ102" s="167">
        <v>0</v>
      </c>
      <c r="AK102" s="186">
        <v>0</v>
      </c>
      <c r="AL102" s="186">
        <v>0</v>
      </c>
      <c r="AM102" s="167">
        <v>0</v>
      </c>
      <c r="AN102" s="186">
        <v>0</v>
      </c>
      <c r="AO102" s="186">
        <v>0</v>
      </c>
      <c r="AP102" s="167">
        <v>0</v>
      </c>
      <c r="AQ102" s="189">
        <v>90</v>
      </c>
      <c r="AR102" s="190">
        <v>0</v>
      </c>
      <c r="AS102" s="190">
        <v>0</v>
      </c>
      <c r="AT102" s="190">
        <v>0</v>
      </c>
      <c r="AU102" s="190"/>
      <c r="AV102" s="189">
        <v>90</v>
      </c>
      <c r="AW102" s="189">
        <v>15</v>
      </c>
      <c r="AX102" s="189">
        <v>162</v>
      </c>
    </row>
    <row r="103" spans="1:50" ht="20.25" hidden="1" x14ac:dyDescent="0.3">
      <c r="A103" s="163" t="s">
        <v>189</v>
      </c>
      <c r="B103" s="164">
        <v>7778</v>
      </c>
      <c r="C103" s="164">
        <v>7849</v>
      </c>
      <c r="D103" s="164">
        <v>7768</v>
      </c>
      <c r="E103" s="164">
        <v>7768</v>
      </c>
      <c r="F103" s="164">
        <v>4572</v>
      </c>
      <c r="G103" s="164">
        <v>5127</v>
      </c>
      <c r="H103" s="164">
        <v>589</v>
      </c>
      <c r="I103" s="164">
        <v>660</v>
      </c>
      <c r="J103" s="164">
        <v>7288</v>
      </c>
      <c r="K103" s="164">
        <v>9288</v>
      </c>
      <c r="L103" s="164">
        <v>0</v>
      </c>
      <c r="M103" s="164">
        <v>2000</v>
      </c>
      <c r="N103" s="164">
        <v>0</v>
      </c>
      <c r="O103" s="164">
        <v>0</v>
      </c>
      <c r="P103" s="164" t="s">
        <v>105</v>
      </c>
      <c r="Q103" s="164">
        <v>0</v>
      </c>
      <c r="R103" s="186">
        <v>8172.95</v>
      </c>
      <c r="S103" s="186">
        <v>8171.95</v>
      </c>
      <c r="T103" s="187">
        <v>6735.0037499999999</v>
      </c>
      <c r="U103" s="187">
        <v>2390.1999999999998</v>
      </c>
      <c r="V103" s="188">
        <v>0</v>
      </c>
      <c r="W103" s="188">
        <v>0</v>
      </c>
      <c r="X103" s="186">
        <v>23206</v>
      </c>
      <c r="Y103" s="186">
        <v>52</v>
      </c>
      <c r="Z103" s="186">
        <v>52</v>
      </c>
      <c r="AA103" s="167">
        <v>0</v>
      </c>
      <c r="AB103" s="186">
        <v>0</v>
      </c>
      <c r="AC103" s="186">
        <v>0</v>
      </c>
      <c r="AD103" s="167">
        <v>0</v>
      </c>
      <c r="AE103" s="186">
        <v>0</v>
      </c>
      <c r="AF103" s="186">
        <v>0</v>
      </c>
      <c r="AG103" s="167">
        <v>0</v>
      </c>
      <c r="AH103" s="186">
        <v>52</v>
      </c>
      <c r="AI103" s="186">
        <v>52</v>
      </c>
      <c r="AJ103" s="167">
        <v>0</v>
      </c>
      <c r="AK103" s="186">
        <v>51.6</v>
      </c>
      <c r="AL103" s="186">
        <v>69.75</v>
      </c>
      <c r="AM103" s="167">
        <v>35.174418604651159</v>
      </c>
      <c r="AN103" s="186">
        <v>992</v>
      </c>
      <c r="AO103" s="186">
        <v>1341</v>
      </c>
      <c r="AP103" s="167">
        <v>35.181451612903224</v>
      </c>
      <c r="AQ103" s="189">
        <v>7849</v>
      </c>
      <c r="AR103" s="190">
        <v>0</v>
      </c>
      <c r="AS103" s="190">
        <v>0</v>
      </c>
      <c r="AT103" s="190">
        <v>10</v>
      </c>
      <c r="AU103" s="190"/>
      <c r="AV103" s="189">
        <v>7778</v>
      </c>
      <c r="AW103" s="189">
        <v>5373</v>
      </c>
      <c r="AX103" s="189">
        <v>678</v>
      </c>
    </row>
    <row r="104" spans="1:50" ht="20.25" hidden="1" x14ac:dyDescent="0.3">
      <c r="A104" s="163" t="s">
        <v>190</v>
      </c>
      <c r="B104" s="164">
        <v>36</v>
      </c>
      <c r="C104" s="164">
        <v>36</v>
      </c>
      <c r="D104" s="164">
        <v>20</v>
      </c>
      <c r="E104" s="164">
        <v>34</v>
      </c>
      <c r="F104" s="164">
        <v>4</v>
      </c>
      <c r="G104" s="164">
        <v>9</v>
      </c>
      <c r="H104" s="164">
        <v>200</v>
      </c>
      <c r="I104" s="164">
        <v>250</v>
      </c>
      <c r="J104" s="164">
        <v>0</v>
      </c>
      <c r="K104" s="164">
        <v>0</v>
      </c>
      <c r="L104" s="164">
        <v>0</v>
      </c>
      <c r="M104" s="164">
        <v>0</v>
      </c>
      <c r="N104" s="164">
        <v>0</v>
      </c>
      <c r="O104" s="164">
        <v>0</v>
      </c>
      <c r="P104" s="164" t="s">
        <v>105</v>
      </c>
      <c r="Q104" s="164" t="s">
        <v>105</v>
      </c>
      <c r="R104" s="186">
        <v>42.25</v>
      </c>
      <c r="S104" s="186">
        <v>39</v>
      </c>
      <c r="T104" s="187">
        <v>2.25</v>
      </c>
      <c r="U104" s="187">
        <v>0</v>
      </c>
      <c r="V104" s="188">
        <v>0</v>
      </c>
      <c r="W104" s="188">
        <v>0</v>
      </c>
      <c r="X104" s="186">
        <v>0</v>
      </c>
      <c r="Y104" s="186">
        <v>0</v>
      </c>
      <c r="Z104" s="186">
        <v>0</v>
      </c>
      <c r="AA104" s="167">
        <v>0</v>
      </c>
      <c r="AB104" s="186">
        <v>0</v>
      </c>
      <c r="AC104" s="186">
        <v>0</v>
      </c>
      <c r="AD104" s="167">
        <v>0</v>
      </c>
      <c r="AE104" s="186">
        <v>0</v>
      </c>
      <c r="AF104" s="186">
        <v>0</v>
      </c>
      <c r="AG104" s="167">
        <v>0</v>
      </c>
      <c r="AH104" s="186">
        <v>0</v>
      </c>
      <c r="AI104" s="186">
        <v>0</v>
      </c>
      <c r="AJ104" s="167">
        <v>0</v>
      </c>
      <c r="AK104" s="186">
        <v>0</v>
      </c>
      <c r="AL104" s="186">
        <v>0</v>
      </c>
      <c r="AM104" s="167">
        <v>0</v>
      </c>
      <c r="AN104" s="186">
        <v>0</v>
      </c>
      <c r="AO104" s="186">
        <v>0</v>
      </c>
      <c r="AP104" s="167">
        <v>0</v>
      </c>
      <c r="AQ104" s="189">
        <v>41</v>
      </c>
      <c r="AR104" s="190">
        <v>5</v>
      </c>
      <c r="AS104" s="190">
        <v>0</v>
      </c>
      <c r="AT104" s="190">
        <v>2</v>
      </c>
      <c r="AU104" s="190"/>
      <c r="AV104" s="189">
        <v>36</v>
      </c>
      <c r="AW104" s="189">
        <v>5</v>
      </c>
      <c r="AX104" s="189">
        <v>126</v>
      </c>
    </row>
    <row r="105" spans="1:50" ht="20.25" hidden="1" x14ac:dyDescent="0.3">
      <c r="A105" s="163" t="s">
        <v>191</v>
      </c>
      <c r="B105" s="164">
        <v>123</v>
      </c>
      <c r="C105" s="164">
        <v>123</v>
      </c>
      <c r="D105" s="164">
        <v>90</v>
      </c>
      <c r="E105" s="164">
        <v>101</v>
      </c>
      <c r="F105" s="164">
        <v>15</v>
      </c>
      <c r="G105" s="164">
        <v>18</v>
      </c>
      <c r="H105" s="164">
        <v>167</v>
      </c>
      <c r="I105" s="164">
        <v>180</v>
      </c>
      <c r="J105" s="164">
        <v>134</v>
      </c>
      <c r="K105" s="164">
        <v>134</v>
      </c>
      <c r="L105" s="164">
        <v>131</v>
      </c>
      <c r="M105" s="164">
        <v>131</v>
      </c>
      <c r="N105" s="164">
        <v>0</v>
      </c>
      <c r="O105" s="164">
        <v>0</v>
      </c>
      <c r="P105" s="164">
        <v>0</v>
      </c>
      <c r="Q105" s="164">
        <v>0</v>
      </c>
      <c r="R105" s="186">
        <v>92.59</v>
      </c>
      <c r="S105" s="186">
        <v>143.27000000000001</v>
      </c>
      <c r="T105" s="187">
        <v>32</v>
      </c>
      <c r="U105" s="187">
        <v>5.23</v>
      </c>
      <c r="V105" s="188">
        <v>0</v>
      </c>
      <c r="W105" s="188">
        <v>0</v>
      </c>
      <c r="X105" s="186">
        <v>0</v>
      </c>
      <c r="Y105" s="186">
        <v>0</v>
      </c>
      <c r="Z105" s="186">
        <v>0</v>
      </c>
      <c r="AA105" s="167">
        <v>0</v>
      </c>
      <c r="AB105" s="186">
        <v>0</v>
      </c>
      <c r="AC105" s="186">
        <v>0</v>
      </c>
      <c r="AD105" s="167">
        <v>0</v>
      </c>
      <c r="AE105" s="186">
        <v>0</v>
      </c>
      <c r="AF105" s="186">
        <v>0</v>
      </c>
      <c r="AG105" s="167">
        <v>0</v>
      </c>
      <c r="AH105" s="186">
        <v>0</v>
      </c>
      <c r="AI105" s="186">
        <v>0</v>
      </c>
      <c r="AJ105" s="167">
        <v>0</v>
      </c>
      <c r="AK105" s="186">
        <v>0</v>
      </c>
      <c r="AL105" s="186">
        <v>0</v>
      </c>
      <c r="AM105" s="167">
        <v>0</v>
      </c>
      <c r="AN105" s="186">
        <v>0</v>
      </c>
      <c r="AO105" s="186">
        <v>0</v>
      </c>
      <c r="AP105" s="167">
        <v>0</v>
      </c>
      <c r="AQ105" s="189">
        <v>123</v>
      </c>
      <c r="AR105" s="190">
        <v>0</v>
      </c>
      <c r="AS105" s="190">
        <v>0</v>
      </c>
      <c r="AT105" s="190">
        <v>22</v>
      </c>
      <c r="AU105" s="190"/>
      <c r="AV105" s="189">
        <v>123</v>
      </c>
      <c r="AW105" s="189">
        <v>26</v>
      </c>
      <c r="AX105" s="189">
        <v>213</v>
      </c>
    </row>
    <row r="106" spans="1:50" ht="20.25" hidden="1" x14ac:dyDescent="0.3">
      <c r="A106" s="163" t="s">
        <v>192</v>
      </c>
      <c r="B106" s="164">
        <v>15285</v>
      </c>
      <c r="C106" s="164">
        <v>15335</v>
      </c>
      <c r="D106" s="164">
        <v>15273</v>
      </c>
      <c r="E106" s="164">
        <v>15282</v>
      </c>
      <c r="F106" s="164">
        <v>9241</v>
      </c>
      <c r="G106" s="164">
        <v>11339</v>
      </c>
      <c r="H106" s="164">
        <v>605</v>
      </c>
      <c r="I106" s="164">
        <v>742</v>
      </c>
      <c r="J106" s="164">
        <v>15871</v>
      </c>
      <c r="K106" s="164">
        <v>18266</v>
      </c>
      <c r="L106" s="164">
        <v>11383</v>
      </c>
      <c r="M106" s="164">
        <v>13778</v>
      </c>
      <c r="N106" s="164">
        <v>0</v>
      </c>
      <c r="O106" s="164">
        <v>0</v>
      </c>
      <c r="P106" s="164">
        <v>0</v>
      </c>
      <c r="Q106" s="164">
        <v>0</v>
      </c>
      <c r="R106" s="186">
        <v>15968.25</v>
      </c>
      <c r="S106" s="186">
        <v>15163</v>
      </c>
      <c r="T106" s="187">
        <v>14349.0999999999</v>
      </c>
      <c r="U106" s="187">
        <v>8591.57</v>
      </c>
      <c r="V106" s="188">
        <v>0</v>
      </c>
      <c r="W106" s="188">
        <v>0</v>
      </c>
      <c r="X106" s="186">
        <v>14836</v>
      </c>
      <c r="Y106" s="186">
        <v>80</v>
      </c>
      <c r="Z106" s="186">
        <v>80</v>
      </c>
      <c r="AA106" s="167">
        <v>0</v>
      </c>
      <c r="AB106" s="186">
        <v>0</v>
      </c>
      <c r="AC106" s="186">
        <v>0</v>
      </c>
      <c r="AD106" s="167">
        <v>0</v>
      </c>
      <c r="AE106" s="186">
        <v>0</v>
      </c>
      <c r="AF106" s="186">
        <v>0</v>
      </c>
      <c r="AG106" s="167">
        <v>0</v>
      </c>
      <c r="AH106" s="186">
        <v>70</v>
      </c>
      <c r="AI106" s="186">
        <v>70</v>
      </c>
      <c r="AJ106" s="167">
        <v>0</v>
      </c>
      <c r="AK106" s="186">
        <v>42.15</v>
      </c>
      <c r="AL106" s="186">
        <v>68.7</v>
      </c>
      <c r="AM106" s="167">
        <v>62.989323843416379</v>
      </c>
      <c r="AN106" s="186">
        <v>602</v>
      </c>
      <c r="AO106" s="186">
        <v>981</v>
      </c>
      <c r="AP106" s="167">
        <v>62.956810631229231</v>
      </c>
      <c r="AQ106" s="189">
        <v>15687</v>
      </c>
      <c r="AR106" s="190">
        <v>352</v>
      </c>
      <c r="AS106" s="190">
        <v>0</v>
      </c>
      <c r="AT106" s="190">
        <v>3</v>
      </c>
      <c r="AU106" s="190"/>
      <c r="AV106" s="189">
        <v>15285</v>
      </c>
      <c r="AW106" s="189">
        <v>10929</v>
      </c>
      <c r="AX106" s="189">
        <v>715</v>
      </c>
    </row>
    <row r="107" spans="1:50" ht="20.25" hidden="1" x14ac:dyDescent="0.3">
      <c r="A107" s="181" t="s">
        <v>193</v>
      </c>
      <c r="B107" s="164">
        <v>13202</v>
      </c>
      <c r="C107" s="164">
        <v>13221</v>
      </c>
      <c r="D107" s="164">
        <v>12339</v>
      </c>
      <c r="E107" s="164">
        <v>12471</v>
      </c>
      <c r="F107" s="164">
        <v>7591</v>
      </c>
      <c r="G107" s="164">
        <v>10268</v>
      </c>
      <c r="H107" s="164">
        <v>615</v>
      </c>
      <c r="I107" s="164">
        <v>823</v>
      </c>
      <c r="J107" s="164">
        <v>19536.25</v>
      </c>
      <c r="K107" s="164">
        <v>13574</v>
      </c>
      <c r="L107" s="164">
        <v>10973.75</v>
      </c>
      <c r="M107" s="164">
        <v>11562.75</v>
      </c>
      <c r="N107" s="164">
        <v>6035.7</v>
      </c>
      <c r="O107" s="164">
        <v>225.8</v>
      </c>
      <c r="P107" s="164">
        <v>550</v>
      </c>
      <c r="Q107" s="164">
        <v>20</v>
      </c>
      <c r="R107" s="186">
        <v>5714</v>
      </c>
      <c r="S107" s="186">
        <v>6624</v>
      </c>
      <c r="T107" s="187">
        <v>11609.992499999988</v>
      </c>
      <c r="U107" s="187">
        <v>8678.35</v>
      </c>
      <c r="V107" s="188">
        <v>0</v>
      </c>
      <c r="W107" s="188">
        <v>0</v>
      </c>
      <c r="X107" s="186">
        <v>37342</v>
      </c>
      <c r="Y107" s="186">
        <v>187</v>
      </c>
      <c r="Z107" s="186">
        <v>184.5</v>
      </c>
      <c r="AA107" s="157">
        <f>(Z107-Y107)/Y107*100</f>
        <v>-1.3368983957219251</v>
      </c>
      <c r="AB107" s="186">
        <v>2.5</v>
      </c>
      <c r="AC107" s="186">
        <v>11</v>
      </c>
      <c r="AD107" s="157">
        <f>(AC107-AB107)/AB107*100</f>
        <v>340</v>
      </c>
      <c r="AE107" s="186">
        <v>5</v>
      </c>
      <c r="AF107" s="186">
        <v>0</v>
      </c>
      <c r="AG107" s="157">
        <f>(AF107-AE107)/AE107*100</f>
        <v>-100</v>
      </c>
      <c r="AH107" s="186">
        <v>182</v>
      </c>
      <c r="AI107" s="186">
        <v>177</v>
      </c>
      <c r="AJ107" s="157">
        <f>(AI107-AH107)/AH107*100</f>
        <v>-2.7472527472527473</v>
      </c>
      <c r="AK107" s="186">
        <v>115.5</v>
      </c>
      <c r="AL107" s="186">
        <v>124.95</v>
      </c>
      <c r="AM107" s="157">
        <f>(AL107-AK107)/AK107*100</f>
        <v>8.1818181818181852</v>
      </c>
      <c r="AN107" s="186">
        <v>635</v>
      </c>
      <c r="AO107" s="186">
        <v>706</v>
      </c>
      <c r="AP107" s="157">
        <f>(AO107-AN107)/AN107*100</f>
        <v>11.181102362204724</v>
      </c>
      <c r="AQ107" s="189">
        <v>13446</v>
      </c>
      <c r="AR107" s="190">
        <v>363</v>
      </c>
      <c r="AS107" s="190">
        <v>138</v>
      </c>
      <c r="AT107" s="190">
        <v>161</v>
      </c>
      <c r="AU107" s="190"/>
      <c r="AV107" s="189">
        <v>12494</v>
      </c>
      <c r="AW107" s="189">
        <v>10711</v>
      </c>
      <c r="AX107" s="189">
        <v>857</v>
      </c>
    </row>
    <row r="108" spans="1:50" ht="20.25" hidden="1" x14ac:dyDescent="0.3">
      <c r="A108" s="163" t="s">
        <v>194</v>
      </c>
      <c r="B108" s="164">
        <v>3983</v>
      </c>
      <c r="C108" s="164">
        <v>3978</v>
      </c>
      <c r="D108" s="164">
        <v>3653</v>
      </c>
      <c r="E108" s="164">
        <v>3780</v>
      </c>
      <c r="F108" s="164">
        <v>1801</v>
      </c>
      <c r="G108" s="164">
        <v>2472</v>
      </c>
      <c r="H108" s="164">
        <v>493</v>
      </c>
      <c r="I108" s="164">
        <v>654</v>
      </c>
      <c r="J108" s="164">
        <v>4984</v>
      </c>
      <c r="K108" s="164">
        <v>4816</v>
      </c>
      <c r="L108" s="164">
        <v>3323</v>
      </c>
      <c r="M108" s="164">
        <v>3829</v>
      </c>
      <c r="N108" s="164">
        <v>218</v>
      </c>
      <c r="O108" s="164">
        <v>96.8</v>
      </c>
      <c r="P108" s="164">
        <v>66</v>
      </c>
      <c r="Q108" s="164">
        <v>25</v>
      </c>
      <c r="R108" s="186">
        <v>1365</v>
      </c>
      <c r="S108" s="186">
        <v>1365</v>
      </c>
      <c r="T108" s="187">
        <v>3544.4749999999899</v>
      </c>
      <c r="U108" s="187">
        <v>2857.83</v>
      </c>
      <c r="V108" s="188">
        <v>0</v>
      </c>
      <c r="W108" s="188">
        <v>0</v>
      </c>
      <c r="X108" s="186">
        <v>6062</v>
      </c>
      <c r="Y108" s="186">
        <v>27</v>
      </c>
      <c r="Z108" s="186">
        <v>25</v>
      </c>
      <c r="AA108" s="167">
        <v>7.4074074074074101</v>
      </c>
      <c r="AB108" s="186">
        <v>0.5</v>
      </c>
      <c r="AC108" s="186">
        <v>0</v>
      </c>
      <c r="AD108" s="167">
        <v>100</v>
      </c>
      <c r="AE108" s="186">
        <v>2.5</v>
      </c>
      <c r="AF108" s="186">
        <v>0</v>
      </c>
      <c r="AG108" s="167">
        <v>100</v>
      </c>
      <c r="AH108" s="186">
        <v>22</v>
      </c>
      <c r="AI108" s="186">
        <v>19.5</v>
      </c>
      <c r="AJ108" s="167">
        <v>11.363636363636401</v>
      </c>
      <c r="AK108" s="186">
        <v>8.5</v>
      </c>
      <c r="AL108" s="186">
        <v>14.75</v>
      </c>
      <c r="AM108" s="167">
        <v>73.529411764705884</v>
      </c>
      <c r="AN108" s="186">
        <v>386</v>
      </c>
      <c r="AO108" s="186">
        <v>756</v>
      </c>
      <c r="AP108" s="167">
        <v>95.854922279792746</v>
      </c>
      <c r="AQ108" s="189">
        <v>4076</v>
      </c>
      <c r="AR108" s="190">
        <v>225</v>
      </c>
      <c r="AS108" s="190">
        <v>127</v>
      </c>
      <c r="AT108" s="190">
        <v>115</v>
      </c>
      <c r="AU108" s="190"/>
      <c r="AV108" s="189">
        <v>3768</v>
      </c>
      <c r="AW108" s="189">
        <v>2532</v>
      </c>
      <c r="AX108" s="189">
        <v>672</v>
      </c>
    </row>
    <row r="109" spans="1:50" ht="20.25" hidden="1" x14ac:dyDescent="0.3">
      <c r="A109" s="163" t="s">
        <v>195</v>
      </c>
      <c r="B109" s="164">
        <v>142</v>
      </c>
      <c r="C109" s="164">
        <v>351</v>
      </c>
      <c r="D109" s="164">
        <v>142</v>
      </c>
      <c r="E109" s="164">
        <v>142</v>
      </c>
      <c r="F109" s="164">
        <v>53</v>
      </c>
      <c r="G109" s="164">
        <v>77</v>
      </c>
      <c r="H109" s="164">
        <v>373</v>
      </c>
      <c r="I109" s="164">
        <v>545</v>
      </c>
      <c r="J109" s="164">
        <v>466</v>
      </c>
      <c r="K109" s="164">
        <v>378</v>
      </c>
      <c r="L109" s="164">
        <v>232</v>
      </c>
      <c r="M109" s="164">
        <v>231</v>
      </c>
      <c r="N109" s="164">
        <v>0</v>
      </c>
      <c r="O109" s="164">
        <v>0</v>
      </c>
      <c r="P109" s="164">
        <v>0</v>
      </c>
      <c r="Q109" s="164">
        <v>0</v>
      </c>
      <c r="R109" s="186">
        <v>206</v>
      </c>
      <c r="S109" s="186">
        <v>206</v>
      </c>
      <c r="T109" s="187">
        <v>350.477499999999</v>
      </c>
      <c r="U109" s="187">
        <v>104.5</v>
      </c>
      <c r="V109" s="188">
        <v>0</v>
      </c>
      <c r="W109" s="188">
        <v>0</v>
      </c>
      <c r="X109" s="186">
        <v>0</v>
      </c>
      <c r="Y109" s="186">
        <v>0</v>
      </c>
      <c r="Z109" s="186">
        <v>0</v>
      </c>
      <c r="AA109" s="167">
        <v>0</v>
      </c>
      <c r="AB109" s="186">
        <v>0</v>
      </c>
      <c r="AC109" s="186">
        <v>0</v>
      </c>
      <c r="AD109" s="167">
        <v>0</v>
      </c>
      <c r="AE109" s="186">
        <v>0</v>
      </c>
      <c r="AF109" s="186">
        <v>0</v>
      </c>
      <c r="AG109" s="167">
        <v>0</v>
      </c>
      <c r="AH109" s="186">
        <v>0</v>
      </c>
      <c r="AI109" s="186">
        <v>0</v>
      </c>
      <c r="AJ109" s="167">
        <v>0</v>
      </c>
      <c r="AK109" s="186">
        <v>0</v>
      </c>
      <c r="AL109" s="186">
        <v>0</v>
      </c>
      <c r="AM109" s="167">
        <v>0</v>
      </c>
      <c r="AN109" s="186">
        <v>0</v>
      </c>
      <c r="AO109" s="186">
        <v>0</v>
      </c>
      <c r="AP109" s="167">
        <v>0</v>
      </c>
      <c r="AQ109" s="189">
        <v>467</v>
      </c>
      <c r="AR109" s="190">
        <v>116</v>
      </c>
      <c r="AS109" s="190">
        <v>0</v>
      </c>
      <c r="AT109" s="190">
        <v>0</v>
      </c>
      <c r="AU109" s="190"/>
      <c r="AV109" s="189">
        <v>142</v>
      </c>
      <c r="AW109" s="189">
        <v>70</v>
      </c>
      <c r="AX109" s="189">
        <v>494</v>
      </c>
    </row>
    <row r="110" spans="1:50" ht="20.25" hidden="1" x14ac:dyDescent="0.3">
      <c r="A110" s="163" t="s">
        <v>196</v>
      </c>
      <c r="B110" s="164">
        <v>48</v>
      </c>
      <c r="C110" s="164">
        <v>48</v>
      </c>
      <c r="D110" s="164">
        <v>48</v>
      </c>
      <c r="E110" s="164">
        <v>48</v>
      </c>
      <c r="F110" s="164">
        <v>23</v>
      </c>
      <c r="G110" s="164">
        <v>34</v>
      </c>
      <c r="H110" s="164">
        <v>479</v>
      </c>
      <c r="I110" s="164">
        <v>704</v>
      </c>
      <c r="J110" s="164">
        <v>92</v>
      </c>
      <c r="K110" s="164">
        <v>92</v>
      </c>
      <c r="L110" s="164">
        <v>18</v>
      </c>
      <c r="M110" s="164">
        <v>18</v>
      </c>
      <c r="N110" s="164">
        <v>0</v>
      </c>
      <c r="O110" s="164">
        <v>0</v>
      </c>
      <c r="P110" s="164">
        <v>0</v>
      </c>
      <c r="Q110" s="164">
        <v>0</v>
      </c>
      <c r="R110" s="186">
        <v>54</v>
      </c>
      <c r="S110" s="186">
        <v>54</v>
      </c>
      <c r="T110" s="187">
        <v>82.75</v>
      </c>
      <c r="U110" s="187">
        <v>92.5</v>
      </c>
      <c r="V110" s="188">
        <v>0</v>
      </c>
      <c r="W110" s="188">
        <v>0</v>
      </c>
      <c r="X110" s="186">
        <v>0</v>
      </c>
      <c r="Y110" s="186">
        <v>0</v>
      </c>
      <c r="Z110" s="186">
        <v>0</v>
      </c>
      <c r="AA110" s="167">
        <v>0</v>
      </c>
      <c r="AB110" s="186">
        <v>0</v>
      </c>
      <c r="AC110" s="186">
        <v>0</v>
      </c>
      <c r="AD110" s="167">
        <v>0</v>
      </c>
      <c r="AE110" s="186">
        <v>0</v>
      </c>
      <c r="AF110" s="186">
        <v>0</v>
      </c>
      <c r="AG110" s="167">
        <v>0</v>
      </c>
      <c r="AH110" s="186">
        <v>0</v>
      </c>
      <c r="AI110" s="186">
        <v>0</v>
      </c>
      <c r="AJ110" s="167">
        <v>0</v>
      </c>
      <c r="AK110" s="186">
        <v>0</v>
      </c>
      <c r="AL110" s="186">
        <v>0</v>
      </c>
      <c r="AM110" s="167">
        <v>0</v>
      </c>
      <c r="AN110" s="186">
        <v>0</v>
      </c>
      <c r="AO110" s="186">
        <v>0</v>
      </c>
      <c r="AP110" s="167">
        <v>0</v>
      </c>
      <c r="AQ110" s="189">
        <v>48</v>
      </c>
      <c r="AR110" s="190">
        <v>0</v>
      </c>
      <c r="AS110" s="190">
        <v>0</v>
      </c>
      <c r="AT110" s="190">
        <v>0</v>
      </c>
      <c r="AU110" s="190"/>
      <c r="AV110" s="189">
        <v>48</v>
      </c>
      <c r="AW110" s="189">
        <v>33</v>
      </c>
      <c r="AX110" s="189">
        <v>694</v>
      </c>
    </row>
    <row r="111" spans="1:50" ht="20.25" hidden="1" x14ac:dyDescent="0.3">
      <c r="A111" s="163" t="s">
        <v>197</v>
      </c>
      <c r="B111" s="164">
        <v>116</v>
      </c>
      <c r="C111" s="164">
        <v>116</v>
      </c>
      <c r="D111" s="164">
        <v>116</v>
      </c>
      <c r="E111" s="164">
        <v>116</v>
      </c>
      <c r="F111" s="164">
        <v>62</v>
      </c>
      <c r="G111" s="164">
        <v>62</v>
      </c>
      <c r="H111" s="164">
        <v>534</v>
      </c>
      <c r="I111" s="164">
        <v>535</v>
      </c>
      <c r="J111" s="164">
        <v>57</v>
      </c>
      <c r="K111" s="164">
        <v>87</v>
      </c>
      <c r="L111" s="164">
        <v>23</v>
      </c>
      <c r="M111" s="164">
        <v>18</v>
      </c>
      <c r="N111" s="164">
        <v>0</v>
      </c>
      <c r="O111" s="164">
        <v>17</v>
      </c>
      <c r="P111" s="164">
        <v>0</v>
      </c>
      <c r="Q111" s="164">
        <v>944</v>
      </c>
      <c r="R111" s="186">
        <v>75</v>
      </c>
      <c r="S111" s="186">
        <v>75</v>
      </c>
      <c r="T111" s="187">
        <v>75.75</v>
      </c>
      <c r="U111" s="187">
        <v>35.56</v>
      </c>
      <c r="V111" s="188">
        <v>0</v>
      </c>
      <c r="W111" s="188">
        <v>0</v>
      </c>
      <c r="X111" s="186">
        <v>0</v>
      </c>
      <c r="Y111" s="186">
        <v>0</v>
      </c>
      <c r="Z111" s="186">
        <v>0</v>
      </c>
      <c r="AA111" s="167">
        <v>0</v>
      </c>
      <c r="AB111" s="186">
        <v>0</v>
      </c>
      <c r="AC111" s="186">
        <v>0</v>
      </c>
      <c r="AD111" s="167">
        <v>0</v>
      </c>
      <c r="AE111" s="186">
        <v>0</v>
      </c>
      <c r="AF111" s="186">
        <v>0</v>
      </c>
      <c r="AG111" s="167">
        <v>0</v>
      </c>
      <c r="AH111" s="186">
        <v>0</v>
      </c>
      <c r="AI111" s="186">
        <v>0</v>
      </c>
      <c r="AJ111" s="167">
        <v>0</v>
      </c>
      <c r="AK111" s="186">
        <v>0</v>
      </c>
      <c r="AL111" s="186">
        <v>0</v>
      </c>
      <c r="AM111" s="167">
        <v>0</v>
      </c>
      <c r="AN111" s="186">
        <v>0</v>
      </c>
      <c r="AO111" s="186">
        <v>0</v>
      </c>
      <c r="AP111" s="167">
        <v>0</v>
      </c>
      <c r="AQ111" s="189">
        <v>108</v>
      </c>
      <c r="AR111" s="190">
        <v>0</v>
      </c>
      <c r="AS111" s="190">
        <v>8</v>
      </c>
      <c r="AT111" s="190">
        <v>0</v>
      </c>
      <c r="AU111" s="190"/>
      <c r="AV111" s="189">
        <v>108</v>
      </c>
      <c r="AW111" s="189">
        <v>62</v>
      </c>
      <c r="AX111" s="189">
        <v>577</v>
      </c>
    </row>
    <row r="112" spans="1:50" ht="20.25" hidden="1" x14ac:dyDescent="0.3">
      <c r="A112" s="163" t="s">
        <v>198</v>
      </c>
      <c r="B112" s="164">
        <v>913</v>
      </c>
      <c r="C112" s="164">
        <v>621</v>
      </c>
      <c r="D112" s="164">
        <v>604</v>
      </c>
      <c r="E112" s="164">
        <v>621</v>
      </c>
      <c r="F112" s="164">
        <v>574</v>
      </c>
      <c r="G112" s="164">
        <v>694</v>
      </c>
      <c r="H112" s="164">
        <v>950</v>
      </c>
      <c r="I112" s="164">
        <v>1117</v>
      </c>
      <c r="J112" s="164">
        <v>533</v>
      </c>
      <c r="K112" s="164">
        <v>533</v>
      </c>
      <c r="L112" s="164">
        <v>483</v>
      </c>
      <c r="M112" s="164">
        <v>483</v>
      </c>
      <c r="N112" s="164">
        <v>266.39999999999998</v>
      </c>
      <c r="O112" s="164">
        <v>89.5</v>
      </c>
      <c r="P112" s="164">
        <v>552</v>
      </c>
      <c r="Q112" s="164">
        <v>185</v>
      </c>
      <c r="R112" s="186">
        <v>753</v>
      </c>
      <c r="S112" s="186">
        <v>753</v>
      </c>
      <c r="T112" s="187">
        <v>415.25</v>
      </c>
      <c r="U112" s="187">
        <v>200.25</v>
      </c>
      <c r="V112" s="188">
        <v>0</v>
      </c>
      <c r="W112" s="188">
        <v>0</v>
      </c>
      <c r="X112" s="186">
        <v>0</v>
      </c>
      <c r="Y112" s="186">
        <v>0</v>
      </c>
      <c r="Z112" s="186">
        <v>0</v>
      </c>
      <c r="AA112" s="167">
        <v>0</v>
      </c>
      <c r="AB112" s="186">
        <v>0</v>
      </c>
      <c r="AC112" s="186">
        <v>0</v>
      </c>
      <c r="AD112" s="167">
        <v>0</v>
      </c>
      <c r="AE112" s="186">
        <v>0</v>
      </c>
      <c r="AF112" s="186">
        <v>0</v>
      </c>
      <c r="AG112" s="167">
        <v>0</v>
      </c>
      <c r="AH112" s="186">
        <v>0</v>
      </c>
      <c r="AI112" s="186">
        <v>0</v>
      </c>
      <c r="AJ112" s="167">
        <v>0</v>
      </c>
      <c r="AK112" s="186">
        <v>0</v>
      </c>
      <c r="AL112" s="186">
        <v>0</v>
      </c>
      <c r="AM112" s="167">
        <v>0</v>
      </c>
      <c r="AN112" s="186">
        <v>0</v>
      </c>
      <c r="AO112" s="186">
        <v>0</v>
      </c>
      <c r="AP112" s="167">
        <v>0</v>
      </c>
      <c r="AQ112" s="189">
        <v>631</v>
      </c>
      <c r="AR112" s="190">
        <v>10</v>
      </c>
      <c r="AS112" s="190">
        <v>0</v>
      </c>
      <c r="AT112" s="190">
        <v>0</v>
      </c>
      <c r="AU112" s="190"/>
      <c r="AV112" s="189">
        <v>621</v>
      </c>
      <c r="AW112" s="189">
        <v>756</v>
      </c>
      <c r="AX112" s="189">
        <v>1218</v>
      </c>
    </row>
    <row r="113" spans="1:50" ht="20.25" hidden="1" x14ac:dyDescent="0.3">
      <c r="A113" s="163" t="s">
        <v>199</v>
      </c>
      <c r="B113" s="164">
        <v>2227</v>
      </c>
      <c r="C113" s="164">
        <v>2227</v>
      </c>
      <c r="D113" s="164">
        <v>2174</v>
      </c>
      <c r="E113" s="164">
        <v>2198</v>
      </c>
      <c r="F113" s="164">
        <v>2076</v>
      </c>
      <c r="G113" s="164">
        <v>2635</v>
      </c>
      <c r="H113" s="164">
        <v>955</v>
      </c>
      <c r="I113" s="164">
        <v>1199</v>
      </c>
      <c r="J113" s="164">
        <v>958</v>
      </c>
      <c r="K113" s="164">
        <v>958</v>
      </c>
      <c r="L113" s="164">
        <v>467</v>
      </c>
      <c r="M113" s="164">
        <v>467</v>
      </c>
      <c r="N113" s="164">
        <v>0</v>
      </c>
      <c r="O113" s="164">
        <v>0</v>
      </c>
      <c r="P113" s="164">
        <v>0</v>
      </c>
      <c r="Q113" s="164">
        <v>0</v>
      </c>
      <c r="R113" s="186">
        <v>929</v>
      </c>
      <c r="S113" s="186">
        <v>929</v>
      </c>
      <c r="T113" s="187">
        <v>2081.8724999999999</v>
      </c>
      <c r="U113" s="187">
        <v>1306.3499999999999</v>
      </c>
      <c r="V113" s="188">
        <v>0</v>
      </c>
      <c r="W113" s="188">
        <v>0</v>
      </c>
      <c r="X113" s="186">
        <v>0</v>
      </c>
      <c r="Y113" s="186">
        <v>46</v>
      </c>
      <c r="Z113" s="186">
        <v>45</v>
      </c>
      <c r="AA113" s="167">
        <v>2.1739130434782599</v>
      </c>
      <c r="AB113" s="186">
        <v>0</v>
      </c>
      <c r="AC113" s="186">
        <v>1</v>
      </c>
      <c r="AD113" s="167">
        <v>0</v>
      </c>
      <c r="AE113" s="186">
        <v>1</v>
      </c>
      <c r="AF113" s="186">
        <v>0</v>
      </c>
      <c r="AG113" s="167">
        <v>100</v>
      </c>
      <c r="AH113" s="186">
        <v>46</v>
      </c>
      <c r="AI113" s="186">
        <v>45</v>
      </c>
      <c r="AJ113" s="167">
        <v>2.1739130434782599</v>
      </c>
      <c r="AK113" s="186">
        <v>26</v>
      </c>
      <c r="AL113" s="186">
        <v>45.2</v>
      </c>
      <c r="AM113" s="167">
        <v>73.846153846153868</v>
      </c>
      <c r="AN113" s="186">
        <v>565</v>
      </c>
      <c r="AO113" s="186">
        <v>1004</v>
      </c>
      <c r="AP113" s="167">
        <v>77.69911504424779</v>
      </c>
      <c r="AQ113" s="189">
        <v>2226</v>
      </c>
      <c r="AR113" s="190">
        <v>0</v>
      </c>
      <c r="AS113" s="190">
        <v>1</v>
      </c>
      <c r="AT113" s="190">
        <v>29</v>
      </c>
      <c r="AU113" s="190"/>
      <c r="AV113" s="189">
        <v>2226</v>
      </c>
      <c r="AW113" s="189">
        <v>3012</v>
      </c>
      <c r="AX113" s="189">
        <v>1353</v>
      </c>
    </row>
    <row r="114" spans="1:50" ht="20.25" hidden="1" x14ac:dyDescent="0.3">
      <c r="A114" s="163" t="s">
        <v>200</v>
      </c>
      <c r="B114" s="164">
        <v>240</v>
      </c>
      <c r="C114" s="164">
        <v>240</v>
      </c>
      <c r="D114" s="164">
        <v>240</v>
      </c>
      <c r="E114" s="164">
        <v>240</v>
      </c>
      <c r="F114" s="164">
        <v>123</v>
      </c>
      <c r="G114" s="164">
        <v>155</v>
      </c>
      <c r="H114" s="164">
        <v>513</v>
      </c>
      <c r="I114" s="164">
        <v>645</v>
      </c>
      <c r="J114" s="164">
        <v>123</v>
      </c>
      <c r="K114" s="164">
        <v>123</v>
      </c>
      <c r="L114" s="164">
        <v>92</v>
      </c>
      <c r="M114" s="164">
        <v>92</v>
      </c>
      <c r="N114" s="164">
        <v>78</v>
      </c>
      <c r="O114" s="164">
        <v>22.5</v>
      </c>
      <c r="P114" s="164">
        <v>848</v>
      </c>
      <c r="Q114" s="164">
        <v>245</v>
      </c>
      <c r="R114" s="186">
        <v>172</v>
      </c>
      <c r="S114" s="186">
        <v>172</v>
      </c>
      <c r="T114" s="187">
        <v>46.5</v>
      </c>
      <c r="U114" s="187">
        <v>42</v>
      </c>
      <c r="V114" s="188">
        <v>0</v>
      </c>
      <c r="W114" s="188">
        <v>0</v>
      </c>
      <c r="X114" s="186">
        <v>0</v>
      </c>
      <c r="Y114" s="186">
        <v>0</v>
      </c>
      <c r="Z114" s="186">
        <v>0</v>
      </c>
      <c r="AA114" s="167">
        <v>0</v>
      </c>
      <c r="AB114" s="186">
        <v>0</v>
      </c>
      <c r="AC114" s="186">
        <v>0</v>
      </c>
      <c r="AD114" s="167">
        <v>0</v>
      </c>
      <c r="AE114" s="186">
        <v>0</v>
      </c>
      <c r="AF114" s="186">
        <v>0</v>
      </c>
      <c r="AG114" s="167">
        <v>0</v>
      </c>
      <c r="AH114" s="186">
        <v>0</v>
      </c>
      <c r="AI114" s="186">
        <v>0</v>
      </c>
      <c r="AJ114" s="167">
        <v>0</v>
      </c>
      <c r="AK114" s="186">
        <v>0</v>
      </c>
      <c r="AL114" s="186">
        <v>0</v>
      </c>
      <c r="AM114" s="167">
        <v>0</v>
      </c>
      <c r="AN114" s="186">
        <v>0</v>
      </c>
      <c r="AO114" s="186">
        <v>0</v>
      </c>
      <c r="AP114" s="167">
        <v>0</v>
      </c>
      <c r="AQ114" s="189">
        <v>250</v>
      </c>
      <c r="AR114" s="190">
        <v>10</v>
      </c>
      <c r="AS114" s="190">
        <v>0</v>
      </c>
      <c r="AT114" s="190">
        <v>0</v>
      </c>
      <c r="AU114" s="190"/>
      <c r="AV114" s="189">
        <v>240</v>
      </c>
      <c r="AW114" s="189">
        <v>158</v>
      </c>
      <c r="AX114" s="189">
        <v>658</v>
      </c>
    </row>
    <row r="115" spans="1:50" ht="20.25" hidden="1" x14ac:dyDescent="0.3">
      <c r="A115" s="163" t="s">
        <v>201</v>
      </c>
      <c r="B115" s="164">
        <v>327</v>
      </c>
      <c r="C115" s="164">
        <v>275</v>
      </c>
      <c r="D115" s="164">
        <v>327</v>
      </c>
      <c r="E115" s="164">
        <v>275</v>
      </c>
      <c r="F115" s="164">
        <v>247</v>
      </c>
      <c r="G115" s="164">
        <v>263</v>
      </c>
      <c r="H115" s="164">
        <v>755</v>
      </c>
      <c r="I115" s="164">
        <v>958</v>
      </c>
      <c r="J115" s="164">
        <v>80</v>
      </c>
      <c r="K115" s="164">
        <v>139</v>
      </c>
      <c r="L115" s="164">
        <v>74</v>
      </c>
      <c r="M115" s="164">
        <v>74</v>
      </c>
      <c r="N115" s="164">
        <v>0</v>
      </c>
      <c r="O115" s="164">
        <v>0</v>
      </c>
      <c r="P115" s="164">
        <v>0</v>
      </c>
      <c r="Q115" s="164">
        <v>0</v>
      </c>
      <c r="R115" s="186">
        <v>98</v>
      </c>
      <c r="S115" s="186">
        <v>98</v>
      </c>
      <c r="T115" s="187">
        <v>50.125</v>
      </c>
      <c r="U115" s="187">
        <v>24</v>
      </c>
      <c r="V115" s="188">
        <v>0</v>
      </c>
      <c r="W115" s="188">
        <v>0</v>
      </c>
      <c r="X115" s="186">
        <v>0</v>
      </c>
      <c r="Y115" s="186">
        <v>0</v>
      </c>
      <c r="Z115" s="186">
        <v>0</v>
      </c>
      <c r="AA115" s="167">
        <v>0</v>
      </c>
      <c r="AB115" s="186">
        <v>0</v>
      </c>
      <c r="AC115" s="186">
        <v>0</v>
      </c>
      <c r="AD115" s="167">
        <v>0</v>
      </c>
      <c r="AE115" s="186">
        <v>0</v>
      </c>
      <c r="AF115" s="186">
        <v>0</v>
      </c>
      <c r="AG115" s="167">
        <v>0</v>
      </c>
      <c r="AH115" s="186">
        <v>0</v>
      </c>
      <c r="AI115" s="186">
        <v>0</v>
      </c>
      <c r="AJ115" s="167">
        <v>0</v>
      </c>
      <c r="AK115" s="186">
        <v>0</v>
      </c>
      <c r="AL115" s="186">
        <v>0</v>
      </c>
      <c r="AM115" s="167">
        <v>0</v>
      </c>
      <c r="AN115" s="186">
        <v>0</v>
      </c>
      <c r="AO115" s="186">
        <v>0</v>
      </c>
      <c r="AP115" s="167">
        <v>0</v>
      </c>
      <c r="AQ115" s="189">
        <v>275</v>
      </c>
      <c r="AR115" s="190">
        <v>0</v>
      </c>
      <c r="AS115" s="190">
        <v>0</v>
      </c>
      <c r="AT115" s="190">
        <v>0</v>
      </c>
      <c r="AU115" s="190"/>
      <c r="AV115" s="189">
        <v>275</v>
      </c>
      <c r="AW115" s="189">
        <v>290</v>
      </c>
      <c r="AX115" s="189">
        <v>1056</v>
      </c>
    </row>
    <row r="116" spans="1:50" ht="20.25" hidden="1" x14ac:dyDescent="0.3">
      <c r="A116" s="163" t="s">
        <v>202</v>
      </c>
      <c r="B116" s="164">
        <v>563</v>
      </c>
      <c r="C116" s="164">
        <v>570</v>
      </c>
      <c r="D116" s="164">
        <v>554</v>
      </c>
      <c r="E116" s="164">
        <v>540</v>
      </c>
      <c r="F116" s="164">
        <v>216</v>
      </c>
      <c r="G116" s="164">
        <v>307</v>
      </c>
      <c r="H116" s="164">
        <v>389</v>
      </c>
      <c r="I116" s="164">
        <v>569</v>
      </c>
      <c r="J116" s="164">
        <v>605</v>
      </c>
      <c r="K116" s="164">
        <v>620</v>
      </c>
      <c r="L116" s="164">
        <v>570</v>
      </c>
      <c r="M116" s="164">
        <v>565</v>
      </c>
      <c r="N116" s="164">
        <v>137.30000000000001</v>
      </c>
      <c r="O116" s="164">
        <v>0</v>
      </c>
      <c r="P116" s="164">
        <v>241</v>
      </c>
      <c r="Q116" s="164">
        <v>0</v>
      </c>
      <c r="R116" s="186">
        <v>190</v>
      </c>
      <c r="S116" s="186">
        <v>190</v>
      </c>
      <c r="T116" s="187">
        <v>550.25</v>
      </c>
      <c r="U116" s="187">
        <v>476.75</v>
      </c>
      <c r="V116" s="188">
        <v>0</v>
      </c>
      <c r="W116" s="188">
        <v>0</v>
      </c>
      <c r="X116" s="186">
        <v>0</v>
      </c>
      <c r="Y116" s="186">
        <v>0</v>
      </c>
      <c r="Z116" s="186">
        <v>0</v>
      </c>
      <c r="AA116" s="167">
        <v>0</v>
      </c>
      <c r="AB116" s="186">
        <v>0</v>
      </c>
      <c r="AC116" s="186">
        <v>0</v>
      </c>
      <c r="AD116" s="167">
        <v>0</v>
      </c>
      <c r="AE116" s="186">
        <v>0</v>
      </c>
      <c r="AF116" s="186">
        <v>0</v>
      </c>
      <c r="AG116" s="167">
        <v>0</v>
      </c>
      <c r="AH116" s="186">
        <v>0</v>
      </c>
      <c r="AI116" s="186">
        <v>0</v>
      </c>
      <c r="AJ116" s="167">
        <v>0</v>
      </c>
      <c r="AK116" s="186">
        <v>0</v>
      </c>
      <c r="AL116" s="186">
        <v>0</v>
      </c>
      <c r="AM116" s="167">
        <v>0</v>
      </c>
      <c r="AN116" s="186">
        <v>0</v>
      </c>
      <c r="AO116" s="186">
        <v>0</v>
      </c>
      <c r="AP116" s="167">
        <v>0</v>
      </c>
      <c r="AQ116" s="189">
        <v>570</v>
      </c>
      <c r="AR116" s="190">
        <v>0</v>
      </c>
      <c r="AS116" s="190">
        <v>0</v>
      </c>
      <c r="AT116" s="190">
        <v>8</v>
      </c>
      <c r="AU116" s="190"/>
      <c r="AV116" s="189">
        <v>548</v>
      </c>
      <c r="AW116" s="189">
        <v>286</v>
      </c>
      <c r="AX116" s="189">
        <v>521</v>
      </c>
    </row>
    <row r="117" spans="1:50" ht="20.25" hidden="1" x14ac:dyDescent="0.3">
      <c r="A117" s="163" t="s">
        <v>203</v>
      </c>
      <c r="B117" s="164">
        <v>120</v>
      </c>
      <c r="C117" s="164">
        <v>120</v>
      </c>
      <c r="D117" s="164">
        <v>111</v>
      </c>
      <c r="E117" s="164">
        <v>111</v>
      </c>
      <c r="F117" s="164">
        <v>56</v>
      </c>
      <c r="G117" s="164">
        <v>89</v>
      </c>
      <c r="H117" s="164">
        <v>504</v>
      </c>
      <c r="I117" s="164">
        <v>802</v>
      </c>
      <c r="J117" s="164">
        <v>119</v>
      </c>
      <c r="K117" s="164">
        <v>119</v>
      </c>
      <c r="L117" s="164">
        <v>108.5</v>
      </c>
      <c r="M117" s="164">
        <v>108.5</v>
      </c>
      <c r="N117" s="164">
        <v>45</v>
      </c>
      <c r="O117" s="164">
        <v>0</v>
      </c>
      <c r="P117" s="164">
        <v>415</v>
      </c>
      <c r="Q117" s="164">
        <v>0</v>
      </c>
      <c r="R117" s="186">
        <v>99</v>
      </c>
      <c r="S117" s="186">
        <v>99</v>
      </c>
      <c r="T117" s="187">
        <v>7.5</v>
      </c>
      <c r="U117" s="187">
        <v>25</v>
      </c>
      <c r="V117" s="188">
        <v>0</v>
      </c>
      <c r="W117" s="188">
        <v>0</v>
      </c>
      <c r="X117" s="186">
        <v>0</v>
      </c>
      <c r="Y117" s="186">
        <v>0</v>
      </c>
      <c r="Z117" s="186">
        <v>0</v>
      </c>
      <c r="AA117" s="167">
        <v>0</v>
      </c>
      <c r="AB117" s="186">
        <v>0</v>
      </c>
      <c r="AC117" s="186">
        <v>0</v>
      </c>
      <c r="AD117" s="167">
        <v>0</v>
      </c>
      <c r="AE117" s="186">
        <v>0</v>
      </c>
      <c r="AF117" s="186">
        <v>0</v>
      </c>
      <c r="AG117" s="167">
        <v>0</v>
      </c>
      <c r="AH117" s="186">
        <v>0</v>
      </c>
      <c r="AI117" s="186">
        <v>0</v>
      </c>
      <c r="AJ117" s="167">
        <v>0</v>
      </c>
      <c r="AK117" s="186">
        <v>0</v>
      </c>
      <c r="AL117" s="186">
        <v>0</v>
      </c>
      <c r="AM117" s="167">
        <v>0</v>
      </c>
      <c r="AN117" s="186">
        <v>0</v>
      </c>
      <c r="AO117" s="186">
        <v>0</v>
      </c>
      <c r="AP117" s="167">
        <v>0</v>
      </c>
      <c r="AQ117" s="189">
        <v>120</v>
      </c>
      <c r="AR117" s="190">
        <v>0</v>
      </c>
      <c r="AS117" s="190">
        <v>0</v>
      </c>
      <c r="AT117" s="190">
        <v>9</v>
      </c>
      <c r="AU117" s="190"/>
      <c r="AV117" s="189">
        <v>120</v>
      </c>
      <c r="AW117" s="189">
        <v>95</v>
      </c>
      <c r="AX117" s="189">
        <v>789</v>
      </c>
    </row>
    <row r="118" spans="1:50" ht="20.25" hidden="1" x14ac:dyDescent="0.3">
      <c r="A118" s="163" t="s">
        <v>204</v>
      </c>
      <c r="B118" s="164">
        <v>4523</v>
      </c>
      <c r="C118" s="164">
        <v>4675</v>
      </c>
      <c r="D118" s="164">
        <v>4370</v>
      </c>
      <c r="E118" s="164">
        <v>4400</v>
      </c>
      <c r="F118" s="164">
        <v>2360</v>
      </c>
      <c r="G118" s="164">
        <v>3480</v>
      </c>
      <c r="H118" s="164">
        <v>540</v>
      </c>
      <c r="I118" s="164">
        <v>791</v>
      </c>
      <c r="J118" s="164">
        <v>11519.25</v>
      </c>
      <c r="K118" s="164">
        <v>5709</v>
      </c>
      <c r="L118" s="164">
        <v>5583.25</v>
      </c>
      <c r="M118" s="164">
        <v>5677.25</v>
      </c>
      <c r="N118" s="164">
        <v>5291</v>
      </c>
      <c r="O118" s="164">
        <v>0</v>
      </c>
      <c r="P118" s="164">
        <v>948</v>
      </c>
      <c r="Q118" s="164">
        <v>0</v>
      </c>
      <c r="R118" s="186">
        <v>1773</v>
      </c>
      <c r="S118" s="186">
        <v>2683</v>
      </c>
      <c r="T118" s="187">
        <v>4405.0424999999996</v>
      </c>
      <c r="U118" s="187">
        <v>3513.61</v>
      </c>
      <c r="V118" s="188">
        <v>0</v>
      </c>
      <c r="W118" s="188">
        <v>0</v>
      </c>
      <c r="X118" s="186">
        <v>31280</v>
      </c>
      <c r="Y118" s="186">
        <v>114</v>
      </c>
      <c r="Z118" s="186">
        <v>114.5</v>
      </c>
      <c r="AA118" s="167">
        <v>0.43859649122807015</v>
      </c>
      <c r="AB118" s="186">
        <v>2</v>
      </c>
      <c r="AC118" s="186">
        <v>10</v>
      </c>
      <c r="AD118" s="167">
        <v>400</v>
      </c>
      <c r="AE118" s="186">
        <v>1.5</v>
      </c>
      <c r="AF118" s="186">
        <v>0</v>
      </c>
      <c r="AG118" s="167">
        <v>100</v>
      </c>
      <c r="AH118" s="186">
        <v>114</v>
      </c>
      <c r="AI118" s="186">
        <v>112.5</v>
      </c>
      <c r="AJ118" s="167">
        <v>1.31578947368421</v>
      </c>
      <c r="AK118" s="186">
        <v>81</v>
      </c>
      <c r="AL118" s="186">
        <v>65</v>
      </c>
      <c r="AM118" s="167">
        <v>19.7530864197531</v>
      </c>
      <c r="AN118" s="186">
        <v>711</v>
      </c>
      <c r="AO118" s="186">
        <v>578</v>
      </c>
      <c r="AP118" s="167">
        <v>18.7060478199719</v>
      </c>
      <c r="AQ118" s="189">
        <v>4675</v>
      </c>
      <c r="AR118" s="190">
        <v>2</v>
      </c>
      <c r="AS118" s="190">
        <v>2</v>
      </c>
      <c r="AT118" s="190">
        <v>0</v>
      </c>
      <c r="AU118" s="190"/>
      <c r="AV118" s="189">
        <v>4398</v>
      </c>
      <c r="AW118" s="189">
        <v>3417</v>
      </c>
      <c r="AX118" s="189">
        <v>777</v>
      </c>
    </row>
    <row r="119" spans="1:50" ht="20.25" hidden="1" x14ac:dyDescent="0.3">
      <c r="A119" s="181" t="s">
        <v>205</v>
      </c>
      <c r="B119" s="164">
        <v>1508</v>
      </c>
      <c r="C119" s="164">
        <v>1545</v>
      </c>
      <c r="D119" s="164">
        <v>1254</v>
      </c>
      <c r="E119" s="164">
        <v>1431</v>
      </c>
      <c r="F119" s="164">
        <v>411</v>
      </c>
      <c r="G119" s="164">
        <v>555</v>
      </c>
      <c r="H119" s="164">
        <v>328</v>
      </c>
      <c r="I119" s="164">
        <v>388</v>
      </c>
      <c r="J119" s="164">
        <v>2090</v>
      </c>
      <c r="K119" s="164">
        <v>1991</v>
      </c>
      <c r="L119" s="164">
        <v>1397</v>
      </c>
      <c r="M119" s="164">
        <v>1550</v>
      </c>
      <c r="N119" s="164">
        <v>727.73</v>
      </c>
      <c r="O119" s="164">
        <v>294.36100000000005</v>
      </c>
      <c r="P119" s="164">
        <v>521</v>
      </c>
      <c r="Q119" s="164">
        <v>190</v>
      </c>
      <c r="R119" s="186">
        <v>1895.75</v>
      </c>
      <c r="S119" s="186">
        <v>2001.75</v>
      </c>
      <c r="T119" s="187">
        <v>1119.0174999999999</v>
      </c>
      <c r="U119" s="187">
        <v>534.39</v>
      </c>
      <c r="V119" s="188">
        <v>0</v>
      </c>
      <c r="W119" s="188">
        <v>0</v>
      </c>
      <c r="X119" s="186">
        <v>1488</v>
      </c>
      <c r="Y119" s="186">
        <v>40.47</v>
      </c>
      <c r="Z119" s="186">
        <v>39.97</v>
      </c>
      <c r="AA119" s="157">
        <f>(Z119-Y119)/Y119*100</f>
        <v>-1.2354830738818878</v>
      </c>
      <c r="AB119" s="186">
        <v>0</v>
      </c>
      <c r="AC119" s="186">
        <v>0</v>
      </c>
      <c r="AD119" s="157">
        <v>0</v>
      </c>
      <c r="AE119" s="186">
        <v>0.5</v>
      </c>
      <c r="AF119" s="186">
        <v>0</v>
      </c>
      <c r="AG119" s="157">
        <f>(AF119-AE119)/AE119*100</f>
        <v>-100</v>
      </c>
      <c r="AH119" s="186">
        <v>34.65</v>
      </c>
      <c r="AI119" s="186">
        <v>34.15</v>
      </c>
      <c r="AJ119" s="157">
        <f>(AI119-AH119)/AH119*100</f>
        <v>-1.4430014430014431</v>
      </c>
      <c r="AK119" s="186">
        <v>2</v>
      </c>
      <c r="AL119" s="186">
        <v>14</v>
      </c>
      <c r="AM119" s="157">
        <f>(AL119-AK119)/AK119*100</f>
        <v>600</v>
      </c>
      <c r="AN119" s="186">
        <v>58</v>
      </c>
      <c r="AO119" s="186">
        <v>410</v>
      </c>
      <c r="AP119" s="157">
        <f>(AO119-AN119)/AN119*100</f>
        <v>606.89655172413791</v>
      </c>
      <c r="AQ119" s="189">
        <v>1500</v>
      </c>
      <c r="AR119" s="190">
        <v>75</v>
      </c>
      <c r="AS119" s="190">
        <v>120</v>
      </c>
      <c r="AT119" s="190">
        <v>74</v>
      </c>
      <c r="AU119" s="190"/>
      <c r="AV119" s="189">
        <v>1385</v>
      </c>
      <c r="AW119" s="190">
        <v>632.65</v>
      </c>
      <c r="AX119" s="189">
        <v>457</v>
      </c>
    </row>
    <row r="120" spans="1:50" ht="20.25" hidden="1" x14ac:dyDescent="0.3">
      <c r="A120" s="163" t="s">
        <v>206</v>
      </c>
      <c r="B120" s="164">
        <v>6</v>
      </c>
      <c r="C120" s="164">
        <v>6</v>
      </c>
      <c r="D120" s="164">
        <v>0</v>
      </c>
      <c r="E120" s="164">
        <v>0</v>
      </c>
      <c r="F120" s="164">
        <v>0</v>
      </c>
      <c r="G120" s="164">
        <v>0</v>
      </c>
      <c r="H120" s="164">
        <v>0</v>
      </c>
      <c r="I120" s="164">
        <v>0</v>
      </c>
      <c r="J120" s="164">
        <v>8</v>
      </c>
      <c r="K120" s="164">
        <v>14</v>
      </c>
      <c r="L120" s="164">
        <v>0</v>
      </c>
      <c r="M120" s="164">
        <v>0</v>
      </c>
      <c r="N120" s="164">
        <v>0</v>
      </c>
      <c r="O120" s="164">
        <v>0</v>
      </c>
      <c r="P120" s="164" t="s">
        <v>105</v>
      </c>
      <c r="Q120" s="164" t="s">
        <v>105</v>
      </c>
      <c r="R120" s="186">
        <v>5.75</v>
      </c>
      <c r="S120" s="186">
        <v>2</v>
      </c>
      <c r="T120" s="187">
        <v>2.5</v>
      </c>
      <c r="U120" s="187">
        <v>2.5</v>
      </c>
      <c r="V120" s="188">
        <v>0</v>
      </c>
      <c r="W120" s="188">
        <v>0</v>
      </c>
      <c r="X120" s="186">
        <v>0</v>
      </c>
      <c r="Y120" s="186">
        <v>0</v>
      </c>
      <c r="Z120" s="186">
        <v>0</v>
      </c>
      <c r="AA120" s="167">
        <v>0</v>
      </c>
      <c r="AB120" s="186">
        <v>0</v>
      </c>
      <c r="AC120" s="186">
        <v>0</v>
      </c>
      <c r="AD120" s="167">
        <v>0</v>
      </c>
      <c r="AE120" s="186">
        <v>0</v>
      </c>
      <c r="AF120" s="186">
        <v>0</v>
      </c>
      <c r="AG120" s="167">
        <v>0</v>
      </c>
      <c r="AH120" s="186">
        <v>0</v>
      </c>
      <c r="AI120" s="186">
        <v>0</v>
      </c>
      <c r="AJ120" s="167">
        <v>0</v>
      </c>
      <c r="AK120" s="186">
        <v>0</v>
      </c>
      <c r="AL120" s="186">
        <v>0</v>
      </c>
      <c r="AM120" s="167">
        <v>0</v>
      </c>
      <c r="AN120" s="186">
        <v>0</v>
      </c>
      <c r="AO120" s="186">
        <v>0</v>
      </c>
      <c r="AP120" s="167">
        <v>0</v>
      </c>
      <c r="AQ120" s="189">
        <v>12</v>
      </c>
      <c r="AR120" s="190">
        <v>6</v>
      </c>
      <c r="AS120" s="190">
        <v>0</v>
      </c>
      <c r="AT120" s="190">
        <v>6</v>
      </c>
      <c r="AU120" s="190"/>
      <c r="AV120" s="189">
        <v>6</v>
      </c>
      <c r="AW120" s="189">
        <v>1.5</v>
      </c>
      <c r="AX120" s="189">
        <v>250</v>
      </c>
    </row>
    <row r="121" spans="1:50" ht="20.25" hidden="1" x14ac:dyDescent="0.3">
      <c r="A121" s="163" t="s">
        <v>207</v>
      </c>
      <c r="B121" s="164">
        <v>0</v>
      </c>
      <c r="C121" s="164">
        <v>0</v>
      </c>
      <c r="D121" s="164">
        <v>0</v>
      </c>
      <c r="E121" s="164">
        <v>0</v>
      </c>
      <c r="F121" s="164">
        <v>0</v>
      </c>
      <c r="G121" s="164">
        <v>0</v>
      </c>
      <c r="H121" s="164">
        <v>0</v>
      </c>
      <c r="I121" s="164">
        <v>0</v>
      </c>
      <c r="J121" s="164">
        <v>0</v>
      </c>
      <c r="K121" s="164">
        <v>0</v>
      </c>
      <c r="L121" s="164">
        <v>0</v>
      </c>
      <c r="M121" s="164">
        <v>0</v>
      </c>
      <c r="N121" s="164">
        <v>0</v>
      </c>
      <c r="O121" s="164">
        <v>0</v>
      </c>
      <c r="P121" s="164" t="s">
        <v>105</v>
      </c>
      <c r="Q121" s="164" t="s">
        <v>105</v>
      </c>
      <c r="R121" s="186">
        <v>0</v>
      </c>
      <c r="S121" s="186">
        <v>0</v>
      </c>
      <c r="T121" s="187">
        <v>0</v>
      </c>
      <c r="U121" s="187">
        <v>0</v>
      </c>
      <c r="V121" s="188">
        <v>0</v>
      </c>
      <c r="W121" s="188">
        <v>0</v>
      </c>
      <c r="X121" s="186">
        <v>0</v>
      </c>
      <c r="Y121" s="186">
        <v>0</v>
      </c>
      <c r="Z121" s="186">
        <v>0</v>
      </c>
      <c r="AA121" s="167">
        <v>0</v>
      </c>
      <c r="AB121" s="186">
        <v>0</v>
      </c>
      <c r="AC121" s="186">
        <v>0</v>
      </c>
      <c r="AD121" s="167">
        <v>0</v>
      </c>
      <c r="AE121" s="186">
        <v>0</v>
      </c>
      <c r="AF121" s="186">
        <v>0</v>
      </c>
      <c r="AG121" s="167">
        <v>0</v>
      </c>
      <c r="AH121" s="186">
        <v>0</v>
      </c>
      <c r="AI121" s="186">
        <v>0</v>
      </c>
      <c r="AJ121" s="167">
        <v>0</v>
      </c>
      <c r="AK121" s="186">
        <v>0</v>
      </c>
      <c r="AL121" s="186">
        <v>0</v>
      </c>
      <c r="AM121" s="167">
        <v>0</v>
      </c>
      <c r="AN121" s="186">
        <v>0</v>
      </c>
      <c r="AO121" s="186">
        <v>0</v>
      </c>
      <c r="AP121" s="167">
        <v>0</v>
      </c>
      <c r="AQ121" s="189">
        <v>0</v>
      </c>
      <c r="AR121" s="190">
        <v>0</v>
      </c>
      <c r="AS121" s="190">
        <v>0</v>
      </c>
      <c r="AT121" s="190">
        <v>0</v>
      </c>
      <c r="AU121" s="190"/>
      <c r="AV121" s="189">
        <v>0</v>
      </c>
      <c r="AW121" s="189">
        <v>0</v>
      </c>
      <c r="AX121" s="189">
        <v>0</v>
      </c>
    </row>
    <row r="122" spans="1:50" ht="20.25" hidden="1" x14ac:dyDescent="0.3">
      <c r="A122" s="163" t="s">
        <v>208</v>
      </c>
      <c r="B122" s="164">
        <v>30</v>
      </c>
      <c r="C122" s="164">
        <v>30</v>
      </c>
      <c r="D122" s="164">
        <v>20</v>
      </c>
      <c r="E122" s="164">
        <v>20</v>
      </c>
      <c r="F122" s="164">
        <v>7</v>
      </c>
      <c r="G122" s="164">
        <v>7</v>
      </c>
      <c r="H122" s="164">
        <v>348</v>
      </c>
      <c r="I122" s="164">
        <v>350</v>
      </c>
      <c r="J122" s="164">
        <v>50</v>
      </c>
      <c r="K122" s="164">
        <v>52</v>
      </c>
      <c r="L122" s="164">
        <v>20</v>
      </c>
      <c r="M122" s="164">
        <v>25</v>
      </c>
      <c r="N122" s="164">
        <v>0</v>
      </c>
      <c r="O122" s="164">
        <v>0</v>
      </c>
      <c r="P122" s="164">
        <v>0</v>
      </c>
      <c r="Q122" s="164">
        <v>0</v>
      </c>
      <c r="R122" s="186">
        <v>26</v>
      </c>
      <c r="S122" s="186">
        <v>40</v>
      </c>
      <c r="T122" s="187">
        <v>8.75</v>
      </c>
      <c r="U122" s="187">
        <v>2</v>
      </c>
      <c r="V122" s="188">
        <v>0</v>
      </c>
      <c r="W122" s="188">
        <v>0</v>
      </c>
      <c r="X122" s="186">
        <v>0</v>
      </c>
      <c r="Y122" s="186">
        <v>0</v>
      </c>
      <c r="Z122" s="186">
        <v>0</v>
      </c>
      <c r="AA122" s="167">
        <v>0</v>
      </c>
      <c r="AB122" s="186">
        <v>0</v>
      </c>
      <c r="AC122" s="186">
        <v>0</v>
      </c>
      <c r="AD122" s="167">
        <v>0</v>
      </c>
      <c r="AE122" s="186">
        <v>0</v>
      </c>
      <c r="AF122" s="186">
        <v>0</v>
      </c>
      <c r="AG122" s="167">
        <v>0</v>
      </c>
      <c r="AH122" s="186">
        <v>0</v>
      </c>
      <c r="AI122" s="186">
        <v>0</v>
      </c>
      <c r="AJ122" s="167">
        <v>0</v>
      </c>
      <c r="AK122" s="186">
        <v>0</v>
      </c>
      <c r="AL122" s="186">
        <v>0</v>
      </c>
      <c r="AM122" s="167">
        <v>0</v>
      </c>
      <c r="AN122" s="186">
        <v>0</v>
      </c>
      <c r="AO122" s="186">
        <v>0</v>
      </c>
      <c r="AP122" s="167">
        <v>0</v>
      </c>
      <c r="AQ122" s="189">
        <v>43</v>
      </c>
      <c r="AR122" s="190">
        <v>19</v>
      </c>
      <c r="AS122" s="190">
        <v>6</v>
      </c>
      <c r="AT122" s="190">
        <v>10</v>
      </c>
      <c r="AU122" s="190"/>
      <c r="AV122" s="189">
        <v>24</v>
      </c>
      <c r="AW122" s="189">
        <v>9</v>
      </c>
      <c r="AX122" s="189">
        <v>371</v>
      </c>
    </row>
    <row r="123" spans="1:50" ht="20.25" hidden="1" x14ac:dyDescent="0.3">
      <c r="A123" s="163" t="s">
        <v>209</v>
      </c>
      <c r="B123" s="164">
        <v>923</v>
      </c>
      <c r="C123" s="164">
        <v>963</v>
      </c>
      <c r="D123" s="164">
        <v>904</v>
      </c>
      <c r="E123" s="164">
        <v>904</v>
      </c>
      <c r="F123" s="164">
        <v>333</v>
      </c>
      <c r="G123" s="164">
        <v>427</v>
      </c>
      <c r="H123" s="164">
        <v>368</v>
      </c>
      <c r="I123" s="164">
        <v>472</v>
      </c>
      <c r="J123" s="164">
        <v>983</v>
      </c>
      <c r="K123" s="164">
        <v>892</v>
      </c>
      <c r="L123" s="164">
        <v>806</v>
      </c>
      <c r="M123" s="164">
        <v>877</v>
      </c>
      <c r="N123" s="164">
        <v>727.53</v>
      </c>
      <c r="O123" s="164">
        <v>259.16000000000003</v>
      </c>
      <c r="P123" s="164">
        <v>903</v>
      </c>
      <c r="Q123" s="164">
        <v>296</v>
      </c>
      <c r="R123" s="186">
        <v>1304</v>
      </c>
      <c r="S123" s="186">
        <v>1153.5</v>
      </c>
      <c r="T123" s="187">
        <v>699</v>
      </c>
      <c r="U123" s="187">
        <v>221</v>
      </c>
      <c r="V123" s="188">
        <v>0</v>
      </c>
      <c r="W123" s="188">
        <v>0</v>
      </c>
      <c r="X123" s="186">
        <v>1298</v>
      </c>
      <c r="Y123" s="186">
        <v>11.32</v>
      </c>
      <c r="Z123" s="186">
        <v>10.82</v>
      </c>
      <c r="AA123" s="167">
        <v>4.4169611307420498</v>
      </c>
      <c r="AB123" s="186">
        <v>0</v>
      </c>
      <c r="AC123" s="186">
        <v>0</v>
      </c>
      <c r="AD123" s="167">
        <v>0</v>
      </c>
      <c r="AE123" s="186">
        <v>0.5</v>
      </c>
      <c r="AF123" s="186">
        <v>0</v>
      </c>
      <c r="AG123" s="167">
        <v>100</v>
      </c>
      <c r="AH123" s="186">
        <v>11</v>
      </c>
      <c r="AI123" s="186">
        <v>10.5</v>
      </c>
      <c r="AJ123" s="167">
        <v>4.5454545454545503</v>
      </c>
      <c r="AK123" s="186">
        <v>1</v>
      </c>
      <c r="AL123" s="186">
        <v>1</v>
      </c>
      <c r="AM123" s="167">
        <v>0</v>
      </c>
      <c r="AN123" s="186">
        <v>91</v>
      </c>
      <c r="AO123" s="186">
        <v>95</v>
      </c>
      <c r="AP123" s="167">
        <v>4.395604395604396</v>
      </c>
      <c r="AQ123" s="189">
        <v>931</v>
      </c>
      <c r="AR123" s="190">
        <v>2</v>
      </c>
      <c r="AS123" s="190">
        <v>34</v>
      </c>
      <c r="AT123" s="190">
        <v>19</v>
      </c>
      <c r="AU123" s="190"/>
      <c r="AV123" s="189">
        <v>889</v>
      </c>
      <c r="AW123" s="189">
        <v>502</v>
      </c>
      <c r="AX123" s="189">
        <v>565</v>
      </c>
    </row>
    <row r="124" spans="1:50" ht="20.25" hidden="1" x14ac:dyDescent="0.3">
      <c r="A124" s="163" t="s">
        <v>210</v>
      </c>
      <c r="B124" s="164">
        <v>51</v>
      </c>
      <c r="C124" s="164">
        <v>51</v>
      </c>
      <c r="D124" s="164">
        <v>38</v>
      </c>
      <c r="E124" s="164">
        <v>41</v>
      </c>
      <c r="F124" s="164">
        <v>8</v>
      </c>
      <c r="G124" s="164">
        <v>9</v>
      </c>
      <c r="H124" s="164">
        <v>207</v>
      </c>
      <c r="I124" s="164">
        <v>210</v>
      </c>
      <c r="J124" s="164">
        <v>46</v>
      </c>
      <c r="K124" s="164">
        <v>37</v>
      </c>
      <c r="L124" s="164">
        <v>35</v>
      </c>
      <c r="M124" s="164">
        <v>31</v>
      </c>
      <c r="N124" s="164">
        <v>0.2</v>
      </c>
      <c r="O124" s="164">
        <v>5.6</v>
      </c>
      <c r="P124" s="164">
        <v>6</v>
      </c>
      <c r="Q124" s="164">
        <v>181</v>
      </c>
      <c r="R124" s="186">
        <v>73</v>
      </c>
      <c r="S124" s="186">
        <v>97.25</v>
      </c>
      <c r="T124" s="187">
        <v>17</v>
      </c>
      <c r="U124" s="187">
        <v>2</v>
      </c>
      <c r="V124" s="188">
        <v>0</v>
      </c>
      <c r="W124" s="188">
        <v>0</v>
      </c>
      <c r="X124" s="186">
        <v>0</v>
      </c>
      <c r="Y124" s="186">
        <v>0</v>
      </c>
      <c r="Z124" s="186">
        <v>0</v>
      </c>
      <c r="AA124" s="167">
        <v>0</v>
      </c>
      <c r="AB124" s="186">
        <v>0</v>
      </c>
      <c r="AC124" s="186">
        <v>0</v>
      </c>
      <c r="AD124" s="167">
        <v>0</v>
      </c>
      <c r="AE124" s="186">
        <v>0</v>
      </c>
      <c r="AF124" s="186">
        <v>0</v>
      </c>
      <c r="AG124" s="167">
        <v>0</v>
      </c>
      <c r="AH124" s="186">
        <v>0</v>
      </c>
      <c r="AI124" s="186">
        <v>0</v>
      </c>
      <c r="AJ124" s="167">
        <v>0</v>
      </c>
      <c r="AK124" s="186">
        <v>0</v>
      </c>
      <c r="AL124" s="186">
        <v>0</v>
      </c>
      <c r="AM124" s="167">
        <v>0</v>
      </c>
      <c r="AN124" s="186" t="s">
        <v>105</v>
      </c>
      <c r="AO124" s="186" t="s">
        <v>105</v>
      </c>
      <c r="AP124" s="167">
        <v>0</v>
      </c>
      <c r="AQ124" s="189">
        <v>42</v>
      </c>
      <c r="AR124" s="190">
        <v>3</v>
      </c>
      <c r="AS124" s="190">
        <v>12</v>
      </c>
      <c r="AT124" s="190">
        <v>10</v>
      </c>
      <c r="AU124" s="190"/>
      <c r="AV124" s="189">
        <v>39</v>
      </c>
      <c r="AW124" s="189">
        <v>10</v>
      </c>
      <c r="AX124" s="189">
        <v>247</v>
      </c>
    </row>
    <row r="125" spans="1:50" ht="20.25" hidden="1" x14ac:dyDescent="0.3">
      <c r="A125" s="163" t="s">
        <v>211</v>
      </c>
      <c r="B125" s="164">
        <v>413</v>
      </c>
      <c r="C125" s="164">
        <v>410</v>
      </c>
      <c r="D125" s="164">
        <v>262</v>
      </c>
      <c r="E125" s="164">
        <v>388</v>
      </c>
      <c r="F125" s="164">
        <v>57</v>
      </c>
      <c r="G125" s="164">
        <v>97</v>
      </c>
      <c r="H125" s="164">
        <v>217</v>
      </c>
      <c r="I125" s="164">
        <v>250</v>
      </c>
      <c r="J125" s="164">
        <v>893</v>
      </c>
      <c r="K125" s="164">
        <v>811</v>
      </c>
      <c r="L125" s="164">
        <v>525</v>
      </c>
      <c r="M125" s="164">
        <v>525</v>
      </c>
      <c r="N125" s="164">
        <v>0</v>
      </c>
      <c r="O125" s="164">
        <v>0</v>
      </c>
      <c r="P125" s="164">
        <v>0</v>
      </c>
      <c r="Q125" s="164">
        <v>0</v>
      </c>
      <c r="R125" s="186">
        <v>374</v>
      </c>
      <c r="S125" s="186">
        <v>590.25</v>
      </c>
      <c r="T125" s="187">
        <v>319.89249999999998</v>
      </c>
      <c r="U125" s="187">
        <v>274.64</v>
      </c>
      <c r="V125" s="188">
        <v>0</v>
      </c>
      <c r="W125" s="188">
        <v>0</v>
      </c>
      <c r="X125" s="186">
        <v>190</v>
      </c>
      <c r="Y125" s="186">
        <v>29.15</v>
      </c>
      <c r="Z125" s="186">
        <v>29.15</v>
      </c>
      <c r="AA125" s="167">
        <v>0</v>
      </c>
      <c r="AB125" s="186">
        <v>0</v>
      </c>
      <c r="AC125" s="186">
        <v>0</v>
      </c>
      <c r="AD125" s="167">
        <v>0</v>
      </c>
      <c r="AE125" s="186">
        <v>0</v>
      </c>
      <c r="AF125" s="186">
        <v>0</v>
      </c>
      <c r="AG125" s="167">
        <v>0</v>
      </c>
      <c r="AH125" s="186">
        <v>23.65</v>
      </c>
      <c r="AI125" s="186">
        <v>23.65</v>
      </c>
      <c r="AJ125" s="167">
        <v>0</v>
      </c>
      <c r="AK125" s="186">
        <v>1</v>
      </c>
      <c r="AL125" s="186">
        <v>13</v>
      </c>
      <c r="AM125" s="167">
        <v>1200</v>
      </c>
      <c r="AN125" s="186">
        <v>42</v>
      </c>
      <c r="AO125" s="186">
        <v>550</v>
      </c>
      <c r="AP125" s="167">
        <v>1209.5238095238094</v>
      </c>
      <c r="AQ125" s="189">
        <v>386</v>
      </c>
      <c r="AR125" s="190">
        <v>44</v>
      </c>
      <c r="AS125" s="190">
        <v>68</v>
      </c>
      <c r="AT125" s="190">
        <v>22</v>
      </c>
      <c r="AU125" s="190"/>
      <c r="AV125" s="189">
        <v>342</v>
      </c>
      <c r="AW125" s="189">
        <v>92</v>
      </c>
      <c r="AX125" s="189">
        <v>270</v>
      </c>
    </row>
    <row r="126" spans="1:50" ht="20.25" hidden="1" x14ac:dyDescent="0.3">
      <c r="A126" s="163" t="s">
        <v>212</v>
      </c>
      <c r="B126" s="164">
        <v>64</v>
      </c>
      <c r="C126" s="164">
        <v>64</v>
      </c>
      <c r="D126" s="164">
        <v>13</v>
      </c>
      <c r="E126" s="164">
        <v>61</v>
      </c>
      <c r="F126" s="164">
        <v>2</v>
      </c>
      <c r="G126" s="164">
        <v>11</v>
      </c>
      <c r="H126" s="164">
        <v>136</v>
      </c>
      <c r="I126" s="164">
        <v>175</v>
      </c>
      <c r="J126" s="164">
        <v>80</v>
      </c>
      <c r="K126" s="164">
        <v>158</v>
      </c>
      <c r="L126" s="164">
        <v>0</v>
      </c>
      <c r="M126" s="164">
        <v>78</v>
      </c>
      <c r="N126" s="164">
        <v>0</v>
      </c>
      <c r="O126" s="164">
        <v>29.600999999999999</v>
      </c>
      <c r="P126" s="164" t="s">
        <v>105</v>
      </c>
      <c r="Q126" s="164">
        <v>380</v>
      </c>
      <c r="R126" s="186">
        <v>90</v>
      </c>
      <c r="S126" s="186">
        <v>87</v>
      </c>
      <c r="T126" s="187">
        <v>56.125</v>
      </c>
      <c r="U126" s="187">
        <v>19</v>
      </c>
      <c r="V126" s="188">
        <v>0</v>
      </c>
      <c r="W126" s="188">
        <v>0</v>
      </c>
      <c r="X126" s="186">
        <v>0</v>
      </c>
      <c r="Y126" s="186">
        <v>0</v>
      </c>
      <c r="Z126" s="186">
        <v>0</v>
      </c>
      <c r="AA126" s="167">
        <v>0</v>
      </c>
      <c r="AB126" s="186">
        <v>0</v>
      </c>
      <c r="AC126" s="186">
        <v>0</v>
      </c>
      <c r="AD126" s="167">
        <v>0</v>
      </c>
      <c r="AE126" s="186">
        <v>0</v>
      </c>
      <c r="AF126" s="186">
        <v>0</v>
      </c>
      <c r="AG126" s="167">
        <v>0</v>
      </c>
      <c r="AH126" s="186">
        <v>0</v>
      </c>
      <c r="AI126" s="186">
        <v>0</v>
      </c>
      <c r="AJ126" s="167">
        <v>0</v>
      </c>
      <c r="AK126" s="186">
        <v>0</v>
      </c>
      <c r="AL126" s="186">
        <v>0</v>
      </c>
      <c r="AM126" s="167">
        <v>0</v>
      </c>
      <c r="AN126" s="186">
        <v>0</v>
      </c>
      <c r="AO126" s="186">
        <v>0</v>
      </c>
      <c r="AP126" s="167">
        <v>0</v>
      </c>
      <c r="AQ126" s="189">
        <v>64</v>
      </c>
      <c r="AR126" s="190">
        <v>0</v>
      </c>
      <c r="AS126" s="190">
        <v>0</v>
      </c>
      <c r="AT126" s="190">
        <v>3</v>
      </c>
      <c r="AU126" s="190"/>
      <c r="AV126" s="189">
        <v>64</v>
      </c>
      <c r="AW126" s="189">
        <v>12</v>
      </c>
      <c r="AX126" s="189">
        <v>182</v>
      </c>
    </row>
    <row r="127" spans="1:50" ht="20.25" hidden="1" x14ac:dyDescent="0.3">
      <c r="A127" s="163" t="s">
        <v>213</v>
      </c>
      <c r="B127" s="164">
        <v>15</v>
      </c>
      <c r="C127" s="164">
        <v>15</v>
      </c>
      <c r="D127" s="164">
        <v>12</v>
      </c>
      <c r="E127" s="164">
        <v>12</v>
      </c>
      <c r="F127" s="164">
        <v>3</v>
      </c>
      <c r="G127" s="164">
        <v>3</v>
      </c>
      <c r="H127" s="164">
        <v>239</v>
      </c>
      <c r="I127" s="164">
        <v>240</v>
      </c>
      <c r="J127" s="164">
        <v>19</v>
      </c>
      <c r="K127" s="164">
        <v>15</v>
      </c>
      <c r="L127" s="164">
        <v>11</v>
      </c>
      <c r="M127" s="164">
        <v>14</v>
      </c>
      <c r="N127" s="164">
        <v>0</v>
      </c>
      <c r="O127" s="164">
        <v>0</v>
      </c>
      <c r="P127" s="164">
        <v>0</v>
      </c>
      <c r="Q127" s="164">
        <v>0</v>
      </c>
      <c r="R127" s="186">
        <v>16</v>
      </c>
      <c r="S127" s="186">
        <v>20.5</v>
      </c>
      <c r="T127" s="187">
        <v>8.75</v>
      </c>
      <c r="U127" s="187">
        <v>8.25</v>
      </c>
      <c r="V127" s="188">
        <v>0</v>
      </c>
      <c r="W127" s="188">
        <v>0</v>
      </c>
      <c r="X127" s="186">
        <v>0</v>
      </c>
      <c r="Y127" s="186">
        <v>0</v>
      </c>
      <c r="Z127" s="186">
        <v>0</v>
      </c>
      <c r="AA127" s="167">
        <v>0</v>
      </c>
      <c r="AB127" s="186">
        <v>0</v>
      </c>
      <c r="AC127" s="186">
        <v>0</v>
      </c>
      <c r="AD127" s="167">
        <v>0</v>
      </c>
      <c r="AE127" s="186">
        <v>0</v>
      </c>
      <c r="AF127" s="186">
        <v>0</v>
      </c>
      <c r="AG127" s="167">
        <v>0</v>
      </c>
      <c r="AH127" s="186">
        <v>0</v>
      </c>
      <c r="AI127" s="186">
        <v>0</v>
      </c>
      <c r="AJ127" s="167">
        <v>0</v>
      </c>
      <c r="AK127" s="186">
        <v>0</v>
      </c>
      <c r="AL127" s="186">
        <v>0</v>
      </c>
      <c r="AM127" s="167">
        <v>0</v>
      </c>
      <c r="AN127" s="186">
        <v>0</v>
      </c>
      <c r="AO127" s="186">
        <v>0</v>
      </c>
      <c r="AP127" s="167">
        <v>0</v>
      </c>
      <c r="AQ127" s="189">
        <v>15</v>
      </c>
      <c r="AR127" s="190">
        <v>0</v>
      </c>
      <c r="AS127" s="190">
        <v>0</v>
      </c>
      <c r="AT127" s="190">
        <v>3</v>
      </c>
      <c r="AU127" s="190"/>
      <c r="AV127" s="189">
        <v>15</v>
      </c>
      <c r="AW127" s="189">
        <v>4.29</v>
      </c>
      <c r="AX127" s="189">
        <v>286</v>
      </c>
    </row>
    <row r="128" spans="1:50" ht="20.25" hidden="1" x14ac:dyDescent="0.3">
      <c r="A128" s="163" t="s">
        <v>214</v>
      </c>
      <c r="B128" s="164">
        <v>6</v>
      </c>
      <c r="C128" s="164">
        <v>6</v>
      </c>
      <c r="D128" s="164">
        <v>5</v>
      </c>
      <c r="E128" s="164">
        <v>5</v>
      </c>
      <c r="F128" s="164">
        <v>1</v>
      </c>
      <c r="G128" s="164">
        <v>1</v>
      </c>
      <c r="H128" s="164">
        <v>214</v>
      </c>
      <c r="I128" s="164">
        <v>234</v>
      </c>
      <c r="J128" s="164">
        <v>11</v>
      </c>
      <c r="K128" s="164">
        <v>12</v>
      </c>
      <c r="L128" s="164">
        <v>0</v>
      </c>
      <c r="M128" s="164">
        <v>0</v>
      </c>
      <c r="N128" s="164">
        <v>0</v>
      </c>
      <c r="O128" s="164">
        <v>0</v>
      </c>
      <c r="P128" s="164" t="s">
        <v>105</v>
      </c>
      <c r="Q128" s="164" t="s">
        <v>105</v>
      </c>
      <c r="R128" s="186">
        <v>7</v>
      </c>
      <c r="S128" s="186">
        <v>11.25</v>
      </c>
      <c r="T128" s="187">
        <v>7</v>
      </c>
      <c r="U128" s="187">
        <v>5</v>
      </c>
      <c r="V128" s="188">
        <v>0</v>
      </c>
      <c r="W128" s="188">
        <v>0</v>
      </c>
      <c r="X128" s="186">
        <v>0</v>
      </c>
      <c r="Y128" s="186">
        <v>0</v>
      </c>
      <c r="Z128" s="186">
        <v>0</v>
      </c>
      <c r="AA128" s="167">
        <v>0</v>
      </c>
      <c r="AB128" s="186">
        <v>0</v>
      </c>
      <c r="AC128" s="186">
        <v>0</v>
      </c>
      <c r="AD128" s="167">
        <v>0</v>
      </c>
      <c r="AE128" s="186">
        <v>0</v>
      </c>
      <c r="AF128" s="186">
        <v>0</v>
      </c>
      <c r="AG128" s="167">
        <v>0</v>
      </c>
      <c r="AH128" s="186">
        <v>0</v>
      </c>
      <c r="AI128" s="186">
        <v>0</v>
      </c>
      <c r="AJ128" s="167">
        <v>0</v>
      </c>
      <c r="AK128" s="186">
        <v>0</v>
      </c>
      <c r="AL128" s="186">
        <v>0</v>
      </c>
      <c r="AM128" s="167">
        <v>0</v>
      </c>
      <c r="AN128" s="186">
        <v>0</v>
      </c>
      <c r="AO128" s="186">
        <v>0</v>
      </c>
      <c r="AP128" s="167">
        <v>0</v>
      </c>
      <c r="AQ128" s="189">
        <v>7</v>
      </c>
      <c r="AR128" s="190">
        <v>1</v>
      </c>
      <c r="AS128" s="190">
        <v>0</v>
      </c>
      <c r="AT128" s="190">
        <v>1</v>
      </c>
      <c r="AU128" s="190"/>
      <c r="AV128" s="189">
        <v>6</v>
      </c>
      <c r="AW128" s="189">
        <v>1.86</v>
      </c>
      <c r="AX128" s="189">
        <v>310</v>
      </c>
    </row>
    <row r="129" spans="1:50" ht="20.25" hidden="1" x14ac:dyDescent="0.3">
      <c r="A129" s="181" t="s">
        <v>215</v>
      </c>
      <c r="B129" s="164">
        <v>3726</v>
      </c>
      <c r="C129" s="164">
        <v>3736</v>
      </c>
      <c r="D129" s="164">
        <v>3573</v>
      </c>
      <c r="E129" s="164">
        <v>3667</v>
      </c>
      <c r="F129" s="164">
        <v>1587</v>
      </c>
      <c r="G129" s="164">
        <v>1407</v>
      </c>
      <c r="H129" s="164">
        <v>444</v>
      </c>
      <c r="I129" s="164">
        <v>384</v>
      </c>
      <c r="J129" s="164">
        <v>5099.25</v>
      </c>
      <c r="K129" s="164">
        <v>4840.75</v>
      </c>
      <c r="L129" s="164">
        <v>4079.5</v>
      </c>
      <c r="M129" s="164">
        <v>3795.75</v>
      </c>
      <c r="N129" s="164">
        <v>248.74</v>
      </c>
      <c r="O129" s="164">
        <v>152.57900000000001</v>
      </c>
      <c r="P129" s="164">
        <v>61</v>
      </c>
      <c r="Q129" s="164">
        <v>40</v>
      </c>
      <c r="R129" s="186">
        <v>3652.9</v>
      </c>
      <c r="S129" s="186">
        <v>4414.6399999999994</v>
      </c>
      <c r="T129" s="187">
        <v>2118.2574999999988</v>
      </c>
      <c r="U129" s="187">
        <v>1353.6</v>
      </c>
      <c r="V129" s="188">
        <v>0</v>
      </c>
      <c r="W129" s="188">
        <v>0</v>
      </c>
      <c r="X129" s="186">
        <v>1060</v>
      </c>
      <c r="Y129" s="186">
        <v>117</v>
      </c>
      <c r="Z129" s="186">
        <v>117</v>
      </c>
      <c r="AA129" s="157">
        <f>(Z129-Y129)/Y129*100</f>
        <v>0</v>
      </c>
      <c r="AB129" s="186">
        <v>0</v>
      </c>
      <c r="AC129" s="186">
        <v>0</v>
      </c>
      <c r="AD129" s="157">
        <v>0</v>
      </c>
      <c r="AE129" s="186">
        <v>0</v>
      </c>
      <c r="AF129" s="186">
        <v>0</v>
      </c>
      <c r="AG129" s="157">
        <v>0</v>
      </c>
      <c r="AH129" s="186">
        <v>117</v>
      </c>
      <c r="AI129" s="186">
        <v>116.25</v>
      </c>
      <c r="AJ129" s="157">
        <f>(AI129-AH129)/AH129*100</f>
        <v>-0.64102564102564097</v>
      </c>
      <c r="AK129" s="186">
        <v>23.8</v>
      </c>
      <c r="AL129" s="186">
        <v>46.95</v>
      </c>
      <c r="AM129" s="157">
        <f>(AL129-AK129)/AK129*100</f>
        <v>97.268907563025223</v>
      </c>
      <c r="AN129" s="186">
        <v>203</v>
      </c>
      <c r="AO129" s="186">
        <v>404</v>
      </c>
      <c r="AP129" s="157">
        <f>(AO129-AN129)/AN129*100</f>
        <v>99.01477832512316</v>
      </c>
      <c r="AQ129" s="189">
        <v>3732</v>
      </c>
      <c r="AR129" s="190">
        <v>0</v>
      </c>
      <c r="AS129" s="190">
        <v>4</v>
      </c>
      <c r="AT129" s="190">
        <v>19</v>
      </c>
      <c r="AU129" s="190"/>
      <c r="AV129" s="189">
        <v>3682</v>
      </c>
      <c r="AW129" s="189">
        <v>1424</v>
      </c>
      <c r="AX129" s="189">
        <v>387</v>
      </c>
    </row>
    <row r="130" spans="1:50" ht="20.25" hidden="1" x14ac:dyDescent="0.3">
      <c r="A130" s="163" t="s">
        <v>216</v>
      </c>
      <c r="B130" s="164">
        <v>842</v>
      </c>
      <c r="C130" s="164">
        <v>842</v>
      </c>
      <c r="D130" s="164">
        <v>841</v>
      </c>
      <c r="E130" s="164">
        <v>841</v>
      </c>
      <c r="F130" s="164">
        <v>285</v>
      </c>
      <c r="G130" s="164">
        <v>248</v>
      </c>
      <c r="H130" s="164">
        <v>339</v>
      </c>
      <c r="I130" s="164">
        <v>295</v>
      </c>
      <c r="J130" s="164">
        <v>1026</v>
      </c>
      <c r="K130" s="164">
        <v>882.25</v>
      </c>
      <c r="L130" s="164">
        <v>981.5</v>
      </c>
      <c r="M130" s="164">
        <v>816.75</v>
      </c>
      <c r="N130" s="164">
        <v>5</v>
      </c>
      <c r="O130" s="164">
        <v>1.5</v>
      </c>
      <c r="P130" s="164">
        <v>5</v>
      </c>
      <c r="Q130" s="164">
        <v>2</v>
      </c>
      <c r="R130" s="186">
        <v>800</v>
      </c>
      <c r="S130" s="186">
        <v>1030.31</v>
      </c>
      <c r="T130" s="187">
        <v>566.80499999999904</v>
      </c>
      <c r="U130" s="187">
        <v>372.76</v>
      </c>
      <c r="V130" s="188">
        <v>0</v>
      </c>
      <c r="W130" s="188">
        <v>0</v>
      </c>
      <c r="X130" s="186">
        <v>0</v>
      </c>
      <c r="Y130" s="186">
        <v>13.75</v>
      </c>
      <c r="Z130" s="186">
        <v>13.75</v>
      </c>
      <c r="AA130" s="167">
        <v>0</v>
      </c>
      <c r="AB130" s="186">
        <v>0</v>
      </c>
      <c r="AC130" s="186">
        <v>0</v>
      </c>
      <c r="AD130" s="167">
        <v>0</v>
      </c>
      <c r="AE130" s="186">
        <v>0</v>
      </c>
      <c r="AF130" s="186">
        <v>0</v>
      </c>
      <c r="AG130" s="167">
        <v>0</v>
      </c>
      <c r="AH130" s="186">
        <v>13.75</v>
      </c>
      <c r="AI130" s="186">
        <v>13.75</v>
      </c>
      <c r="AJ130" s="167">
        <v>0</v>
      </c>
      <c r="AK130" s="186">
        <v>5.2</v>
      </c>
      <c r="AL130" s="186">
        <v>7.85</v>
      </c>
      <c r="AM130" s="167">
        <v>50.961538461538446</v>
      </c>
      <c r="AN130" s="186">
        <v>378</v>
      </c>
      <c r="AO130" s="186">
        <v>571</v>
      </c>
      <c r="AP130" s="167">
        <v>51.058201058201057</v>
      </c>
      <c r="AQ130" s="189">
        <v>842</v>
      </c>
      <c r="AR130" s="190">
        <v>0</v>
      </c>
      <c r="AS130" s="190">
        <v>0</v>
      </c>
      <c r="AT130" s="190">
        <v>1</v>
      </c>
      <c r="AU130" s="190"/>
      <c r="AV130" s="189">
        <v>842</v>
      </c>
      <c r="AW130" s="189">
        <v>249</v>
      </c>
      <c r="AX130" s="189">
        <v>296</v>
      </c>
    </row>
    <row r="131" spans="1:50" ht="20.25" hidden="1" x14ac:dyDescent="0.3">
      <c r="A131" s="163" t="s">
        <v>217</v>
      </c>
      <c r="B131" s="164">
        <v>81</v>
      </c>
      <c r="C131" s="164">
        <v>80</v>
      </c>
      <c r="D131" s="164">
        <v>81</v>
      </c>
      <c r="E131" s="164">
        <v>80</v>
      </c>
      <c r="F131" s="164">
        <v>17</v>
      </c>
      <c r="G131" s="164">
        <v>15</v>
      </c>
      <c r="H131" s="164">
        <v>207</v>
      </c>
      <c r="I131" s="164">
        <v>183</v>
      </c>
      <c r="J131" s="164">
        <v>153</v>
      </c>
      <c r="K131" s="164">
        <v>153</v>
      </c>
      <c r="L131" s="164">
        <v>70</v>
      </c>
      <c r="M131" s="164">
        <v>70</v>
      </c>
      <c r="N131" s="164">
        <v>13</v>
      </c>
      <c r="O131" s="164">
        <v>0</v>
      </c>
      <c r="P131" s="164">
        <v>186</v>
      </c>
      <c r="Q131" s="164">
        <v>0</v>
      </c>
      <c r="R131" s="186">
        <v>121</v>
      </c>
      <c r="S131" s="186">
        <v>168.75</v>
      </c>
      <c r="T131" s="187">
        <v>52</v>
      </c>
      <c r="U131" s="187">
        <v>10</v>
      </c>
      <c r="V131" s="188">
        <v>0</v>
      </c>
      <c r="W131" s="188">
        <v>0</v>
      </c>
      <c r="X131" s="186">
        <v>0</v>
      </c>
      <c r="Y131" s="186">
        <v>0</v>
      </c>
      <c r="Z131" s="186">
        <v>0</v>
      </c>
      <c r="AA131" s="167">
        <v>0</v>
      </c>
      <c r="AB131" s="186">
        <v>0</v>
      </c>
      <c r="AC131" s="186">
        <v>0</v>
      </c>
      <c r="AD131" s="167">
        <v>0</v>
      </c>
      <c r="AE131" s="186">
        <v>0</v>
      </c>
      <c r="AF131" s="186">
        <v>0</v>
      </c>
      <c r="AG131" s="167">
        <v>0</v>
      </c>
      <c r="AH131" s="186">
        <v>0</v>
      </c>
      <c r="AI131" s="186">
        <v>0</v>
      </c>
      <c r="AJ131" s="167">
        <v>0</v>
      </c>
      <c r="AK131" s="186">
        <v>0</v>
      </c>
      <c r="AL131" s="186">
        <v>0</v>
      </c>
      <c r="AM131" s="167">
        <v>0</v>
      </c>
      <c r="AN131" s="186" t="s">
        <v>105</v>
      </c>
      <c r="AO131" s="186" t="s">
        <v>105</v>
      </c>
      <c r="AP131" s="167">
        <v>0</v>
      </c>
      <c r="AQ131" s="189">
        <v>80</v>
      </c>
      <c r="AR131" s="190">
        <v>0</v>
      </c>
      <c r="AS131" s="190">
        <v>0</v>
      </c>
      <c r="AT131" s="190">
        <v>0</v>
      </c>
      <c r="AU131" s="190"/>
      <c r="AV131" s="189">
        <v>80</v>
      </c>
      <c r="AW131" s="189">
        <v>15</v>
      </c>
      <c r="AX131" s="189">
        <v>185</v>
      </c>
    </row>
    <row r="132" spans="1:50" ht="20.25" hidden="1" x14ac:dyDescent="0.3">
      <c r="A132" s="163" t="s">
        <v>218</v>
      </c>
      <c r="B132" s="164">
        <v>758</v>
      </c>
      <c r="C132" s="164">
        <v>754</v>
      </c>
      <c r="D132" s="164">
        <v>754</v>
      </c>
      <c r="E132" s="164">
        <v>750</v>
      </c>
      <c r="F132" s="164">
        <v>342</v>
      </c>
      <c r="G132" s="164">
        <v>285</v>
      </c>
      <c r="H132" s="164">
        <v>454</v>
      </c>
      <c r="I132" s="164">
        <v>380</v>
      </c>
      <c r="J132" s="164">
        <v>892</v>
      </c>
      <c r="K132" s="164">
        <v>940</v>
      </c>
      <c r="L132" s="164">
        <v>713</v>
      </c>
      <c r="M132" s="164">
        <v>761</v>
      </c>
      <c r="N132" s="164">
        <v>228.74</v>
      </c>
      <c r="O132" s="164">
        <v>104.999</v>
      </c>
      <c r="P132" s="164">
        <v>321</v>
      </c>
      <c r="Q132" s="164">
        <v>138</v>
      </c>
      <c r="R132" s="186">
        <v>824.4</v>
      </c>
      <c r="S132" s="186">
        <v>890.75</v>
      </c>
      <c r="T132" s="187">
        <v>442.96499999999997</v>
      </c>
      <c r="U132" s="187">
        <v>225.99</v>
      </c>
      <c r="V132" s="188">
        <v>0</v>
      </c>
      <c r="W132" s="188">
        <v>0</v>
      </c>
      <c r="X132" s="186">
        <v>0</v>
      </c>
      <c r="Y132" s="186">
        <v>47</v>
      </c>
      <c r="Z132" s="186">
        <v>47</v>
      </c>
      <c r="AA132" s="167">
        <v>0</v>
      </c>
      <c r="AB132" s="186">
        <v>0</v>
      </c>
      <c r="AC132" s="186">
        <v>0</v>
      </c>
      <c r="AD132" s="167">
        <v>0</v>
      </c>
      <c r="AE132" s="186">
        <v>0</v>
      </c>
      <c r="AF132" s="186">
        <v>0</v>
      </c>
      <c r="AG132" s="167">
        <v>0</v>
      </c>
      <c r="AH132" s="186">
        <v>47</v>
      </c>
      <c r="AI132" s="186">
        <v>47</v>
      </c>
      <c r="AJ132" s="167">
        <v>0</v>
      </c>
      <c r="AK132" s="186">
        <v>5.4</v>
      </c>
      <c r="AL132" s="186">
        <v>13.9</v>
      </c>
      <c r="AM132" s="167">
        <v>157.40740740740739</v>
      </c>
      <c r="AN132" s="186">
        <v>115</v>
      </c>
      <c r="AO132" s="186">
        <v>296</v>
      </c>
      <c r="AP132" s="167">
        <v>157.39130434782609</v>
      </c>
      <c r="AQ132" s="189">
        <v>754</v>
      </c>
      <c r="AR132" s="190">
        <v>0</v>
      </c>
      <c r="AS132" s="190">
        <v>0</v>
      </c>
      <c r="AT132" s="190">
        <v>4</v>
      </c>
      <c r="AU132" s="190"/>
      <c r="AV132" s="189">
        <v>754</v>
      </c>
      <c r="AW132" s="189">
        <v>289</v>
      </c>
      <c r="AX132" s="189">
        <v>383</v>
      </c>
    </row>
    <row r="133" spans="1:50" ht="20.25" hidden="1" x14ac:dyDescent="0.3">
      <c r="A133" s="163" t="s">
        <v>219</v>
      </c>
      <c r="B133" s="164">
        <v>150</v>
      </c>
      <c r="C133" s="164">
        <v>150</v>
      </c>
      <c r="D133" s="164">
        <v>142</v>
      </c>
      <c r="E133" s="164">
        <v>146</v>
      </c>
      <c r="F133" s="164">
        <v>32</v>
      </c>
      <c r="G133" s="164">
        <v>30</v>
      </c>
      <c r="H133" s="164">
        <v>226</v>
      </c>
      <c r="I133" s="164">
        <v>205</v>
      </c>
      <c r="J133" s="164">
        <v>200</v>
      </c>
      <c r="K133" s="164">
        <v>200</v>
      </c>
      <c r="L133" s="164">
        <v>94</v>
      </c>
      <c r="M133" s="164">
        <v>94</v>
      </c>
      <c r="N133" s="164">
        <v>0</v>
      </c>
      <c r="O133" s="164">
        <v>0</v>
      </c>
      <c r="P133" s="164">
        <v>0</v>
      </c>
      <c r="Q133" s="164">
        <v>0</v>
      </c>
      <c r="R133" s="186">
        <v>84</v>
      </c>
      <c r="S133" s="186">
        <v>194.66</v>
      </c>
      <c r="T133" s="187">
        <v>88.309999999999903</v>
      </c>
      <c r="U133" s="187">
        <v>56.9</v>
      </c>
      <c r="V133" s="188">
        <v>0</v>
      </c>
      <c r="W133" s="188">
        <v>0</v>
      </c>
      <c r="X133" s="186">
        <v>0</v>
      </c>
      <c r="Y133" s="186">
        <v>0</v>
      </c>
      <c r="Z133" s="186">
        <v>0</v>
      </c>
      <c r="AA133" s="167">
        <v>0</v>
      </c>
      <c r="AB133" s="186">
        <v>0</v>
      </c>
      <c r="AC133" s="186">
        <v>0</v>
      </c>
      <c r="AD133" s="167">
        <v>0</v>
      </c>
      <c r="AE133" s="186">
        <v>0</v>
      </c>
      <c r="AF133" s="186">
        <v>0</v>
      </c>
      <c r="AG133" s="167">
        <v>0</v>
      </c>
      <c r="AH133" s="186">
        <v>0</v>
      </c>
      <c r="AI133" s="186">
        <v>0</v>
      </c>
      <c r="AJ133" s="167">
        <v>0</v>
      </c>
      <c r="AK133" s="186">
        <v>0</v>
      </c>
      <c r="AL133" s="186">
        <v>0</v>
      </c>
      <c r="AM133" s="167">
        <v>0</v>
      </c>
      <c r="AN133" s="186">
        <v>0</v>
      </c>
      <c r="AO133" s="186">
        <v>0</v>
      </c>
      <c r="AP133" s="167">
        <v>0</v>
      </c>
      <c r="AQ133" s="189">
        <v>146</v>
      </c>
      <c r="AR133" s="190">
        <v>0</v>
      </c>
      <c r="AS133" s="190">
        <v>4</v>
      </c>
      <c r="AT133" s="190">
        <v>4</v>
      </c>
      <c r="AU133" s="190"/>
      <c r="AV133" s="189">
        <v>146</v>
      </c>
      <c r="AW133" s="189">
        <v>29</v>
      </c>
      <c r="AX133" s="189">
        <v>200</v>
      </c>
    </row>
    <row r="134" spans="1:50" ht="20.25" hidden="1" x14ac:dyDescent="0.3">
      <c r="A134" s="163" t="s">
        <v>220</v>
      </c>
      <c r="B134" s="164">
        <v>108</v>
      </c>
      <c r="C134" s="164">
        <v>109</v>
      </c>
      <c r="D134" s="164">
        <v>42</v>
      </c>
      <c r="E134" s="164">
        <v>84</v>
      </c>
      <c r="F134" s="164">
        <v>9</v>
      </c>
      <c r="G134" s="164">
        <v>16</v>
      </c>
      <c r="H134" s="164">
        <v>213</v>
      </c>
      <c r="I134" s="164">
        <v>189</v>
      </c>
      <c r="J134" s="164">
        <v>209</v>
      </c>
      <c r="K134" s="164">
        <v>275.75</v>
      </c>
      <c r="L134" s="164">
        <v>64.5</v>
      </c>
      <c r="M134" s="164">
        <v>127</v>
      </c>
      <c r="N134" s="164">
        <v>0</v>
      </c>
      <c r="O134" s="164">
        <v>42.18</v>
      </c>
      <c r="P134" s="164">
        <v>0</v>
      </c>
      <c r="Q134" s="164">
        <v>332</v>
      </c>
      <c r="R134" s="186">
        <v>37</v>
      </c>
      <c r="S134" s="186">
        <v>132.69999999999999</v>
      </c>
      <c r="T134" s="187">
        <v>60.25</v>
      </c>
      <c r="U134" s="187">
        <v>12</v>
      </c>
      <c r="V134" s="188">
        <v>0</v>
      </c>
      <c r="W134" s="188">
        <v>0</v>
      </c>
      <c r="X134" s="186">
        <v>0</v>
      </c>
      <c r="Y134" s="186">
        <v>0</v>
      </c>
      <c r="Z134" s="186">
        <v>0</v>
      </c>
      <c r="AA134" s="167">
        <v>0</v>
      </c>
      <c r="AB134" s="186">
        <v>0</v>
      </c>
      <c r="AC134" s="186">
        <v>0</v>
      </c>
      <c r="AD134" s="167">
        <v>0</v>
      </c>
      <c r="AE134" s="186">
        <v>0</v>
      </c>
      <c r="AF134" s="186">
        <v>0</v>
      </c>
      <c r="AG134" s="167">
        <v>0</v>
      </c>
      <c r="AH134" s="186">
        <v>0</v>
      </c>
      <c r="AI134" s="186">
        <v>0</v>
      </c>
      <c r="AJ134" s="167">
        <v>0</v>
      </c>
      <c r="AK134" s="186">
        <v>0</v>
      </c>
      <c r="AL134" s="186">
        <v>0</v>
      </c>
      <c r="AM134" s="167">
        <v>0</v>
      </c>
      <c r="AN134" s="186">
        <v>0</v>
      </c>
      <c r="AO134" s="186">
        <v>0</v>
      </c>
      <c r="AP134" s="167">
        <v>0</v>
      </c>
      <c r="AQ134" s="189">
        <v>109</v>
      </c>
      <c r="AR134" s="190">
        <v>0</v>
      </c>
      <c r="AS134" s="190">
        <v>0</v>
      </c>
      <c r="AT134" s="190">
        <v>0</v>
      </c>
      <c r="AU134" s="190"/>
      <c r="AV134" s="189">
        <v>84</v>
      </c>
      <c r="AW134" s="189">
        <v>16</v>
      </c>
      <c r="AX134" s="189">
        <v>190</v>
      </c>
    </row>
    <row r="135" spans="1:50" ht="20.25" hidden="1" x14ac:dyDescent="0.3">
      <c r="A135" s="163" t="s">
        <v>221</v>
      </c>
      <c r="B135" s="164">
        <v>1287</v>
      </c>
      <c r="C135" s="164">
        <v>1287</v>
      </c>
      <c r="D135" s="164">
        <v>1218</v>
      </c>
      <c r="E135" s="164">
        <v>1271</v>
      </c>
      <c r="F135" s="164">
        <v>763</v>
      </c>
      <c r="G135" s="164">
        <v>686</v>
      </c>
      <c r="H135" s="164">
        <v>626</v>
      </c>
      <c r="I135" s="164">
        <v>540</v>
      </c>
      <c r="J135" s="164">
        <v>1621.5</v>
      </c>
      <c r="K135" s="164">
        <v>1621.5</v>
      </c>
      <c r="L135" s="164">
        <v>1524.5</v>
      </c>
      <c r="M135" s="164">
        <v>1524.5</v>
      </c>
      <c r="N135" s="164">
        <v>0</v>
      </c>
      <c r="O135" s="164">
        <v>0</v>
      </c>
      <c r="P135" s="164">
        <v>0</v>
      </c>
      <c r="Q135" s="164">
        <v>0</v>
      </c>
      <c r="R135" s="186">
        <v>1205</v>
      </c>
      <c r="S135" s="186">
        <v>1316.33</v>
      </c>
      <c r="T135" s="187">
        <v>692.07249999999999</v>
      </c>
      <c r="U135" s="187">
        <v>455.85</v>
      </c>
      <c r="V135" s="188">
        <v>0</v>
      </c>
      <c r="W135" s="188">
        <v>0</v>
      </c>
      <c r="X135" s="186">
        <v>1060</v>
      </c>
      <c r="Y135" s="186">
        <v>56.25</v>
      </c>
      <c r="Z135" s="186">
        <v>56.25</v>
      </c>
      <c r="AA135" s="167">
        <v>0</v>
      </c>
      <c r="AB135" s="186">
        <v>0</v>
      </c>
      <c r="AC135" s="186">
        <v>0</v>
      </c>
      <c r="AD135" s="167">
        <v>0</v>
      </c>
      <c r="AE135" s="186">
        <v>0</v>
      </c>
      <c r="AF135" s="186">
        <v>0</v>
      </c>
      <c r="AG135" s="167">
        <v>0</v>
      </c>
      <c r="AH135" s="186">
        <v>56.25</v>
      </c>
      <c r="AI135" s="186">
        <v>55.5</v>
      </c>
      <c r="AJ135" s="167">
        <v>1.3333333333333299</v>
      </c>
      <c r="AK135" s="186">
        <v>13.2</v>
      </c>
      <c r="AL135" s="186">
        <v>25.2</v>
      </c>
      <c r="AM135" s="167">
        <v>90.909090909090921</v>
      </c>
      <c r="AN135" s="186">
        <v>235</v>
      </c>
      <c r="AO135" s="186">
        <v>454</v>
      </c>
      <c r="AP135" s="167">
        <v>93.191489361702125</v>
      </c>
      <c r="AQ135" s="189">
        <v>1287</v>
      </c>
      <c r="AR135" s="190">
        <v>0</v>
      </c>
      <c r="AS135" s="190">
        <v>0</v>
      </c>
      <c r="AT135" s="190">
        <v>5</v>
      </c>
      <c r="AU135" s="190"/>
      <c r="AV135" s="189">
        <v>1276</v>
      </c>
      <c r="AW135" s="189">
        <v>698</v>
      </c>
      <c r="AX135" s="189">
        <v>548</v>
      </c>
    </row>
    <row r="136" spans="1:50" ht="20.25" hidden="1" x14ac:dyDescent="0.3">
      <c r="A136" s="163" t="s">
        <v>222</v>
      </c>
      <c r="B136" s="164">
        <v>222</v>
      </c>
      <c r="C136" s="164">
        <v>236</v>
      </c>
      <c r="D136" s="164">
        <v>219</v>
      </c>
      <c r="E136" s="164">
        <v>219</v>
      </c>
      <c r="F136" s="164">
        <v>52</v>
      </c>
      <c r="G136" s="164">
        <v>56</v>
      </c>
      <c r="H136" s="164">
        <v>236</v>
      </c>
      <c r="I136" s="164">
        <v>254</v>
      </c>
      <c r="J136" s="164">
        <v>582.75</v>
      </c>
      <c r="K136" s="164">
        <v>353.25</v>
      </c>
      <c r="L136" s="164">
        <v>244</v>
      </c>
      <c r="M136" s="164">
        <v>14.5</v>
      </c>
      <c r="N136" s="164">
        <v>2</v>
      </c>
      <c r="O136" s="164">
        <v>3.9</v>
      </c>
      <c r="P136" s="164">
        <v>8</v>
      </c>
      <c r="Q136" s="164">
        <v>269</v>
      </c>
      <c r="R136" s="186">
        <v>122.5</v>
      </c>
      <c r="S136" s="186">
        <v>282.14999999999998</v>
      </c>
      <c r="T136" s="187">
        <v>179.5025</v>
      </c>
      <c r="U136" s="187">
        <v>141.43</v>
      </c>
      <c r="V136" s="188">
        <v>0</v>
      </c>
      <c r="W136" s="188">
        <v>0</v>
      </c>
      <c r="X136" s="186">
        <v>0</v>
      </c>
      <c r="Y136" s="186">
        <v>0</v>
      </c>
      <c r="Z136" s="186">
        <v>0</v>
      </c>
      <c r="AA136" s="167">
        <v>0</v>
      </c>
      <c r="AB136" s="186">
        <v>0</v>
      </c>
      <c r="AC136" s="186">
        <v>0</v>
      </c>
      <c r="AD136" s="167">
        <v>0</v>
      </c>
      <c r="AE136" s="186">
        <v>0</v>
      </c>
      <c r="AF136" s="186">
        <v>0</v>
      </c>
      <c r="AG136" s="167">
        <v>0</v>
      </c>
      <c r="AH136" s="186">
        <v>0</v>
      </c>
      <c r="AI136" s="186">
        <v>0</v>
      </c>
      <c r="AJ136" s="167">
        <v>0</v>
      </c>
      <c r="AK136" s="186">
        <v>0</v>
      </c>
      <c r="AL136" s="186">
        <v>0</v>
      </c>
      <c r="AM136" s="167">
        <v>0</v>
      </c>
      <c r="AN136" s="186">
        <v>0</v>
      </c>
      <c r="AO136" s="186">
        <v>0</v>
      </c>
      <c r="AP136" s="167">
        <v>0</v>
      </c>
      <c r="AQ136" s="189">
        <v>236</v>
      </c>
      <c r="AR136" s="190">
        <v>0</v>
      </c>
      <c r="AS136" s="190">
        <v>0</v>
      </c>
      <c r="AT136" s="190">
        <v>3</v>
      </c>
      <c r="AU136" s="190"/>
      <c r="AV136" s="189">
        <v>222</v>
      </c>
      <c r="AW136" s="189">
        <v>56</v>
      </c>
      <c r="AX136" s="189">
        <v>254</v>
      </c>
    </row>
    <row r="137" spans="1:50" ht="20.25" hidden="1" x14ac:dyDescent="0.3">
      <c r="A137" s="163" t="s">
        <v>223</v>
      </c>
      <c r="B137" s="164">
        <v>278</v>
      </c>
      <c r="C137" s="164">
        <v>278</v>
      </c>
      <c r="D137" s="164">
        <v>276</v>
      </c>
      <c r="E137" s="164">
        <v>276</v>
      </c>
      <c r="F137" s="164">
        <v>87</v>
      </c>
      <c r="G137" s="164">
        <v>71</v>
      </c>
      <c r="H137" s="164">
        <v>314</v>
      </c>
      <c r="I137" s="164">
        <v>258</v>
      </c>
      <c r="J137" s="164">
        <v>415</v>
      </c>
      <c r="K137" s="164">
        <v>415</v>
      </c>
      <c r="L137" s="164">
        <v>388</v>
      </c>
      <c r="M137" s="164">
        <v>388</v>
      </c>
      <c r="N137" s="164">
        <v>0</v>
      </c>
      <c r="O137" s="164">
        <v>0</v>
      </c>
      <c r="P137" s="164">
        <v>0</v>
      </c>
      <c r="Q137" s="164">
        <v>0</v>
      </c>
      <c r="R137" s="186">
        <v>459</v>
      </c>
      <c r="S137" s="186">
        <v>398.99</v>
      </c>
      <c r="T137" s="187">
        <v>36.352499999999999</v>
      </c>
      <c r="U137" s="187">
        <v>78.680000000000007</v>
      </c>
      <c r="V137" s="188">
        <v>0</v>
      </c>
      <c r="W137" s="188">
        <v>0</v>
      </c>
      <c r="X137" s="186">
        <v>0</v>
      </c>
      <c r="Y137" s="186">
        <v>0</v>
      </c>
      <c r="Z137" s="186">
        <v>0</v>
      </c>
      <c r="AA137" s="167">
        <v>0</v>
      </c>
      <c r="AB137" s="186">
        <v>0</v>
      </c>
      <c r="AC137" s="186">
        <v>0</v>
      </c>
      <c r="AD137" s="167">
        <v>0</v>
      </c>
      <c r="AE137" s="186">
        <v>0</v>
      </c>
      <c r="AF137" s="186">
        <v>0</v>
      </c>
      <c r="AG137" s="167">
        <v>0</v>
      </c>
      <c r="AH137" s="186">
        <v>0</v>
      </c>
      <c r="AI137" s="186">
        <v>0</v>
      </c>
      <c r="AJ137" s="167">
        <v>0</v>
      </c>
      <c r="AK137" s="186">
        <v>0</v>
      </c>
      <c r="AL137" s="186">
        <v>0</v>
      </c>
      <c r="AM137" s="167">
        <v>0</v>
      </c>
      <c r="AN137" s="186">
        <v>0</v>
      </c>
      <c r="AO137" s="186">
        <v>0</v>
      </c>
      <c r="AP137" s="167">
        <v>0</v>
      </c>
      <c r="AQ137" s="189">
        <v>278</v>
      </c>
      <c r="AR137" s="190">
        <v>0</v>
      </c>
      <c r="AS137" s="190">
        <v>0</v>
      </c>
      <c r="AT137" s="190">
        <v>2</v>
      </c>
      <c r="AU137" s="190"/>
      <c r="AV137" s="189">
        <v>278</v>
      </c>
      <c r="AW137" s="189">
        <v>72</v>
      </c>
      <c r="AX137" s="189">
        <v>260</v>
      </c>
    </row>
    <row r="138" spans="1:50" ht="20.25" hidden="1" x14ac:dyDescent="0.3">
      <c r="A138" s="181" t="s">
        <v>224</v>
      </c>
      <c r="B138" s="164">
        <v>64407</v>
      </c>
      <c r="C138" s="164">
        <v>64646</v>
      </c>
      <c r="D138" s="164">
        <v>57119</v>
      </c>
      <c r="E138" s="164">
        <v>63238</v>
      </c>
      <c r="F138" s="164">
        <v>22016</v>
      </c>
      <c r="G138" s="164">
        <v>28464</v>
      </c>
      <c r="H138" s="164">
        <v>385</v>
      </c>
      <c r="I138" s="164">
        <v>450</v>
      </c>
      <c r="J138" s="164">
        <v>74171.25</v>
      </c>
      <c r="K138" s="164">
        <v>55242.81</v>
      </c>
      <c r="L138" s="164">
        <v>30092.390000000003</v>
      </c>
      <c r="M138" s="164">
        <v>29283.99</v>
      </c>
      <c r="N138" s="164">
        <v>0</v>
      </c>
      <c r="O138" s="164">
        <v>100.8005</v>
      </c>
      <c r="P138" s="164">
        <v>0</v>
      </c>
      <c r="Q138" s="164">
        <v>3</v>
      </c>
      <c r="R138" s="186">
        <v>64843.319999999992</v>
      </c>
      <c r="S138" s="186">
        <v>66217.09</v>
      </c>
      <c r="T138" s="187">
        <v>56510.497499999947</v>
      </c>
      <c r="U138" s="187">
        <v>42706.45</v>
      </c>
      <c r="V138" s="188">
        <v>0</v>
      </c>
      <c r="W138" s="188">
        <v>0</v>
      </c>
      <c r="X138" s="186">
        <v>116852</v>
      </c>
      <c r="Y138" s="186">
        <v>116.75</v>
      </c>
      <c r="Z138" s="186">
        <v>116.75</v>
      </c>
      <c r="AA138" s="157">
        <f>(Z138-Y138)/Y138*100</f>
        <v>0</v>
      </c>
      <c r="AB138" s="186">
        <v>0</v>
      </c>
      <c r="AC138" s="186">
        <v>0</v>
      </c>
      <c r="AD138" s="157">
        <v>0</v>
      </c>
      <c r="AE138" s="186">
        <v>0</v>
      </c>
      <c r="AF138" s="186">
        <v>0</v>
      </c>
      <c r="AG138" s="157">
        <v>0</v>
      </c>
      <c r="AH138" s="186">
        <v>112.75</v>
      </c>
      <c r="AI138" s="186">
        <v>112.75</v>
      </c>
      <c r="AJ138" s="157">
        <f>(AI138-AH138)/AH138*100</f>
        <v>0</v>
      </c>
      <c r="AK138" s="186">
        <v>70.800000000000011</v>
      </c>
      <c r="AL138" s="186">
        <v>83.049999999999983</v>
      </c>
      <c r="AM138" s="157">
        <f>(AL138-AK138)/AK138*100</f>
        <v>17.302259887005604</v>
      </c>
      <c r="AN138" s="186">
        <v>628</v>
      </c>
      <c r="AO138" s="186">
        <v>737</v>
      </c>
      <c r="AP138" s="157">
        <f>(AO138-AN138)/AN138*100</f>
        <v>17.35668789808917</v>
      </c>
      <c r="AQ138" s="189">
        <v>64426</v>
      </c>
      <c r="AR138" s="190">
        <v>152</v>
      </c>
      <c r="AS138" s="190">
        <v>372</v>
      </c>
      <c r="AT138" s="190">
        <v>1026</v>
      </c>
      <c r="AU138" s="190"/>
      <c r="AV138" s="189">
        <v>63892</v>
      </c>
      <c r="AW138" s="189">
        <v>36099</v>
      </c>
      <c r="AX138" s="189">
        <v>565</v>
      </c>
    </row>
    <row r="139" spans="1:50" ht="20.25" hidden="1" x14ac:dyDescent="0.3">
      <c r="A139" s="163" t="s">
        <v>225</v>
      </c>
      <c r="B139" s="164">
        <v>7336</v>
      </c>
      <c r="C139" s="164">
        <v>7332</v>
      </c>
      <c r="D139" s="164">
        <v>6795</v>
      </c>
      <c r="E139" s="164">
        <v>7278</v>
      </c>
      <c r="F139" s="164">
        <v>2314</v>
      </c>
      <c r="G139" s="164">
        <v>2773</v>
      </c>
      <c r="H139" s="164">
        <v>341</v>
      </c>
      <c r="I139" s="164">
        <v>381</v>
      </c>
      <c r="J139" s="164">
        <v>7542</v>
      </c>
      <c r="K139" s="164">
        <v>7542</v>
      </c>
      <c r="L139" s="164">
        <v>7100</v>
      </c>
      <c r="M139" s="164">
        <v>7100</v>
      </c>
      <c r="N139" s="164">
        <v>0</v>
      </c>
      <c r="O139" s="164">
        <v>30</v>
      </c>
      <c r="P139" s="164">
        <v>0</v>
      </c>
      <c r="Q139" s="164">
        <v>4</v>
      </c>
      <c r="R139" s="186">
        <v>6579.92</v>
      </c>
      <c r="S139" s="186">
        <v>7337.71</v>
      </c>
      <c r="T139" s="187">
        <v>7050.94</v>
      </c>
      <c r="U139" s="187">
        <v>714.58</v>
      </c>
      <c r="V139" s="188">
        <v>0</v>
      </c>
      <c r="W139" s="188">
        <v>0</v>
      </c>
      <c r="X139" s="186">
        <v>6198</v>
      </c>
      <c r="Y139" s="186">
        <v>4.75</v>
      </c>
      <c r="Z139" s="186">
        <v>4.75</v>
      </c>
      <c r="AA139" s="167">
        <v>0</v>
      </c>
      <c r="AB139" s="186">
        <v>0</v>
      </c>
      <c r="AC139" s="186">
        <v>0</v>
      </c>
      <c r="AD139" s="167">
        <v>0</v>
      </c>
      <c r="AE139" s="186">
        <v>0</v>
      </c>
      <c r="AF139" s="186">
        <v>0</v>
      </c>
      <c r="AG139" s="167">
        <v>0</v>
      </c>
      <c r="AH139" s="186">
        <v>4.75</v>
      </c>
      <c r="AI139" s="186">
        <v>4.75</v>
      </c>
      <c r="AJ139" s="167">
        <v>0</v>
      </c>
      <c r="AK139" s="186">
        <v>2.5</v>
      </c>
      <c r="AL139" s="186">
        <v>3.6</v>
      </c>
      <c r="AM139" s="167">
        <v>44.000000000000007</v>
      </c>
      <c r="AN139" s="186">
        <v>526</v>
      </c>
      <c r="AO139" s="186">
        <v>758</v>
      </c>
      <c r="AP139" s="167">
        <v>44.106463878326998</v>
      </c>
      <c r="AQ139" s="189">
        <v>7332</v>
      </c>
      <c r="AR139" s="190">
        <v>0</v>
      </c>
      <c r="AS139" s="190">
        <v>0</v>
      </c>
      <c r="AT139" s="190">
        <v>54</v>
      </c>
      <c r="AU139" s="190"/>
      <c r="AV139" s="189">
        <v>7332</v>
      </c>
      <c r="AW139" s="189">
        <v>4121</v>
      </c>
      <c r="AX139" s="189">
        <v>562</v>
      </c>
    </row>
    <row r="140" spans="1:50" ht="20.25" hidden="1" x14ac:dyDescent="0.3">
      <c r="A140" s="163" t="s">
        <v>226</v>
      </c>
      <c r="B140" s="164">
        <v>8687</v>
      </c>
      <c r="C140" s="164">
        <v>8687</v>
      </c>
      <c r="D140" s="164">
        <v>7608</v>
      </c>
      <c r="E140" s="164">
        <v>8668</v>
      </c>
      <c r="F140" s="164">
        <v>6508</v>
      </c>
      <c r="G140" s="164">
        <v>7585</v>
      </c>
      <c r="H140" s="164">
        <v>855</v>
      </c>
      <c r="I140" s="164">
        <v>875</v>
      </c>
      <c r="J140" s="164">
        <v>8088</v>
      </c>
      <c r="K140" s="164">
        <v>8958</v>
      </c>
      <c r="L140" s="164">
        <v>8088</v>
      </c>
      <c r="M140" s="164">
        <v>8958</v>
      </c>
      <c r="N140" s="164">
        <v>0</v>
      </c>
      <c r="O140" s="164">
        <v>0</v>
      </c>
      <c r="P140" s="164">
        <v>0</v>
      </c>
      <c r="Q140" s="164">
        <v>0</v>
      </c>
      <c r="R140" s="186">
        <v>8462.77</v>
      </c>
      <c r="S140" s="186">
        <v>8682.7000000000007</v>
      </c>
      <c r="T140" s="187">
        <v>7823.7324999999801</v>
      </c>
      <c r="U140" s="187">
        <v>7532.36</v>
      </c>
      <c r="V140" s="188">
        <v>0</v>
      </c>
      <c r="W140" s="188">
        <v>0</v>
      </c>
      <c r="X140" s="186">
        <v>9676</v>
      </c>
      <c r="Y140" s="186">
        <v>5.5</v>
      </c>
      <c r="Z140" s="186">
        <v>5.5</v>
      </c>
      <c r="AA140" s="167">
        <v>0</v>
      </c>
      <c r="AB140" s="186">
        <v>0</v>
      </c>
      <c r="AC140" s="186">
        <v>0</v>
      </c>
      <c r="AD140" s="167">
        <v>0</v>
      </c>
      <c r="AE140" s="186">
        <v>0</v>
      </c>
      <c r="AF140" s="186">
        <v>0</v>
      </c>
      <c r="AG140" s="167">
        <v>0</v>
      </c>
      <c r="AH140" s="186">
        <v>5.5</v>
      </c>
      <c r="AI140" s="186">
        <v>5.5</v>
      </c>
      <c r="AJ140" s="167">
        <v>0</v>
      </c>
      <c r="AK140" s="186">
        <v>3.8</v>
      </c>
      <c r="AL140" s="186">
        <v>4.05</v>
      </c>
      <c r="AM140" s="167">
        <v>6.5789473684210522</v>
      </c>
      <c r="AN140" s="186">
        <v>691</v>
      </c>
      <c r="AO140" s="186">
        <v>736</v>
      </c>
      <c r="AP140" s="167">
        <v>6.5123010130246017</v>
      </c>
      <c r="AQ140" s="189">
        <v>8687</v>
      </c>
      <c r="AR140" s="190">
        <v>0</v>
      </c>
      <c r="AS140" s="190">
        <v>0</v>
      </c>
      <c r="AT140" s="190">
        <v>19</v>
      </c>
      <c r="AU140" s="190"/>
      <c r="AV140" s="189">
        <v>8687</v>
      </c>
      <c r="AW140" s="189">
        <v>8557</v>
      </c>
      <c r="AX140" s="189">
        <v>985</v>
      </c>
    </row>
    <row r="141" spans="1:50" ht="20.25" hidden="1" x14ac:dyDescent="0.3">
      <c r="A141" s="163" t="s">
        <v>227</v>
      </c>
      <c r="B141" s="164">
        <v>23768</v>
      </c>
      <c r="C141" s="164">
        <v>23928</v>
      </c>
      <c r="D141" s="164">
        <v>21963</v>
      </c>
      <c r="E141" s="164">
        <v>23391</v>
      </c>
      <c r="F141" s="164">
        <v>6983</v>
      </c>
      <c r="G141" s="164">
        <v>8047</v>
      </c>
      <c r="H141" s="164">
        <v>318</v>
      </c>
      <c r="I141" s="164">
        <v>344</v>
      </c>
      <c r="J141" s="164">
        <v>15931</v>
      </c>
      <c r="K141" s="164">
        <v>0</v>
      </c>
      <c r="L141" s="164">
        <v>2122</v>
      </c>
      <c r="M141" s="164">
        <v>0</v>
      </c>
      <c r="N141" s="164">
        <v>0</v>
      </c>
      <c r="O141" s="164">
        <v>0</v>
      </c>
      <c r="P141" s="164">
        <v>0</v>
      </c>
      <c r="Q141" s="164" t="s">
        <v>105</v>
      </c>
      <c r="R141" s="186">
        <v>24276.080000000002</v>
      </c>
      <c r="S141" s="186">
        <v>24274.33</v>
      </c>
      <c r="T141" s="187">
        <v>18465.855</v>
      </c>
      <c r="U141" s="187">
        <v>15625.77</v>
      </c>
      <c r="V141" s="188">
        <v>0</v>
      </c>
      <c r="W141" s="188">
        <v>0</v>
      </c>
      <c r="X141" s="186">
        <v>35390</v>
      </c>
      <c r="Y141" s="186">
        <v>49.75</v>
      </c>
      <c r="Z141" s="186">
        <v>49.75</v>
      </c>
      <c r="AA141" s="167">
        <v>0</v>
      </c>
      <c r="AB141" s="186">
        <v>0</v>
      </c>
      <c r="AC141" s="186">
        <v>0</v>
      </c>
      <c r="AD141" s="167">
        <v>0</v>
      </c>
      <c r="AE141" s="186">
        <v>0</v>
      </c>
      <c r="AF141" s="186">
        <v>0</v>
      </c>
      <c r="AG141" s="167">
        <v>0</v>
      </c>
      <c r="AH141" s="186">
        <v>49.75</v>
      </c>
      <c r="AI141" s="186">
        <v>49.75</v>
      </c>
      <c r="AJ141" s="167">
        <v>0</v>
      </c>
      <c r="AK141" s="186">
        <v>24.4</v>
      </c>
      <c r="AL141" s="186">
        <v>34.799999999999997</v>
      </c>
      <c r="AM141" s="167">
        <v>42.622950819672127</v>
      </c>
      <c r="AN141" s="186">
        <v>490</v>
      </c>
      <c r="AO141" s="186">
        <v>699</v>
      </c>
      <c r="AP141" s="167">
        <v>42.653061224489797</v>
      </c>
      <c r="AQ141" s="189">
        <v>23756</v>
      </c>
      <c r="AR141" s="190">
        <v>0</v>
      </c>
      <c r="AS141" s="190">
        <v>172</v>
      </c>
      <c r="AT141" s="190">
        <v>377</v>
      </c>
      <c r="AU141" s="190"/>
      <c r="AV141" s="189">
        <v>23596</v>
      </c>
      <c r="AW141" s="189">
        <v>12314</v>
      </c>
      <c r="AX141" s="189">
        <v>523</v>
      </c>
    </row>
    <row r="142" spans="1:50" ht="20.25" hidden="1" x14ac:dyDescent="0.3">
      <c r="A142" s="163" t="s">
        <v>228</v>
      </c>
      <c r="B142" s="164">
        <v>265</v>
      </c>
      <c r="C142" s="164">
        <v>265</v>
      </c>
      <c r="D142" s="164">
        <v>248</v>
      </c>
      <c r="E142" s="164">
        <v>262</v>
      </c>
      <c r="F142" s="164">
        <v>19</v>
      </c>
      <c r="G142" s="164">
        <v>51</v>
      </c>
      <c r="H142" s="164">
        <v>77</v>
      </c>
      <c r="I142" s="164">
        <v>196</v>
      </c>
      <c r="J142" s="164">
        <v>201</v>
      </c>
      <c r="K142" s="164">
        <v>0</v>
      </c>
      <c r="L142" s="164">
        <v>0</v>
      </c>
      <c r="M142" s="164">
        <v>0</v>
      </c>
      <c r="N142" s="164">
        <v>0</v>
      </c>
      <c r="O142" s="164">
        <v>0</v>
      </c>
      <c r="P142" s="164" t="s">
        <v>105</v>
      </c>
      <c r="Q142" s="164" t="s">
        <v>105</v>
      </c>
      <c r="R142" s="186">
        <v>272.67</v>
      </c>
      <c r="S142" s="186">
        <v>268.85000000000002</v>
      </c>
      <c r="T142" s="187">
        <v>185.379999999999</v>
      </c>
      <c r="U142" s="187">
        <v>77.22</v>
      </c>
      <c r="V142" s="188">
        <v>0</v>
      </c>
      <c r="W142" s="188">
        <v>0</v>
      </c>
      <c r="X142" s="186">
        <v>0</v>
      </c>
      <c r="Y142" s="186">
        <v>0</v>
      </c>
      <c r="Z142" s="186">
        <v>0</v>
      </c>
      <c r="AA142" s="167">
        <v>0</v>
      </c>
      <c r="AB142" s="186">
        <v>0</v>
      </c>
      <c r="AC142" s="186">
        <v>0</v>
      </c>
      <c r="AD142" s="167">
        <v>0</v>
      </c>
      <c r="AE142" s="186">
        <v>0</v>
      </c>
      <c r="AF142" s="186">
        <v>0</v>
      </c>
      <c r="AG142" s="167">
        <v>0</v>
      </c>
      <c r="AH142" s="186">
        <v>0</v>
      </c>
      <c r="AI142" s="186">
        <v>0</v>
      </c>
      <c r="AJ142" s="167">
        <v>0</v>
      </c>
      <c r="AK142" s="186">
        <v>0</v>
      </c>
      <c r="AL142" s="186">
        <v>0</v>
      </c>
      <c r="AM142" s="167">
        <v>0</v>
      </c>
      <c r="AN142" s="186">
        <v>0</v>
      </c>
      <c r="AO142" s="186">
        <v>0</v>
      </c>
      <c r="AP142" s="167">
        <v>0</v>
      </c>
      <c r="AQ142" s="189">
        <v>265</v>
      </c>
      <c r="AR142" s="190">
        <v>0</v>
      </c>
      <c r="AS142" s="190">
        <v>0</v>
      </c>
      <c r="AT142" s="190">
        <v>3</v>
      </c>
      <c r="AU142" s="190"/>
      <c r="AV142" s="189">
        <v>265</v>
      </c>
      <c r="AW142" s="189">
        <v>61</v>
      </c>
      <c r="AX142" s="189">
        <v>230</v>
      </c>
    </row>
    <row r="143" spans="1:50" ht="20.25" hidden="1" x14ac:dyDescent="0.3">
      <c r="A143" s="163" t="s">
        <v>229</v>
      </c>
      <c r="B143" s="164">
        <v>109</v>
      </c>
      <c r="C143" s="164">
        <v>109</v>
      </c>
      <c r="D143" s="164">
        <v>92</v>
      </c>
      <c r="E143" s="164">
        <v>106</v>
      </c>
      <c r="F143" s="164">
        <v>18</v>
      </c>
      <c r="G143" s="164">
        <v>27</v>
      </c>
      <c r="H143" s="164">
        <v>196</v>
      </c>
      <c r="I143" s="164">
        <v>253</v>
      </c>
      <c r="J143" s="164">
        <v>50</v>
      </c>
      <c r="K143" s="164">
        <v>93.5</v>
      </c>
      <c r="L143" s="164">
        <v>12</v>
      </c>
      <c r="M143" s="164">
        <v>59.5</v>
      </c>
      <c r="N143" s="164">
        <v>0</v>
      </c>
      <c r="O143" s="164">
        <v>46.7</v>
      </c>
      <c r="P143" s="164">
        <v>0</v>
      </c>
      <c r="Q143" s="164">
        <v>785</v>
      </c>
      <c r="R143" s="186">
        <v>56.46</v>
      </c>
      <c r="S143" s="186">
        <v>111.58</v>
      </c>
      <c r="T143" s="187">
        <v>114.93749999999901</v>
      </c>
      <c r="U143" s="187">
        <v>69.790000000000006</v>
      </c>
      <c r="V143" s="188">
        <v>0</v>
      </c>
      <c r="W143" s="188">
        <v>0</v>
      </c>
      <c r="X143" s="186">
        <v>0</v>
      </c>
      <c r="Y143" s="186">
        <v>0</v>
      </c>
      <c r="Z143" s="186">
        <v>0</v>
      </c>
      <c r="AA143" s="167">
        <v>0</v>
      </c>
      <c r="AB143" s="186">
        <v>0</v>
      </c>
      <c r="AC143" s="186">
        <v>0</v>
      </c>
      <c r="AD143" s="167">
        <v>0</v>
      </c>
      <c r="AE143" s="186">
        <v>0</v>
      </c>
      <c r="AF143" s="186">
        <v>0</v>
      </c>
      <c r="AG143" s="167">
        <v>0</v>
      </c>
      <c r="AH143" s="186">
        <v>0</v>
      </c>
      <c r="AI143" s="186">
        <v>0</v>
      </c>
      <c r="AJ143" s="167">
        <v>0</v>
      </c>
      <c r="AK143" s="186">
        <v>0</v>
      </c>
      <c r="AL143" s="186">
        <v>0</v>
      </c>
      <c r="AM143" s="167">
        <v>0</v>
      </c>
      <c r="AN143" s="186">
        <v>0</v>
      </c>
      <c r="AO143" s="186">
        <v>0</v>
      </c>
      <c r="AP143" s="167">
        <v>0</v>
      </c>
      <c r="AQ143" s="189">
        <v>109</v>
      </c>
      <c r="AR143" s="190">
        <v>0</v>
      </c>
      <c r="AS143" s="190">
        <v>0</v>
      </c>
      <c r="AT143" s="190">
        <v>3</v>
      </c>
      <c r="AU143" s="190"/>
      <c r="AV143" s="189">
        <v>109</v>
      </c>
      <c r="AW143" s="189">
        <v>32</v>
      </c>
      <c r="AX143" s="189">
        <v>293</v>
      </c>
    </row>
    <row r="144" spans="1:50" ht="20.25" hidden="1" x14ac:dyDescent="0.3">
      <c r="A144" s="163" t="s">
        <v>230</v>
      </c>
      <c r="B144" s="164">
        <v>4666</v>
      </c>
      <c r="C144" s="164">
        <v>4727</v>
      </c>
      <c r="D144" s="164">
        <v>3492</v>
      </c>
      <c r="E144" s="164">
        <v>4540</v>
      </c>
      <c r="F144" s="164">
        <v>920</v>
      </c>
      <c r="G144" s="164">
        <v>1167</v>
      </c>
      <c r="H144" s="164">
        <v>263</v>
      </c>
      <c r="I144" s="164">
        <v>257</v>
      </c>
      <c r="J144" s="164">
        <v>21433.86</v>
      </c>
      <c r="K144" s="164">
        <v>19928.86</v>
      </c>
      <c r="L144" s="164">
        <v>4976.8599999999997</v>
      </c>
      <c r="M144" s="164">
        <v>4976.8599999999997</v>
      </c>
      <c r="N144" s="164">
        <v>0</v>
      </c>
      <c r="O144" s="164">
        <v>0</v>
      </c>
      <c r="P144" s="164">
        <v>0</v>
      </c>
      <c r="Q144" s="164">
        <v>0</v>
      </c>
      <c r="R144" s="186">
        <v>4970.7</v>
      </c>
      <c r="S144" s="186">
        <v>5033.75</v>
      </c>
      <c r="T144" s="187">
        <v>3025.2874999999899</v>
      </c>
      <c r="U144" s="187">
        <v>2819.45</v>
      </c>
      <c r="V144" s="188">
        <v>0</v>
      </c>
      <c r="W144" s="188">
        <v>0</v>
      </c>
      <c r="X144" s="186">
        <v>14355</v>
      </c>
      <c r="Y144" s="186">
        <v>8.25</v>
      </c>
      <c r="Z144" s="186">
        <v>8.25</v>
      </c>
      <c r="AA144" s="167">
        <v>0</v>
      </c>
      <c r="AB144" s="186">
        <v>0</v>
      </c>
      <c r="AC144" s="186">
        <v>0</v>
      </c>
      <c r="AD144" s="167">
        <v>0</v>
      </c>
      <c r="AE144" s="186">
        <v>0</v>
      </c>
      <c r="AF144" s="186">
        <v>0</v>
      </c>
      <c r="AG144" s="167">
        <v>0</v>
      </c>
      <c r="AH144" s="186">
        <v>8.25</v>
      </c>
      <c r="AI144" s="186">
        <v>8.25</v>
      </c>
      <c r="AJ144" s="167">
        <v>0</v>
      </c>
      <c r="AK144" s="186">
        <v>8</v>
      </c>
      <c r="AL144" s="186">
        <v>8.1999999999999993</v>
      </c>
      <c r="AM144" s="167">
        <v>2.4999999999999911</v>
      </c>
      <c r="AN144" s="186">
        <v>970</v>
      </c>
      <c r="AO144" s="186">
        <v>994</v>
      </c>
      <c r="AP144" s="167">
        <v>2.4742268041237114</v>
      </c>
      <c r="AQ144" s="189">
        <v>4727</v>
      </c>
      <c r="AR144" s="190">
        <v>0</v>
      </c>
      <c r="AS144" s="190">
        <v>0</v>
      </c>
      <c r="AT144" s="190">
        <v>126</v>
      </c>
      <c r="AU144" s="190"/>
      <c r="AV144" s="189">
        <v>4666</v>
      </c>
      <c r="AW144" s="189">
        <v>1838</v>
      </c>
      <c r="AX144" s="189">
        <v>394</v>
      </c>
    </row>
    <row r="145" spans="1:50" ht="20.25" hidden="1" x14ac:dyDescent="0.3">
      <c r="A145" s="163" t="s">
        <v>231</v>
      </c>
      <c r="B145" s="164">
        <v>12506</v>
      </c>
      <c r="C145" s="164">
        <v>12506</v>
      </c>
      <c r="D145" s="164">
        <v>11084</v>
      </c>
      <c r="E145" s="164">
        <v>12171</v>
      </c>
      <c r="F145" s="164">
        <v>3696</v>
      </c>
      <c r="G145" s="164">
        <v>6365</v>
      </c>
      <c r="H145" s="164">
        <v>333</v>
      </c>
      <c r="I145" s="164">
        <v>523</v>
      </c>
      <c r="J145" s="164">
        <v>17725.509999999998</v>
      </c>
      <c r="K145" s="164">
        <v>15075.97</v>
      </c>
      <c r="L145" s="164">
        <v>6856.54</v>
      </c>
      <c r="M145" s="164">
        <v>6856.54</v>
      </c>
      <c r="N145" s="164">
        <v>0</v>
      </c>
      <c r="O145" s="164">
        <v>0</v>
      </c>
      <c r="P145" s="164">
        <v>0</v>
      </c>
      <c r="Q145" s="164">
        <v>0</v>
      </c>
      <c r="R145" s="186">
        <v>12991.66</v>
      </c>
      <c r="S145" s="186">
        <v>12987.41</v>
      </c>
      <c r="T145" s="187">
        <v>12516.4375</v>
      </c>
      <c r="U145" s="187">
        <v>10561.17</v>
      </c>
      <c r="V145" s="188">
        <v>0</v>
      </c>
      <c r="W145" s="188">
        <v>0</v>
      </c>
      <c r="X145" s="186">
        <v>34366</v>
      </c>
      <c r="Y145" s="186">
        <v>28.5</v>
      </c>
      <c r="Z145" s="186">
        <v>28.5</v>
      </c>
      <c r="AA145" s="167">
        <v>0</v>
      </c>
      <c r="AB145" s="186">
        <v>0</v>
      </c>
      <c r="AC145" s="186">
        <v>0</v>
      </c>
      <c r="AD145" s="167">
        <v>0</v>
      </c>
      <c r="AE145" s="186">
        <v>0</v>
      </c>
      <c r="AF145" s="186">
        <v>0</v>
      </c>
      <c r="AG145" s="167">
        <v>0</v>
      </c>
      <c r="AH145" s="186">
        <v>24.5</v>
      </c>
      <c r="AI145" s="186">
        <v>24.5</v>
      </c>
      <c r="AJ145" s="167">
        <v>0</v>
      </c>
      <c r="AK145" s="186">
        <v>18.600000000000001</v>
      </c>
      <c r="AL145" s="186">
        <v>16.899999999999999</v>
      </c>
      <c r="AM145" s="167">
        <v>9.1397849462365706</v>
      </c>
      <c r="AN145" s="186">
        <v>759</v>
      </c>
      <c r="AO145" s="186">
        <v>690</v>
      </c>
      <c r="AP145" s="167">
        <v>9.0909090909090899</v>
      </c>
      <c r="AQ145" s="189">
        <v>12458</v>
      </c>
      <c r="AR145" s="190">
        <v>152</v>
      </c>
      <c r="AS145" s="190">
        <v>200</v>
      </c>
      <c r="AT145" s="190">
        <v>196</v>
      </c>
      <c r="AU145" s="190"/>
      <c r="AV145" s="189">
        <v>12167</v>
      </c>
      <c r="AW145" s="189">
        <v>6242</v>
      </c>
      <c r="AX145" s="189">
        <v>513</v>
      </c>
    </row>
    <row r="146" spans="1:50" ht="20.25" hidden="1" x14ac:dyDescent="0.3">
      <c r="A146" s="163" t="s">
        <v>232</v>
      </c>
      <c r="B146" s="164">
        <v>77</v>
      </c>
      <c r="C146" s="164">
        <v>89</v>
      </c>
      <c r="D146" s="164">
        <v>52</v>
      </c>
      <c r="E146" s="164">
        <v>65</v>
      </c>
      <c r="F146" s="164">
        <v>15</v>
      </c>
      <c r="G146" s="164">
        <v>21</v>
      </c>
      <c r="H146" s="164">
        <v>297</v>
      </c>
      <c r="I146" s="164">
        <v>320</v>
      </c>
      <c r="J146" s="164">
        <v>0</v>
      </c>
      <c r="K146" s="164">
        <v>0</v>
      </c>
      <c r="L146" s="164">
        <v>0</v>
      </c>
      <c r="M146" s="164">
        <v>0</v>
      </c>
      <c r="N146" s="164">
        <v>0</v>
      </c>
      <c r="O146" s="164">
        <v>0</v>
      </c>
      <c r="P146" s="164" t="s">
        <v>105</v>
      </c>
      <c r="Q146" s="164" t="s">
        <v>105</v>
      </c>
      <c r="R146" s="186">
        <v>107.95</v>
      </c>
      <c r="S146" s="186">
        <v>108.33</v>
      </c>
      <c r="T146" s="187">
        <v>70.607500000000002</v>
      </c>
      <c r="U146" s="187">
        <v>63.53</v>
      </c>
      <c r="V146" s="188">
        <v>0</v>
      </c>
      <c r="W146" s="188">
        <v>0</v>
      </c>
      <c r="X146" s="186">
        <v>0</v>
      </c>
      <c r="Y146" s="186">
        <v>0</v>
      </c>
      <c r="Z146" s="186">
        <v>0</v>
      </c>
      <c r="AA146" s="167">
        <v>0</v>
      </c>
      <c r="AB146" s="186">
        <v>0</v>
      </c>
      <c r="AC146" s="186">
        <v>0</v>
      </c>
      <c r="AD146" s="167">
        <v>0</v>
      </c>
      <c r="AE146" s="186">
        <v>0</v>
      </c>
      <c r="AF146" s="186">
        <v>0</v>
      </c>
      <c r="AG146" s="167">
        <v>0</v>
      </c>
      <c r="AH146" s="186">
        <v>0</v>
      </c>
      <c r="AI146" s="186">
        <v>0</v>
      </c>
      <c r="AJ146" s="167">
        <v>0</v>
      </c>
      <c r="AK146" s="186">
        <v>0</v>
      </c>
      <c r="AL146" s="186">
        <v>0</v>
      </c>
      <c r="AM146" s="167">
        <v>0</v>
      </c>
      <c r="AN146" s="186">
        <v>0</v>
      </c>
      <c r="AO146" s="186">
        <v>0</v>
      </c>
      <c r="AP146" s="167">
        <v>0</v>
      </c>
      <c r="AQ146" s="189">
        <v>89</v>
      </c>
      <c r="AR146" s="190">
        <v>0</v>
      </c>
      <c r="AS146" s="190">
        <v>0</v>
      </c>
      <c r="AT146" s="190">
        <v>12</v>
      </c>
      <c r="AU146" s="190"/>
      <c r="AV146" s="189">
        <v>77</v>
      </c>
      <c r="AW146" s="189">
        <v>27</v>
      </c>
      <c r="AX146" s="189">
        <v>350</v>
      </c>
    </row>
    <row r="147" spans="1:50" ht="20.25" hidden="1" x14ac:dyDescent="0.3">
      <c r="A147" s="163" t="s">
        <v>233</v>
      </c>
      <c r="B147" s="164">
        <v>2626</v>
      </c>
      <c r="C147" s="164">
        <v>2636</v>
      </c>
      <c r="D147" s="164">
        <v>1943</v>
      </c>
      <c r="E147" s="164">
        <v>2535</v>
      </c>
      <c r="F147" s="164">
        <v>385</v>
      </c>
      <c r="G147" s="164">
        <v>482</v>
      </c>
      <c r="H147" s="164">
        <v>198</v>
      </c>
      <c r="I147" s="164">
        <v>190</v>
      </c>
      <c r="J147" s="164">
        <v>0</v>
      </c>
      <c r="K147" s="164">
        <v>118</v>
      </c>
      <c r="L147" s="164">
        <v>0</v>
      </c>
      <c r="M147" s="164">
        <v>118</v>
      </c>
      <c r="N147" s="164">
        <v>0</v>
      </c>
      <c r="O147" s="164">
        <v>0</v>
      </c>
      <c r="P147" s="164" t="s">
        <v>105</v>
      </c>
      <c r="Q147" s="164">
        <v>0</v>
      </c>
      <c r="R147" s="186">
        <v>2810.46</v>
      </c>
      <c r="S147" s="186">
        <v>2810.46</v>
      </c>
      <c r="T147" s="187">
        <v>2341.1274999999901</v>
      </c>
      <c r="U147" s="187">
        <v>1579.95</v>
      </c>
      <c r="V147" s="188">
        <v>0</v>
      </c>
      <c r="W147" s="188">
        <v>0</v>
      </c>
      <c r="X147" s="186">
        <v>6351</v>
      </c>
      <c r="Y147" s="186">
        <v>0</v>
      </c>
      <c r="Z147" s="186">
        <v>0</v>
      </c>
      <c r="AA147" s="167">
        <v>0</v>
      </c>
      <c r="AB147" s="186">
        <v>0</v>
      </c>
      <c r="AC147" s="186">
        <v>0</v>
      </c>
      <c r="AD147" s="167">
        <v>0</v>
      </c>
      <c r="AE147" s="186">
        <v>0</v>
      </c>
      <c r="AF147" s="186">
        <v>0</v>
      </c>
      <c r="AG147" s="167">
        <v>0</v>
      </c>
      <c r="AH147" s="186">
        <v>0</v>
      </c>
      <c r="AI147" s="186">
        <v>0</v>
      </c>
      <c r="AJ147" s="167">
        <v>0</v>
      </c>
      <c r="AK147" s="186">
        <v>0</v>
      </c>
      <c r="AL147" s="186">
        <v>0</v>
      </c>
      <c r="AM147" s="167">
        <v>0</v>
      </c>
      <c r="AN147" s="186">
        <v>0</v>
      </c>
      <c r="AO147" s="186">
        <v>0</v>
      </c>
      <c r="AP147" s="167">
        <v>0</v>
      </c>
      <c r="AQ147" s="189">
        <v>2636</v>
      </c>
      <c r="AR147" s="190">
        <v>0</v>
      </c>
      <c r="AS147" s="190">
        <v>0</v>
      </c>
      <c r="AT147" s="190">
        <v>91</v>
      </c>
      <c r="AU147" s="190"/>
      <c r="AV147" s="189">
        <v>2626</v>
      </c>
      <c r="AW147" s="189">
        <v>746</v>
      </c>
      <c r="AX147" s="189">
        <v>284</v>
      </c>
    </row>
    <row r="148" spans="1:50" ht="20.25" hidden="1" x14ac:dyDescent="0.3">
      <c r="A148" s="163" t="s">
        <v>234</v>
      </c>
      <c r="B148" s="164">
        <v>30</v>
      </c>
      <c r="C148" s="164">
        <v>30</v>
      </c>
      <c r="D148" s="164">
        <v>24</v>
      </c>
      <c r="E148" s="164">
        <v>29</v>
      </c>
      <c r="F148" s="164">
        <v>8</v>
      </c>
      <c r="G148" s="164">
        <v>10</v>
      </c>
      <c r="H148" s="164">
        <v>325</v>
      </c>
      <c r="I148" s="164">
        <v>345</v>
      </c>
      <c r="J148" s="164">
        <v>38</v>
      </c>
      <c r="K148" s="164">
        <v>0</v>
      </c>
      <c r="L148" s="164">
        <v>28</v>
      </c>
      <c r="M148" s="164">
        <v>0</v>
      </c>
      <c r="N148" s="164">
        <v>0</v>
      </c>
      <c r="O148" s="164">
        <v>0</v>
      </c>
      <c r="P148" s="164">
        <v>0</v>
      </c>
      <c r="Q148" s="164" t="s">
        <v>105</v>
      </c>
      <c r="R148" s="186">
        <v>46.38</v>
      </c>
      <c r="S148" s="186">
        <v>55.38</v>
      </c>
      <c r="T148" s="187">
        <v>26</v>
      </c>
      <c r="U148" s="187">
        <v>20</v>
      </c>
      <c r="V148" s="188">
        <v>0</v>
      </c>
      <c r="W148" s="188">
        <v>0</v>
      </c>
      <c r="X148" s="186">
        <v>0</v>
      </c>
      <c r="Y148" s="186">
        <v>0</v>
      </c>
      <c r="Z148" s="186">
        <v>0</v>
      </c>
      <c r="AA148" s="167">
        <v>0</v>
      </c>
      <c r="AB148" s="186">
        <v>0</v>
      </c>
      <c r="AC148" s="186">
        <v>0</v>
      </c>
      <c r="AD148" s="167">
        <v>0</v>
      </c>
      <c r="AE148" s="186">
        <v>0</v>
      </c>
      <c r="AF148" s="186">
        <v>0</v>
      </c>
      <c r="AG148" s="167">
        <v>0</v>
      </c>
      <c r="AH148" s="186">
        <v>0</v>
      </c>
      <c r="AI148" s="186">
        <v>0</v>
      </c>
      <c r="AJ148" s="167">
        <v>0</v>
      </c>
      <c r="AK148" s="186">
        <v>0</v>
      </c>
      <c r="AL148" s="186">
        <v>0</v>
      </c>
      <c r="AM148" s="167">
        <v>0</v>
      </c>
      <c r="AN148" s="186">
        <v>0</v>
      </c>
      <c r="AO148" s="186">
        <v>0</v>
      </c>
      <c r="AP148" s="167">
        <v>0</v>
      </c>
      <c r="AQ148" s="189">
        <v>30</v>
      </c>
      <c r="AR148" s="190">
        <v>0</v>
      </c>
      <c r="AS148" s="190">
        <v>0</v>
      </c>
      <c r="AT148" s="190">
        <v>1</v>
      </c>
      <c r="AU148" s="190"/>
      <c r="AV148" s="189">
        <v>30</v>
      </c>
      <c r="AW148" s="189">
        <v>13</v>
      </c>
      <c r="AX148" s="189">
        <v>448</v>
      </c>
    </row>
    <row r="149" spans="1:50" ht="20.25" hidden="1" x14ac:dyDescent="0.3">
      <c r="A149" s="163" t="s">
        <v>235</v>
      </c>
      <c r="B149" s="164">
        <v>335</v>
      </c>
      <c r="C149" s="164">
        <v>335</v>
      </c>
      <c r="D149" s="164">
        <v>222</v>
      </c>
      <c r="E149" s="164">
        <v>302</v>
      </c>
      <c r="F149" s="164">
        <v>67</v>
      </c>
      <c r="G149" s="164">
        <v>105</v>
      </c>
      <c r="H149" s="164">
        <v>302</v>
      </c>
      <c r="I149" s="164">
        <v>348</v>
      </c>
      <c r="J149" s="164">
        <v>0</v>
      </c>
      <c r="K149" s="164">
        <v>364.6</v>
      </c>
      <c r="L149" s="164">
        <v>0</v>
      </c>
      <c r="M149" s="164">
        <v>306.10000000000002</v>
      </c>
      <c r="N149" s="164">
        <v>0</v>
      </c>
      <c r="O149" s="164">
        <v>24.1005</v>
      </c>
      <c r="P149" s="164" t="s">
        <v>105</v>
      </c>
      <c r="Q149" s="164">
        <v>79</v>
      </c>
      <c r="R149" s="186">
        <v>291.48</v>
      </c>
      <c r="S149" s="186">
        <v>401.12</v>
      </c>
      <c r="T149" s="187">
        <v>364.59249999999997</v>
      </c>
      <c r="U149" s="187">
        <v>179.94</v>
      </c>
      <c r="V149" s="188">
        <v>0</v>
      </c>
      <c r="W149" s="188">
        <v>0</v>
      </c>
      <c r="X149" s="186">
        <v>0</v>
      </c>
      <c r="Y149" s="186">
        <v>0</v>
      </c>
      <c r="Z149" s="186">
        <v>0</v>
      </c>
      <c r="AA149" s="167">
        <v>0</v>
      </c>
      <c r="AB149" s="186">
        <v>0</v>
      </c>
      <c r="AC149" s="186">
        <v>0</v>
      </c>
      <c r="AD149" s="167">
        <v>0</v>
      </c>
      <c r="AE149" s="186">
        <v>0</v>
      </c>
      <c r="AF149" s="186">
        <v>0</v>
      </c>
      <c r="AG149" s="167">
        <v>0</v>
      </c>
      <c r="AH149" s="186">
        <v>0</v>
      </c>
      <c r="AI149" s="186">
        <v>0</v>
      </c>
      <c r="AJ149" s="167">
        <v>0</v>
      </c>
      <c r="AK149" s="186">
        <v>0</v>
      </c>
      <c r="AL149" s="186">
        <v>0</v>
      </c>
      <c r="AM149" s="167">
        <v>0</v>
      </c>
      <c r="AN149" s="186">
        <v>0</v>
      </c>
      <c r="AO149" s="186">
        <v>0</v>
      </c>
      <c r="AP149" s="167">
        <v>0</v>
      </c>
      <c r="AQ149" s="189">
        <v>335</v>
      </c>
      <c r="AR149" s="190">
        <v>0</v>
      </c>
      <c r="AS149" s="190">
        <v>0</v>
      </c>
      <c r="AT149" s="190">
        <v>33</v>
      </c>
      <c r="AU149" s="190"/>
      <c r="AV149" s="189">
        <v>335</v>
      </c>
      <c r="AW149" s="189">
        <v>138</v>
      </c>
      <c r="AX149" s="189">
        <v>412</v>
      </c>
    </row>
    <row r="150" spans="1:50" ht="20.25" hidden="1" x14ac:dyDescent="0.3">
      <c r="A150" s="163" t="s">
        <v>236</v>
      </c>
      <c r="B150" s="164">
        <v>17</v>
      </c>
      <c r="C150" s="164">
        <v>17</v>
      </c>
      <c r="D150" s="164">
        <v>9</v>
      </c>
      <c r="E150" s="164">
        <v>16</v>
      </c>
      <c r="F150" s="164">
        <v>2</v>
      </c>
      <c r="G150" s="164">
        <v>4</v>
      </c>
      <c r="H150" s="164">
        <v>246</v>
      </c>
      <c r="I150" s="164">
        <v>253</v>
      </c>
      <c r="J150" s="164">
        <v>0</v>
      </c>
      <c r="K150" s="164">
        <v>0</v>
      </c>
      <c r="L150" s="164">
        <v>0</v>
      </c>
      <c r="M150" s="164">
        <v>0</v>
      </c>
      <c r="N150" s="164">
        <v>0</v>
      </c>
      <c r="O150" s="164">
        <v>0</v>
      </c>
      <c r="P150" s="164" t="s">
        <v>105</v>
      </c>
      <c r="Q150" s="164" t="s">
        <v>105</v>
      </c>
      <c r="R150" s="186">
        <v>46.25</v>
      </c>
      <c r="S150" s="186">
        <v>51</v>
      </c>
      <c r="T150" s="187">
        <v>13.5</v>
      </c>
      <c r="U150" s="187">
        <v>12.56</v>
      </c>
      <c r="V150" s="188">
        <v>0</v>
      </c>
      <c r="W150" s="188">
        <v>0</v>
      </c>
      <c r="X150" s="186">
        <v>0</v>
      </c>
      <c r="Y150" s="186">
        <v>0</v>
      </c>
      <c r="Z150" s="186">
        <v>0</v>
      </c>
      <c r="AA150" s="167">
        <v>0</v>
      </c>
      <c r="AB150" s="186">
        <v>0</v>
      </c>
      <c r="AC150" s="186">
        <v>0</v>
      </c>
      <c r="AD150" s="167">
        <v>0</v>
      </c>
      <c r="AE150" s="186">
        <v>0</v>
      </c>
      <c r="AF150" s="186">
        <v>0</v>
      </c>
      <c r="AG150" s="167">
        <v>0</v>
      </c>
      <c r="AH150" s="186">
        <v>0</v>
      </c>
      <c r="AI150" s="186">
        <v>0</v>
      </c>
      <c r="AJ150" s="167">
        <v>0</v>
      </c>
      <c r="AK150" s="186">
        <v>0</v>
      </c>
      <c r="AL150" s="186">
        <v>0</v>
      </c>
      <c r="AM150" s="167">
        <v>0</v>
      </c>
      <c r="AN150" s="186">
        <v>0</v>
      </c>
      <c r="AO150" s="186">
        <v>0</v>
      </c>
      <c r="AP150" s="167">
        <v>0</v>
      </c>
      <c r="AQ150" s="189">
        <v>17</v>
      </c>
      <c r="AR150" s="190">
        <v>0</v>
      </c>
      <c r="AS150" s="190">
        <v>0</v>
      </c>
      <c r="AT150" s="190">
        <v>1</v>
      </c>
      <c r="AU150" s="190"/>
      <c r="AV150" s="189">
        <v>17</v>
      </c>
      <c r="AW150" s="189">
        <v>6</v>
      </c>
      <c r="AX150" s="189">
        <v>352</v>
      </c>
    </row>
    <row r="151" spans="1:50" ht="20.25" hidden="1" x14ac:dyDescent="0.3">
      <c r="A151" s="163" t="s">
        <v>237</v>
      </c>
      <c r="B151" s="164">
        <v>855</v>
      </c>
      <c r="C151" s="164">
        <v>855</v>
      </c>
      <c r="D151" s="164">
        <v>721</v>
      </c>
      <c r="E151" s="164">
        <v>825</v>
      </c>
      <c r="F151" s="164">
        <v>205</v>
      </c>
      <c r="G151" s="164">
        <v>275</v>
      </c>
      <c r="H151" s="164">
        <v>284</v>
      </c>
      <c r="I151" s="164">
        <v>333</v>
      </c>
      <c r="J151" s="164">
        <v>0</v>
      </c>
      <c r="K151" s="164">
        <v>0</v>
      </c>
      <c r="L151" s="164">
        <v>0</v>
      </c>
      <c r="M151" s="164">
        <v>0</v>
      </c>
      <c r="N151" s="164">
        <v>0</v>
      </c>
      <c r="O151" s="164">
        <v>0</v>
      </c>
      <c r="P151" s="164" t="s">
        <v>105</v>
      </c>
      <c r="Q151" s="164" t="s">
        <v>105</v>
      </c>
      <c r="R151" s="186">
        <v>636.79</v>
      </c>
      <c r="S151" s="186">
        <v>868.1</v>
      </c>
      <c r="T151" s="187">
        <v>984.42499999999995</v>
      </c>
      <c r="U151" s="187">
        <v>705.26</v>
      </c>
      <c r="V151" s="188">
        <v>0</v>
      </c>
      <c r="W151" s="188">
        <v>0</v>
      </c>
      <c r="X151" s="186">
        <v>0</v>
      </c>
      <c r="Y151" s="186">
        <v>0</v>
      </c>
      <c r="Z151" s="186">
        <v>0</v>
      </c>
      <c r="AA151" s="167">
        <v>0</v>
      </c>
      <c r="AB151" s="186">
        <v>0</v>
      </c>
      <c r="AC151" s="186">
        <v>0</v>
      </c>
      <c r="AD151" s="167">
        <v>0</v>
      </c>
      <c r="AE151" s="186">
        <v>0</v>
      </c>
      <c r="AF151" s="186">
        <v>0</v>
      </c>
      <c r="AG151" s="167">
        <v>0</v>
      </c>
      <c r="AH151" s="186">
        <v>0</v>
      </c>
      <c r="AI151" s="186">
        <v>0</v>
      </c>
      <c r="AJ151" s="167">
        <v>0</v>
      </c>
      <c r="AK151" s="186">
        <v>0</v>
      </c>
      <c r="AL151" s="186">
        <v>0</v>
      </c>
      <c r="AM151" s="167">
        <v>0</v>
      </c>
      <c r="AN151" s="186">
        <v>0</v>
      </c>
      <c r="AO151" s="186">
        <v>0</v>
      </c>
      <c r="AP151" s="167">
        <v>0</v>
      </c>
      <c r="AQ151" s="189">
        <v>855</v>
      </c>
      <c r="AR151" s="190">
        <v>0</v>
      </c>
      <c r="AS151" s="190">
        <v>0</v>
      </c>
      <c r="AT151" s="190">
        <v>30</v>
      </c>
      <c r="AU151" s="190"/>
      <c r="AV151" s="189">
        <v>855</v>
      </c>
      <c r="AW151" s="189">
        <v>299</v>
      </c>
      <c r="AX151" s="189">
        <v>350</v>
      </c>
    </row>
    <row r="152" spans="1:50" ht="20.25" hidden="1" x14ac:dyDescent="0.3">
      <c r="A152" s="163" t="s">
        <v>20</v>
      </c>
      <c r="B152" s="164">
        <v>198</v>
      </c>
      <c r="C152" s="164">
        <v>198</v>
      </c>
      <c r="D152" s="164">
        <v>144</v>
      </c>
      <c r="E152" s="164">
        <v>186</v>
      </c>
      <c r="F152" s="164">
        <v>42</v>
      </c>
      <c r="G152" s="164">
        <v>57</v>
      </c>
      <c r="H152" s="164">
        <v>292</v>
      </c>
      <c r="I152" s="164">
        <v>309</v>
      </c>
      <c r="J152" s="164">
        <v>0</v>
      </c>
      <c r="K152" s="164">
        <v>0</v>
      </c>
      <c r="L152" s="164">
        <v>0</v>
      </c>
      <c r="M152" s="164">
        <v>0</v>
      </c>
      <c r="N152" s="164">
        <v>0</v>
      </c>
      <c r="O152" s="164">
        <v>0</v>
      </c>
      <c r="P152" s="164" t="s">
        <v>105</v>
      </c>
      <c r="Q152" s="164" t="s">
        <v>105</v>
      </c>
      <c r="R152" s="186">
        <v>345.15</v>
      </c>
      <c r="S152" s="186">
        <v>281.25</v>
      </c>
      <c r="T152" s="187">
        <v>221.11499999999899</v>
      </c>
      <c r="U152" s="187">
        <v>7</v>
      </c>
      <c r="V152" s="188">
        <v>0</v>
      </c>
      <c r="W152" s="188">
        <v>0</v>
      </c>
      <c r="X152" s="186">
        <v>0</v>
      </c>
      <c r="Y152" s="186">
        <v>0</v>
      </c>
      <c r="Z152" s="186">
        <v>0</v>
      </c>
      <c r="AA152" s="167">
        <v>0</v>
      </c>
      <c r="AB152" s="186">
        <v>0</v>
      </c>
      <c r="AC152" s="186">
        <v>0</v>
      </c>
      <c r="AD152" s="167">
        <v>0</v>
      </c>
      <c r="AE152" s="186">
        <v>0</v>
      </c>
      <c r="AF152" s="186">
        <v>0</v>
      </c>
      <c r="AG152" s="167">
        <v>0</v>
      </c>
      <c r="AH152" s="186">
        <v>0</v>
      </c>
      <c r="AI152" s="186">
        <v>0</v>
      </c>
      <c r="AJ152" s="167">
        <v>0</v>
      </c>
      <c r="AK152" s="186">
        <v>0</v>
      </c>
      <c r="AL152" s="186">
        <v>0</v>
      </c>
      <c r="AM152" s="167">
        <v>0</v>
      </c>
      <c r="AN152" s="186">
        <v>0</v>
      </c>
      <c r="AO152" s="186">
        <v>0</v>
      </c>
      <c r="AP152" s="167">
        <v>0</v>
      </c>
      <c r="AQ152" s="189">
        <v>198</v>
      </c>
      <c r="AR152" s="190">
        <v>0</v>
      </c>
      <c r="AS152" s="190">
        <v>0</v>
      </c>
      <c r="AT152" s="190">
        <v>12</v>
      </c>
      <c r="AU152" s="190"/>
      <c r="AV152" s="189">
        <v>198</v>
      </c>
      <c r="AW152" s="189">
        <v>63</v>
      </c>
      <c r="AX152" s="189">
        <v>320</v>
      </c>
    </row>
    <row r="153" spans="1:50" ht="20.25" hidden="1" x14ac:dyDescent="0.3">
      <c r="A153" s="163" t="s">
        <v>238</v>
      </c>
      <c r="B153" s="164">
        <v>2932</v>
      </c>
      <c r="C153" s="164">
        <v>2932</v>
      </c>
      <c r="D153" s="164">
        <v>2722</v>
      </c>
      <c r="E153" s="164">
        <v>2864</v>
      </c>
      <c r="F153" s="164">
        <v>834</v>
      </c>
      <c r="G153" s="164">
        <v>1495</v>
      </c>
      <c r="H153" s="164">
        <v>306</v>
      </c>
      <c r="I153" s="164">
        <v>522</v>
      </c>
      <c r="J153" s="164">
        <v>3161.88</v>
      </c>
      <c r="K153" s="164">
        <v>3161.88</v>
      </c>
      <c r="L153" s="164">
        <v>908.99</v>
      </c>
      <c r="M153" s="164">
        <v>908.99</v>
      </c>
      <c r="N153" s="164">
        <v>0</v>
      </c>
      <c r="O153" s="164">
        <v>0</v>
      </c>
      <c r="P153" s="164">
        <v>0</v>
      </c>
      <c r="Q153" s="164">
        <v>0</v>
      </c>
      <c r="R153" s="186">
        <v>2948.6</v>
      </c>
      <c r="S153" s="186">
        <v>2945.12</v>
      </c>
      <c r="T153" s="187">
        <v>3306.5599999999899</v>
      </c>
      <c r="U153" s="187">
        <v>2737.87</v>
      </c>
      <c r="V153" s="188">
        <v>0</v>
      </c>
      <c r="W153" s="188">
        <v>0</v>
      </c>
      <c r="X153" s="186">
        <v>10516</v>
      </c>
      <c r="Y153" s="186">
        <v>20</v>
      </c>
      <c r="Z153" s="186">
        <v>20</v>
      </c>
      <c r="AA153" s="167">
        <v>0</v>
      </c>
      <c r="AB153" s="186">
        <v>0</v>
      </c>
      <c r="AC153" s="186">
        <v>0</v>
      </c>
      <c r="AD153" s="167">
        <v>0</v>
      </c>
      <c r="AE153" s="186">
        <v>0</v>
      </c>
      <c r="AF153" s="186">
        <v>0</v>
      </c>
      <c r="AG153" s="167">
        <v>0</v>
      </c>
      <c r="AH153" s="186">
        <v>20</v>
      </c>
      <c r="AI153" s="186">
        <v>20</v>
      </c>
      <c r="AJ153" s="167">
        <v>0</v>
      </c>
      <c r="AK153" s="186">
        <v>13.5</v>
      </c>
      <c r="AL153" s="186">
        <v>15.5</v>
      </c>
      <c r="AM153" s="167">
        <v>14.814814814814813</v>
      </c>
      <c r="AN153" s="186">
        <v>675</v>
      </c>
      <c r="AO153" s="186">
        <v>775</v>
      </c>
      <c r="AP153" s="167">
        <v>14.814814814814813</v>
      </c>
      <c r="AQ153" s="189">
        <v>2932</v>
      </c>
      <c r="AR153" s="190">
        <v>0</v>
      </c>
      <c r="AS153" s="190">
        <v>0</v>
      </c>
      <c r="AT153" s="190">
        <v>68</v>
      </c>
      <c r="AU153" s="190"/>
      <c r="AV153" s="189">
        <v>2932</v>
      </c>
      <c r="AW153" s="189">
        <v>1642</v>
      </c>
      <c r="AX153" s="189">
        <v>560</v>
      </c>
    </row>
    <row r="154" spans="1:50" ht="20.25" hidden="1" x14ac:dyDescent="0.3">
      <c r="A154" s="181" t="s">
        <v>239</v>
      </c>
      <c r="B154" s="164">
        <v>2551</v>
      </c>
      <c r="C154" s="164">
        <v>2368</v>
      </c>
      <c r="D154" s="164">
        <v>2441</v>
      </c>
      <c r="E154" s="164">
        <v>2289</v>
      </c>
      <c r="F154" s="164">
        <v>458</v>
      </c>
      <c r="G154" s="164">
        <v>525</v>
      </c>
      <c r="H154" s="164">
        <v>188</v>
      </c>
      <c r="I154" s="164">
        <v>229</v>
      </c>
      <c r="J154" s="164">
        <v>2925.2</v>
      </c>
      <c r="K154" s="164">
        <v>2776.7</v>
      </c>
      <c r="L154" s="164">
        <v>1728.2</v>
      </c>
      <c r="M154" s="164">
        <v>1678.45</v>
      </c>
      <c r="N154" s="164">
        <v>284.95</v>
      </c>
      <c r="O154" s="164">
        <v>101.80000000000001</v>
      </c>
      <c r="P154" s="164">
        <v>165</v>
      </c>
      <c r="Q154" s="164">
        <v>61</v>
      </c>
      <c r="R154" s="186">
        <v>2763.08</v>
      </c>
      <c r="S154" s="186">
        <v>2724.7900000000004</v>
      </c>
      <c r="T154" s="187">
        <v>616.04750000000001</v>
      </c>
      <c r="U154" s="187">
        <v>321.01</v>
      </c>
      <c r="V154" s="188">
        <v>0</v>
      </c>
      <c r="W154" s="188">
        <v>0</v>
      </c>
      <c r="X154" s="186">
        <v>3423</v>
      </c>
      <c r="Y154" s="186">
        <v>41.9</v>
      </c>
      <c r="Z154" s="186">
        <v>40.98</v>
      </c>
      <c r="AA154" s="157">
        <f>(Z154-Y154)/Y154*100</f>
        <v>-2.1957040572792406</v>
      </c>
      <c r="AB154" s="186">
        <v>0.12</v>
      </c>
      <c r="AC154" s="186">
        <v>0</v>
      </c>
      <c r="AD154" s="157">
        <v>0</v>
      </c>
      <c r="AE154" s="186">
        <v>1.04</v>
      </c>
      <c r="AF154" s="186">
        <v>1.2</v>
      </c>
      <c r="AG154" s="157">
        <f>(AF154-AE154)/AE154*100</f>
        <v>15.384615384615378</v>
      </c>
      <c r="AH154" s="186">
        <v>37.9</v>
      </c>
      <c r="AI154" s="186">
        <v>39.78</v>
      </c>
      <c r="AJ154" s="157">
        <f>(AI154-AH154)/AH154*100</f>
        <v>4.9604221635883974</v>
      </c>
      <c r="AK154" s="186">
        <v>21</v>
      </c>
      <c r="AL154" s="186">
        <v>28.7</v>
      </c>
      <c r="AM154" s="157">
        <f>(AL154-AK154)/AK154*100</f>
        <v>36.666666666666664</v>
      </c>
      <c r="AN154" s="186">
        <v>554</v>
      </c>
      <c r="AO154" s="186">
        <v>721</v>
      </c>
      <c r="AP154" s="157">
        <f>(AO154-AN154)/AN154*100</f>
        <v>30.144404332129966</v>
      </c>
      <c r="AQ154" s="189">
        <v>2345</v>
      </c>
      <c r="AR154" s="190">
        <v>16</v>
      </c>
      <c r="AS154" s="190">
        <v>39</v>
      </c>
      <c r="AT154" s="190">
        <v>72</v>
      </c>
      <c r="AU154" s="190"/>
      <c r="AV154" s="189">
        <v>2322</v>
      </c>
      <c r="AW154" s="190">
        <v>564.72</v>
      </c>
      <c r="AX154" s="189">
        <v>243</v>
      </c>
    </row>
    <row r="155" spans="1:50" ht="20.25" hidden="1" x14ac:dyDescent="0.3">
      <c r="A155" s="163" t="s">
        <v>240</v>
      </c>
      <c r="B155" s="164">
        <v>229</v>
      </c>
      <c r="C155" s="164">
        <v>229</v>
      </c>
      <c r="D155" s="164">
        <v>210</v>
      </c>
      <c r="E155" s="164">
        <v>225</v>
      </c>
      <c r="F155" s="164">
        <v>42</v>
      </c>
      <c r="G155" s="164">
        <v>56</v>
      </c>
      <c r="H155" s="164">
        <v>200</v>
      </c>
      <c r="I155" s="164">
        <v>250</v>
      </c>
      <c r="J155" s="164">
        <v>237.95</v>
      </c>
      <c r="K155" s="164">
        <v>237.95</v>
      </c>
      <c r="L155" s="164">
        <v>212.7</v>
      </c>
      <c r="M155" s="164">
        <v>212.7</v>
      </c>
      <c r="N155" s="164">
        <v>0</v>
      </c>
      <c r="O155" s="164">
        <v>0</v>
      </c>
      <c r="P155" s="164">
        <v>0</v>
      </c>
      <c r="Q155" s="164">
        <v>0</v>
      </c>
      <c r="R155" s="186">
        <v>176.25</v>
      </c>
      <c r="S155" s="186">
        <v>334.75</v>
      </c>
      <c r="T155" s="187">
        <v>55.5</v>
      </c>
      <c r="U155" s="187">
        <v>58.41</v>
      </c>
      <c r="V155" s="188">
        <v>0</v>
      </c>
      <c r="W155" s="188">
        <v>0</v>
      </c>
      <c r="X155" s="186">
        <v>0</v>
      </c>
      <c r="Y155" s="186">
        <v>14</v>
      </c>
      <c r="Z155" s="186">
        <v>13.28</v>
      </c>
      <c r="AA155" s="167">
        <v>5.1428571428571503</v>
      </c>
      <c r="AB155" s="186">
        <v>0.12</v>
      </c>
      <c r="AC155" s="186">
        <v>0</v>
      </c>
      <c r="AD155" s="167">
        <v>100</v>
      </c>
      <c r="AE155" s="186">
        <v>0.84</v>
      </c>
      <c r="AF155" s="186">
        <v>0</v>
      </c>
      <c r="AG155" s="167">
        <v>100</v>
      </c>
      <c r="AH155" s="186">
        <v>10</v>
      </c>
      <c r="AI155" s="186">
        <v>12.08</v>
      </c>
      <c r="AJ155" s="167">
        <v>20.8</v>
      </c>
      <c r="AK155" s="186">
        <v>5.5</v>
      </c>
      <c r="AL155" s="186">
        <v>6.4</v>
      </c>
      <c r="AM155" s="167">
        <v>16.36363636363637</v>
      </c>
      <c r="AN155" s="186">
        <v>550</v>
      </c>
      <c r="AO155" s="186">
        <v>530</v>
      </c>
      <c r="AP155" s="167">
        <v>3.6363636363636398</v>
      </c>
      <c r="AQ155" s="189">
        <v>228</v>
      </c>
      <c r="AR155" s="190">
        <v>0</v>
      </c>
      <c r="AS155" s="190">
        <v>1</v>
      </c>
      <c r="AT155" s="190">
        <v>4</v>
      </c>
      <c r="AU155" s="190"/>
      <c r="AV155" s="189">
        <v>228</v>
      </c>
      <c r="AW155" s="189">
        <v>56</v>
      </c>
      <c r="AX155" s="189">
        <v>246</v>
      </c>
    </row>
    <row r="156" spans="1:50" ht="20.25" hidden="1" x14ac:dyDescent="0.3">
      <c r="A156" s="163" t="s">
        <v>241</v>
      </c>
      <c r="B156" s="164">
        <v>33</v>
      </c>
      <c r="C156" s="164">
        <v>40</v>
      </c>
      <c r="D156" s="164">
        <v>10</v>
      </c>
      <c r="E156" s="164">
        <v>23</v>
      </c>
      <c r="F156" s="164">
        <v>2</v>
      </c>
      <c r="G156" s="164">
        <v>5</v>
      </c>
      <c r="H156" s="164">
        <v>192</v>
      </c>
      <c r="I156" s="164">
        <v>201</v>
      </c>
      <c r="J156" s="164">
        <v>51</v>
      </c>
      <c r="K156" s="164">
        <v>81</v>
      </c>
      <c r="L156" s="164">
        <v>0</v>
      </c>
      <c r="M156" s="164">
        <v>30</v>
      </c>
      <c r="N156" s="164">
        <v>0</v>
      </c>
      <c r="O156" s="164">
        <v>15</v>
      </c>
      <c r="P156" s="164" t="s">
        <v>105</v>
      </c>
      <c r="Q156" s="164">
        <v>500</v>
      </c>
      <c r="R156" s="186">
        <v>22</v>
      </c>
      <c r="S156" s="186">
        <v>44.25</v>
      </c>
      <c r="T156" s="187">
        <v>23.5</v>
      </c>
      <c r="U156" s="187">
        <v>17.25</v>
      </c>
      <c r="V156" s="188">
        <v>0</v>
      </c>
      <c r="W156" s="188">
        <v>0</v>
      </c>
      <c r="X156" s="186">
        <v>0</v>
      </c>
      <c r="Y156" s="186">
        <v>0</v>
      </c>
      <c r="Z156" s="186">
        <v>0</v>
      </c>
      <c r="AA156" s="167">
        <v>0</v>
      </c>
      <c r="AB156" s="186">
        <v>0</v>
      </c>
      <c r="AC156" s="186">
        <v>0</v>
      </c>
      <c r="AD156" s="167">
        <v>0</v>
      </c>
      <c r="AE156" s="186">
        <v>0</v>
      </c>
      <c r="AF156" s="186">
        <v>0</v>
      </c>
      <c r="AG156" s="167">
        <v>0</v>
      </c>
      <c r="AH156" s="186">
        <v>0</v>
      </c>
      <c r="AI156" s="186">
        <v>0</v>
      </c>
      <c r="AJ156" s="167">
        <v>0</v>
      </c>
      <c r="AK156" s="186">
        <v>0</v>
      </c>
      <c r="AL156" s="186">
        <v>0</v>
      </c>
      <c r="AM156" s="167">
        <v>0</v>
      </c>
      <c r="AN156" s="186" t="s">
        <v>105</v>
      </c>
      <c r="AO156" s="186" t="s">
        <v>105</v>
      </c>
      <c r="AP156" s="167">
        <v>0</v>
      </c>
      <c r="AQ156" s="189">
        <v>40</v>
      </c>
      <c r="AR156" s="190">
        <v>0</v>
      </c>
      <c r="AS156" s="190">
        <v>0</v>
      </c>
      <c r="AT156" s="190">
        <v>10</v>
      </c>
      <c r="AU156" s="190"/>
      <c r="AV156" s="189">
        <v>33</v>
      </c>
      <c r="AW156" s="189">
        <v>6</v>
      </c>
      <c r="AX156" s="189">
        <v>191</v>
      </c>
    </row>
    <row r="157" spans="1:50" ht="20.25" hidden="1" x14ac:dyDescent="0.3">
      <c r="A157" s="163" t="s">
        <v>242</v>
      </c>
      <c r="B157" s="164">
        <v>1643</v>
      </c>
      <c r="C157" s="164">
        <v>1640</v>
      </c>
      <c r="D157" s="164">
        <v>1640</v>
      </c>
      <c r="E157" s="164">
        <v>1640</v>
      </c>
      <c r="F157" s="164">
        <v>330</v>
      </c>
      <c r="G157" s="164">
        <v>394</v>
      </c>
      <c r="H157" s="164">
        <v>201</v>
      </c>
      <c r="I157" s="164">
        <v>240</v>
      </c>
      <c r="J157" s="164">
        <v>1749</v>
      </c>
      <c r="K157" s="164">
        <v>1640</v>
      </c>
      <c r="L157" s="164">
        <v>1034</v>
      </c>
      <c r="M157" s="164">
        <v>1034</v>
      </c>
      <c r="N157" s="164">
        <v>206.2</v>
      </c>
      <c r="O157" s="164">
        <v>63.7</v>
      </c>
      <c r="P157" s="164">
        <v>199</v>
      </c>
      <c r="Q157" s="164">
        <v>62</v>
      </c>
      <c r="R157" s="186">
        <v>1920.54</v>
      </c>
      <c r="S157" s="186">
        <v>1727.14</v>
      </c>
      <c r="T157" s="187">
        <v>258.07249999999999</v>
      </c>
      <c r="U157" s="187">
        <v>141.84</v>
      </c>
      <c r="V157" s="188">
        <v>0</v>
      </c>
      <c r="W157" s="188">
        <v>0</v>
      </c>
      <c r="X157" s="186">
        <v>3210</v>
      </c>
      <c r="Y157" s="186">
        <v>24.3</v>
      </c>
      <c r="Z157" s="186">
        <v>24.3</v>
      </c>
      <c r="AA157" s="167">
        <v>0</v>
      </c>
      <c r="AB157" s="186">
        <v>0</v>
      </c>
      <c r="AC157" s="186">
        <v>0</v>
      </c>
      <c r="AD157" s="167">
        <v>0</v>
      </c>
      <c r="AE157" s="186">
        <v>0</v>
      </c>
      <c r="AF157" s="186">
        <v>0</v>
      </c>
      <c r="AG157" s="167">
        <v>0</v>
      </c>
      <c r="AH157" s="186">
        <v>24.3</v>
      </c>
      <c r="AI157" s="186">
        <v>24.3</v>
      </c>
      <c r="AJ157" s="167">
        <v>0</v>
      </c>
      <c r="AK157" s="186">
        <v>12.4</v>
      </c>
      <c r="AL157" s="186">
        <v>19</v>
      </c>
      <c r="AM157" s="167">
        <v>53.225806451612897</v>
      </c>
      <c r="AN157" s="186">
        <v>510</v>
      </c>
      <c r="AO157" s="186">
        <v>782</v>
      </c>
      <c r="AP157" s="167">
        <v>53.333333333333336</v>
      </c>
      <c r="AQ157" s="189">
        <v>1640</v>
      </c>
      <c r="AR157" s="190">
        <v>0</v>
      </c>
      <c r="AS157" s="190">
        <v>0</v>
      </c>
      <c r="AT157" s="190">
        <v>0</v>
      </c>
      <c r="AU157" s="190"/>
      <c r="AV157" s="189">
        <v>1640</v>
      </c>
      <c r="AW157" s="189">
        <v>410</v>
      </c>
      <c r="AX157" s="189">
        <v>250</v>
      </c>
    </row>
    <row r="158" spans="1:50" ht="20.25" hidden="1" x14ac:dyDescent="0.3">
      <c r="A158" s="163" t="s">
        <v>243</v>
      </c>
      <c r="B158" s="164">
        <v>244</v>
      </c>
      <c r="C158" s="164">
        <v>196</v>
      </c>
      <c r="D158" s="164">
        <v>237</v>
      </c>
      <c r="E158" s="164">
        <v>196</v>
      </c>
      <c r="F158" s="164">
        <v>33</v>
      </c>
      <c r="G158" s="164">
        <v>21</v>
      </c>
      <c r="H158" s="164">
        <v>139</v>
      </c>
      <c r="I158" s="164">
        <v>108</v>
      </c>
      <c r="J158" s="164">
        <v>514</v>
      </c>
      <c r="K158" s="164">
        <v>514</v>
      </c>
      <c r="L158" s="164">
        <v>265</v>
      </c>
      <c r="M158" s="164">
        <v>265</v>
      </c>
      <c r="N158" s="164">
        <v>0</v>
      </c>
      <c r="O158" s="164">
        <v>0</v>
      </c>
      <c r="P158" s="164">
        <v>0</v>
      </c>
      <c r="Q158" s="164">
        <v>0</v>
      </c>
      <c r="R158" s="186">
        <v>299.45</v>
      </c>
      <c r="S158" s="186">
        <v>242</v>
      </c>
      <c r="T158" s="187">
        <v>19.5</v>
      </c>
      <c r="U158" s="187">
        <v>11.5</v>
      </c>
      <c r="V158" s="188">
        <v>0</v>
      </c>
      <c r="W158" s="188">
        <v>0</v>
      </c>
      <c r="X158" s="186">
        <v>213</v>
      </c>
      <c r="Y158" s="186">
        <v>3.6</v>
      </c>
      <c r="Z158" s="186">
        <v>3.4</v>
      </c>
      <c r="AA158" s="167">
        <v>5.5555555555555598</v>
      </c>
      <c r="AB158" s="186">
        <v>0</v>
      </c>
      <c r="AC158" s="186">
        <v>0</v>
      </c>
      <c r="AD158" s="167">
        <v>0</v>
      </c>
      <c r="AE158" s="186">
        <v>0.2</v>
      </c>
      <c r="AF158" s="186">
        <v>1.2</v>
      </c>
      <c r="AG158" s="167">
        <v>500</v>
      </c>
      <c r="AH158" s="186">
        <v>3.6</v>
      </c>
      <c r="AI158" s="186">
        <v>3.4</v>
      </c>
      <c r="AJ158" s="167">
        <v>5.5555555555555598</v>
      </c>
      <c r="AK158" s="186">
        <v>3.1</v>
      </c>
      <c r="AL158" s="186">
        <v>3.3</v>
      </c>
      <c r="AM158" s="167">
        <v>6.4516129032257981</v>
      </c>
      <c r="AN158" s="186">
        <v>861</v>
      </c>
      <c r="AO158" s="186">
        <v>971</v>
      </c>
      <c r="AP158" s="167">
        <v>12.775842044134727</v>
      </c>
      <c r="AQ158" s="189">
        <v>196</v>
      </c>
      <c r="AR158" s="190">
        <v>0</v>
      </c>
      <c r="AS158" s="190">
        <v>0</v>
      </c>
      <c r="AT158" s="190">
        <v>0</v>
      </c>
      <c r="AU158" s="190"/>
      <c r="AV158" s="189">
        <v>196</v>
      </c>
      <c r="AW158" s="189">
        <v>40</v>
      </c>
      <c r="AX158" s="189">
        <v>202</v>
      </c>
    </row>
    <row r="159" spans="1:50" ht="20.25" hidden="1" x14ac:dyDescent="0.3">
      <c r="A159" s="163" t="s">
        <v>244</v>
      </c>
      <c r="B159" s="164">
        <v>16</v>
      </c>
      <c r="C159" s="164">
        <v>16</v>
      </c>
      <c r="D159" s="164">
        <v>8</v>
      </c>
      <c r="E159" s="164">
        <v>8</v>
      </c>
      <c r="F159" s="164">
        <v>1</v>
      </c>
      <c r="G159" s="164">
        <v>2</v>
      </c>
      <c r="H159" s="164">
        <v>131</v>
      </c>
      <c r="I159" s="164">
        <v>214</v>
      </c>
      <c r="J159" s="164">
        <v>29</v>
      </c>
      <c r="K159" s="164">
        <v>32</v>
      </c>
      <c r="L159" s="164">
        <v>27</v>
      </c>
      <c r="M159" s="164">
        <v>27</v>
      </c>
      <c r="N159" s="164">
        <v>0</v>
      </c>
      <c r="O159" s="164">
        <v>23.1</v>
      </c>
      <c r="P159" s="164">
        <v>0</v>
      </c>
      <c r="Q159" s="164">
        <v>856</v>
      </c>
      <c r="R159" s="186">
        <v>43.25</v>
      </c>
      <c r="S159" s="186">
        <v>41.25</v>
      </c>
      <c r="T159" s="187">
        <v>24.75</v>
      </c>
      <c r="U159" s="187">
        <v>13</v>
      </c>
      <c r="V159" s="188">
        <v>0</v>
      </c>
      <c r="W159" s="188">
        <v>0</v>
      </c>
      <c r="X159" s="186">
        <v>0</v>
      </c>
      <c r="Y159" s="186">
        <v>0</v>
      </c>
      <c r="Z159" s="186">
        <v>0</v>
      </c>
      <c r="AA159" s="167">
        <v>0</v>
      </c>
      <c r="AB159" s="186">
        <v>0</v>
      </c>
      <c r="AC159" s="186">
        <v>0</v>
      </c>
      <c r="AD159" s="167">
        <v>0</v>
      </c>
      <c r="AE159" s="186">
        <v>0</v>
      </c>
      <c r="AF159" s="186">
        <v>0</v>
      </c>
      <c r="AG159" s="167">
        <v>0</v>
      </c>
      <c r="AH159" s="186">
        <v>0</v>
      </c>
      <c r="AI159" s="186">
        <v>0</v>
      </c>
      <c r="AJ159" s="167">
        <v>0</v>
      </c>
      <c r="AK159" s="186">
        <v>0</v>
      </c>
      <c r="AL159" s="186">
        <v>0</v>
      </c>
      <c r="AM159" s="167">
        <v>0</v>
      </c>
      <c r="AN159" s="186">
        <v>0</v>
      </c>
      <c r="AO159" s="186">
        <v>0</v>
      </c>
      <c r="AP159" s="167">
        <v>0</v>
      </c>
      <c r="AQ159" s="189">
        <v>16</v>
      </c>
      <c r="AR159" s="190">
        <v>0</v>
      </c>
      <c r="AS159" s="190">
        <v>0</v>
      </c>
      <c r="AT159" s="190">
        <v>8</v>
      </c>
      <c r="AU159" s="190"/>
      <c r="AV159" s="189">
        <v>16</v>
      </c>
      <c r="AW159" s="189">
        <v>3.44</v>
      </c>
      <c r="AX159" s="189">
        <v>215</v>
      </c>
    </row>
    <row r="160" spans="1:50" ht="20.25" hidden="1" x14ac:dyDescent="0.3">
      <c r="A160" s="163" t="s">
        <v>245</v>
      </c>
      <c r="B160" s="164">
        <v>30</v>
      </c>
      <c r="C160" s="164">
        <v>15</v>
      </c>
      <c r="D160" s="164">
        <v>30</v>
      </c>
      <c r="E160" s="164">
        <v>15</v>
      </c>
      <c r="F160" s="164">
        <v>6</v>
      </c>
      <c r="G160" s="164">
        <v>4</v>
      </c>
      <c r="H160" s="164">
        <v>190</v>
      </c>
      <c r="I160" s="164">
        <v>235</v>
      </c>
      <c r="J160" s="164">
        <v>40</v>
      </c>
      <c r="K160" s="164">
        <v>40</v>
      </c>
      <c r="L160" s="164">
        <v>0</v>
      </c>
      <c r="M160" s="164">
        <v>0</v>
      </c>
      <c r="N160" s="164">
        <v>0</v>
      </c>
      <c r="O160" s="164">
        <v>0</v>
      </c>
      <c r="P160" s="164" t="s">
        <v>105</v>
      </c>
      <c r="Q160" s="164" t="s">
        <v>105</v>
      </c>
      <c r="R160" s="186">
        <v>53.9</v>
      </c>
      <c r="S160" s="186">
        <v>59.46</v>
      </c>
      <c r="T160" s="187">
        <v>10.75</v>
      </c>
      <c r="U160" s="187">
        <v>1</v>
      </c>
      <c r="V160" s="188">
        <v>0</v>
      </c>
      <c r="W160" s="188">
        <v>0</v>
      </c>
      <c r="X160" s="186">
        <v>0</v>
      </c>
      <c r="Y160" s="186">
        <v>0</v>
      </c>
      <c r="Z160" s="186">
        <v>0</v>
      </c>
      <c r="AA160" s="167">
        <v>0</v>
      </c>
      <c r="AB160" s="186">
        <v>0</v>
      </c>
      <c r="AC160" s="186">
        <v>0</v>
      </c>
      <c r="AD160" s="167">
        <v>0</v>
      </c>
      <c r="AE160" s="186">
        <v>0</v>
      </c>
      <c r="AF160" s="186">
        <v>0</v>
      </c>
      <c r="AG160" s="167">
        <v>0</v>
      </c>
      <c r="AH160" s="186">
        <v>0</v>
      </c>
      <c r="AI160" s="186">
        <v>0</v>
      </c>
      <c r="AJ160" s="167">
        <v>0</v>
      </c>
      <c r="AK160" s="186">
        <v>0</v>
      </c>
      <c r="AL160" s="186">
        <v>0</v>
      </c>
      <c r="AM160" s="167">
        <v>0</v>
      </c>
      <c r="AN160" s="186">
        <v>0</v>
      </c>
      <c r="AO160" s="186">
        <v>0</v>
      </c>
      <c r="AP160" s="167">
        <v>0</v>
      </c>
      <c r="AQ160" s="189">
        <v>15</v>
      </c>
      <c r="AR160" s="190">
        <v>0</v>
      </c>
      <c r="AS160" s="190">
        <v>0</v>
      </c>
      <c r="AT160" s="190">
        <v>0</v>
      </c>
      <c r="AU160" s="190"/>
      <c r="AV160" s="189">
        <v>15</v>
      </c>
      <c r="AW160" s="189">
        <v>3.68</v>
      </c>
      <c r="AX160" s="189">
        <v>245</v>
      </c>
    </row>
    <row r="161" spans="1:50" ht="20.25" hidden="1" x14ac:dyDescent="0.3">
      <c r="A161" s="163" t="s">
        <v>246</v>
      </c>
      <c r="B161" s="164">
        <v>41</v>
      </c>
      <c r="C161" s="164">
        <v>41</v>
      </c>
      <c r="D161" s="164">
        <v>41</v>
      </c>
      <c r="E161" s="164">
        <v>41</v>
      </c>
      <c r="F161" s="164">
        <v>11</v>
      </c>
      <c r="G161" s="164">
        <v>12</v>
      </c>
      <c r="H161" s="164">
        <v>262</v>
      </c>
      <c r="I161" s="164">
        <v>291</v>
      </c>
      <c r="J161" s="164">
        <v>42</v>
      </c>
      <c r="K161" s="164">
        <v>42</v>
      </c>
      <c r="L161" s="164">
        <v>32</v>
      </c>
      <c r="M161" s="164">
        <v>32</v>
      </c>
      <c r="N161" s="164">
        <v>0</v>
      </c>
      <c r="O161" s="164">
        <v>0</v>
      </c>
      <c r="P161" s="164">
        <v>0</v>
      </c>
      <c r="Q161" s="164">
        <v>0</v>
      </c>
      <c r="R161" s="186">
        <v>33</v>
      </c>
      <c r="S161" s="186">
        <v>59.25</v>
      </c>
      <c r="T161" s="187">
        <v>45.5</v>
      </c>
      <c r="U161" s="187">
        <v>18.75</v>
      </c>
      <c r="V161" s="188">
        <v>0</v>
      </c>
      <c r="W161" s="188">
        <v>0</v>
      </c>
      <c r="X161" s="186">
        <v>0</v>
      </c>
      <c r="Y161" s="186">
        <v>0</v>
      </c>
      <c r="Z161" s="186">
        <v>0</v>
      </c>
      <c r="AA161" s="167">
        <v>0</v>
      </c>
      <c r="AB161" s="186">
        <v>0</v>
      </c>
      <c r="AC161" s="186">
        <v>0</v>
      </c>
      <c r="AD161" s="167">
        <v>0</v>
      </c>
      <c r="AE161" s="186">
        <v>0</v>
      </c>
      <c r="AF161" s="186">
        <v>0</v>
      </c>
      <c r="AG161" s="167">
        <v>0</v>
      </c>
      <c r="AH161" s="186">
        <v>0</v>
      </c>
      <c r="AI161" s="186">
        <v>0</v>
      </c>
      <c r="AJ161" s="167">
        <v>0</v>
      </c>
      <c r="AK161" s="186">
        <v>0</v>
      </c>
      <c r="AL161" s="186">
        <v>0</v>
      </c>
      <c r="AM161" s="167">
        <v>0</v>
      </c>
      <c r="AN161" s="186">
        <v>0</v>
      </c>
      <c r="AO161" s="186">
        <v>0</v>
      </c>
      <c r="AP161" s="167">
        <v>0</v>
      </c>
      <c r="AQ161" s="189">
        <v>41</v>
      </c>
      <c r="AR161" s="190">
        <v>0</v>
      </c>
      <c r="AS161" s="190">
        <v>0</v>
      </c>
      <c r="AT161" s="190">
        <v>0</v>
      </c>
      <c r="AU161" s="190"/>
      <c r="AV161" s="189">
        <v>41</v>
      </c>
      <c r="AW161" s="189">
        <v>12</v>
      </c>
      <c r="AX161" s="189">
        <v>295</v>
      </c>
    </row>
    <row r="162" spans="1:50" ht="20.25" hidden="1" x14ac:dyDescent="0.3">
      <c r="A162" s="163" t="s">
        <v>247</v>
      </c>
      <c r="B162" s="164">
        <v>305</v>
      </c>
      <c r="C162" s="164">
        <v>181</v>
      </c>
      <c r="D162" s="164">
        <v>255</v>
      </c>
      <c r="E162" s="164">
        <v>131</v>
      </c>
      <c r="F162" s="164">
        <v>31</v>
      </c>
      <c r="G162" s="164">
        <v>29</v>
      </c>
      <c r="H162" s="164">
        <v>121</v>
      </c>
      <c r="I162" s="164">
        <v>225</v>
      </c>
      <c r="J162" s="164">
        <v>262.25</v>
      </c>
      <c r="K162" s="164">
        <v>189.75</v>
      </c>
      <c r="L162" s="164">
        <v>157.5</v>
      </c>
      <c r="M162" s="164">
        <v>77.75</v>
      </c>
      <c r="N162" s="164">
        <v>78.75</v>
      </c>
      <c r="O162" s="164">
        <v>0</v>
      </c>
      <c r="P162" s="164">
        <v>500</v>
      </c>
      <c r="Q162" s="164">
        <v>0</v>
      </c>
      <c r="R162" s="186">
        <v>212.69</v>
      </c>
      <c r="S162" s="186">
        <v>211.69</v>
      </c>
      <c r="T162" s="187">
        <v>178.47499999999999</v>
      </c>
      <c r="U162" s="187">
        <v>59.25</v>
      </c>
      <c r="V162" s="188">
        <v>0</v>
      </c>
      <c r="W162" s="188">
        <v>0</v>
      </c>
      <c r="X162" s="186">
        <v>0</v>
      </c>
      <c r="Y162" s="186">
        <v>0</v>
      </c>
      <c r="Z162" s="186">
        <v>0</v>
      </c>
      <c r="AA162" s="167">
        <v>0</v>
      </c>
      <c r="AB162" s="186">
        <v>0</v>
      </c>
      <c r="AC162" s="186">
        <v>0</v>
      </c>
      <c r="AD162" s="167">
        <v>0</v>
      </c>
      <c r="AE162" s="186">
        <v>0</v>
      </c>
      <c r="AF162" s="186">
        <v>0</v>
      </c>
      <c r="AG162" s="167">
        <v>0</v>
      </c>
      <c r="AH162" s="186">
        <v>0</v>
      </c>
      <c r="AI162" s="186">
        <v>0</v>
      </c>
      <c r="AJ162" s="167">
        <v>0</v>
      </c>
      <c r="AK162" s="186">
        <v>0</v>
      </c>
      <c r="AL162" s="186">
        <v>0</v>
      </c>
      <c r="AM162" s="167">
        <v>0</v>
      </c>
      <c r="AN162" s="186">
        <v>0</v>
      </c>
      <c r="AO162" s="186">
        <v>0</v>
      </c>
      <c r="AP162" s="167">
        <v>0</v>
      </c>
      <c r="AQ162" s="189">
        <v>159</v>
      </c>
      <c r="AR162" s="190">
        <v>16</v>
      </c>
      <c r="AS162" s="190">
        <v>38</v>
      </c>
      <c r="AT162" s="190">
        <v>50</v>
      </c>
      <c r="AU162" s="190"/>
      <c r="AV162" s="189">
        <v>143</v>
      </c>
      <c r="AW162" s="189">
        <v>31</v>
      </c>
      <c r="AX162" s="189">
        <v>219</v>
      </c>
    </row>
    <row r="163" spans="1:50" ht="20.25" hidden="1" x14ac:dyDescent="0.3">
      <c r="A163" s="163" t="s">
        <v>248</v>
      </c>
      <c r="B163" s="164">
        <v>10</v>
      </c>
      <c r="C163" s="164">
        <v>10</v>
      </c>
      <c r="D163" s="164">
        <v>10</v>
      </c>
      <c r="E163" s="164">
        <v>10</v>
      </c>
      <c r="F163" s="164">
        <v>2</v>
      </c>
      <c r="G163" s="164">
        <v>2</v>
      </c>
      <c r="H163" s="164">
        <v>222</v>
      </c>
      <c r="I163" s="164">
        <v>235</v>
      </c>
      <c r="J163" s="164">
        <v>0</v>
      </c>
      <c r="K163" s="164">
        <v>0</v>
      </c>
      <c r="L163" s="164">
        <v>0</v>
      </c>
      <c r="M163" s="164">
        <v>0</v>
      </c>
      <c r="N163" s="164">
        <v>0</v>
      </c>
      <c r="O163" s="164">
        <v>0</v>
      </c>
      <c r="P163" s="164" t="s">
        <v>105</v>
      </c>
      <c r="Q163" s="164" t="s">
        <v>105</v>
      </c>
      <c r="R163" s="186">
        <v>2</v>
      </c>
      <c r="S163" s="186">
        <v>5</v>
      </c>
      <c r="T163" s="187">
        <v>0</v>
      </c>
      <c r="U163" s="187">
        <v>0</v>
      </c>
      <c r="V163" s="188">
        <v>0</v>
      </c>
      <c r="W163" s="188">
        <v>0</v>
      </c>
      <c r="X163" s="186">
        <v>0</v>
      </c>
      <c r="Y163" s="186">
        <v>0</v>
      </c>
      <c r="Z163" s="186">
        <v>0</v>
      </c>
      <c r="AA163" s="167">
        <v>0</v>
      </c>
      <c r="AB163" s="186">
        <v>0</v>
      </c>
      <c r="AC163" s="186">
        <v>0</v>
      </c>
      <c r="AD163" s="167">
        <v>0</v>
      </c>
      <c r="AE163" s="186">
        <v>0</v>
      </c>
      <c r="AF163" s="186">
        <v>0</v>
      </c>
      <c r="AG163" s="167">
        <v>0</v>
      </c>
      <c r="AH163" s="186">
        <v>0</v>
      </c>
      <c r="AI163" s="186">
        <v>0</v>
      </c>
      <c r="AJ163" s="167">
        <v>0</v>
      </c>
      <c r="AK163" s="186">
        <v>0</v>
      </c>
      <c r="AL163" s="186">
        <v>0</v>
      </c>
      <c r="AM163" s="167">
        <v>0</v>
      </c>
      <c r="AN163" s="186">
        <v>0</v>
      </c>
      <c r="AO163" s="186">
        <v>0</v>
      </c>
      <c r="AP163" s="167">
        <v>0</v>
      </c>
      <c r="AQ163" s="189">
        <v>10</v>
      </c>
      <c r="AR163" s="190">
        <v>0</v>
      </c>
      <c r="AS163" s="190">
        <v>0</v>
      </c>
      <c r="AT163" s="190">
        <v>0</v>
      </c>
      <c r="AU163" s="190"/>
      <c r="AV163" s="189">
        <v>10</v>
      </c>
      <c r="AW163" s="189">
        <v>2.6</v>
      </c>
      <c r="AX163" s="189">
        <v>260</v>
      </c>
    </row>
    <row r="164" spans="1:50" ht="20.25" hidden="1" x14ac:dyDescent="0.3">
      <c r="A164" s="181" t="s">
        <v>249</v>
      </c>
      <c r="B164" s="164">
        <v>2826</v>
      </c>
      <c r="C164" s="164">
        <v>2698</v>
      </c>
      <c r="D164" s="164">
        <v>1421</v>
      </c>
      <c r="E164" s="164">
        <v>2657</v>
      </c>
      <c r="F164" s="164">
        <v>710</v>
      </c>
      <c r="G164" s="164">
        <v>1179.5999999999999</v>
      </c>
      <c r="H164" s="164">
        <v>500</v>
      </c>
      <c r="I164" s="164">
        <v>444</v>
      </c>
      <c r="J164" s="164">
        <v>5704.75</v>
      </c>
      <c r="K164" s="164">
        <v>7100.75</v>
      </c>
      <c r="L164" s="164">
        <v>2434.25</v>
      </c>
      <c r="M164" s="164">
        <v>3770</v>
      </c>
      <c r="N164" s="164">
        <v>3.25</v>
      </c>
      <c r="O164" s="164">
        <v>9.4</v>
      </c>
      <c r="P164" s="164">
        <v>1</v>
      </c>
      <c r="Q164" s="164">
        <v>2</v>
      </c>
      <c r="R164" s="186">
        <v>2878.2</v>
      </c>
      <c r="S164" s="186">
        <v>2999.2</v>
      </c>
      <c r="T164" s="187">
        <v>1904.75</v>
      </c>
      <c r="U164" s="187">
        <v>724.23</v>
      </c>
      <c r="V164" s="188">
        <v>0</v>
      </c>
      <c r="W164" s="188">
        <v>0</v>
      </c>
      <c r="X164" s="186">
        <v>2301</v>
      </c>
      <c r="Y164" s="186">
        <v>61</v>
      </c>
      <c r="Z164" s="186">
        <v>61</v>
      </c>
      <c r="AA164" s="157">
        <f>(Z164-Y164)/Y164*100</f>
        <v>0</v>
      </c>
      <c r="AB164" s="186">
        <v>0</v>
      </c>
      <c r="AC164" s="186">
        <v>0</v>
      </c>
      <c r="AD164" s="157">
        <v>0</v>
      </c>
      <c r="AE164" s="186">
        <v>0</v>
      </c>
      <c r="AF164" s="186">
        <v>11</v>
      </c>
      <c r="AG164" s="157">
        <v>100</v>
      </c>
      <c r="AH164" s="186">
        <v>61</v>
      </c>
      <c r="AI164" s="186">
        <v>61</v>
      </c>
      <c r="AJ164" s="157">
        <f>(AI164-AH164)/AH164*100</f>
        <v>0</v>
      </c>
      <c r="AK164" s="186">
        <v>28</v>
      </c>
      <c r="AL164" s="186">
        <v>49</v>
      </c>
      <c r="AM164" s="157">
        <f>(AL164-AK164)/AK164*100</f>
        <v>75</v>
      </c>
      <c r="AN164" s="186">
        <v>459</v>
      </c>
      <c r="AO164" s="186">
        <v>803</v>
      </c>
      <c r="AP164" s="157">
        <f>(AO164-AN164)/AN164*100</f>
        <v>74.945533769063175</v>
      </c>
      <c r="AQ164" s="189">
        <v>2747</v>
      </c>
      <c r="AR164" s="190">
        <v>64</v>
      </c>
      <c r="AS164" s="190">
        <v>15</v>
      </c>
      <c r="AT164" s="190">
        <v>25</v>
      </c>
      <c r="AU164" s="190"/>
      <c r="AV164" s="189">
        <v>2667</v>
      </c>
      <c r="AW164" s="190">
        <v>1270.1799999999998</v>
      </c>
      <c r="AX164" s="189">
        <v>476</v>
      </c>
    </row>
    <row r="165" spans="1:50" ht="20.25" hidden="1" x14ac:dyDescent="0.3">
      <c r="A165" s="163" t="s">
        <v>250</v>
      </c>
      <c r="B165" s="164">
        <v>8</v>
      </c>
      <c r="C165" s="164">
        <v>8</v>
      </c>
      <c r="D165" s="164">
        <v>0</v>
      </c>
      <c r="E165" s="164">
        <v>8</v>
      </c>
      <c r="F165" s="164">
        <v>0</v>
      </c>
      <c r="G165" s="164">
        <v>1</v>
      </c>
      <c r="H165" s="164">
        <v>0</v>
      </c>
      <c r="I165" s="164">
        <v>125</v>
      </c>
      <c r="J165" s="164">
        <v>4.75</v>
      </c>
      <c r="K165" s="164">
        <v>7.25</v>
      </c>
      <c r="L165" s="164">
        <v>0</v>
      </c>
      <c r="M165" s="164">
        <v>2.5</v>
      </c>
      <c r="N165" s="164">
        <v>0</v>
      </c>
      <c r="O165" s="164">
        <v>1</v>
      </c>
      <c r="P165" s="164" t="s">
        <v>105</v>
      </c>
      <c r="Q165" s="164">
        <v>400</v>
      </c>
      <c r="R165" s="186">
        <v>41</v>
      </c>
      <c r="S165" s="186">
        <v>43.75</v>
      </c>
      <c r="T165" s="187">
        <v>1.75</v>
      </c>
      <c r="U165" s="187">
        <v>0</v>
      </c>
      <c r="V165" s="188">
        <v>0</v>
      </c>
      <c r="W165" s="188">
        <v>0</v>
      </c>
      <c r="X165" s="186">
        <v>0</v>
      </c>
      <c r="Y165" s="186">
        <v>0</v>
      </c>
      <c r="Z165" s="186">
        <v>0</v>
      </c>
      <c r="AA165" s="167">
        <v>0</v>
      </c>
      <c r="AB165" s="186">
        <v>0</v>
      </c>
      <c r="AC165" s="186">
        <v>0</v>
      </c>
      <c r="AD165" s="167">
        <v>0</v>
      </c>
      <c r="AE165" s="186">
        <v>0</v>
      </c>
      <c r="AF165" s="186">
        <v>0</v>
      </c>
      <c r="AG165" s="167">
        <v>0</v>
      </c>
      <c r="AH165" s="186">
        <v>0</v>
      </c>
      <c r="AI165" s="186">
        <v>0</v>
      </c>
      <c r="AJ165" s="167">
        <v>0</v>
      </c>
      <c r="AK165" s="186">
        <v>0</v>
      </c>
      <c r="AL165" s="186">
        <v>0</v>
      </c>
      <c r="AM165" s="167">
        <v>0</v>
      </c>
      <c r="AN165" s="186">
        <v>0</v>
      </c>
      <c r="AO165" s="186">
        <v>0</v>
      </c>
      <c r="AP165" s="167">
        <v>0</v>
      </c>
      <c r="AQ165" s="189">
        <v>8</v>
      </c>
      <c r="AR165" s="190">
        <v>0</v>
      </c>
      <c r="AS165" s="190">
        <v>0</v>
      </c>
      <c r="AT165" s="190">
        <v>0</v>
      </c>
      <c r="AU165" s="190"/>
      <c r="AV165" s="189">
        <v>8</v>
      </c>
      <c r="AW165" s="189">
        <v>1.04</v>
      </c>
      <c r="AX165" s="189">
        <v>130</v>
      </c>
    </row>
    <row r="166" spans="1:50" ht="20.25" hidden="1" x14ac:dyDescent="0.3">
      <c r="A166" s="163" t="s">
        <v>251</v>
      </c>
      <c r="B166" s="164">
        <v>101</v>
      </c>
      <c r="C166" s="164">
        <v>101</v>
      </c>
      <c r="D166" s="164">
        <v>53</v>
      </c>
      <c r="E166" s="164">
        <v>101</v>
      </c>
      <c r="F166" s="164">
        <v>10</v>
      </c>
      <c r="G166" s="164">
        <v>24</v>
      </c>
      <c r="H166" s="164">
        <v>187</v>
      </c>
      <c r="I166" s="164">
        <v>238</v>
      </c>
      <c r="J166" s="164">
        <v>699.5</v>
      </c>
      <c r="K166" s="164">
        <v>711</v>
      </c>
      <c r="L166" s="164">
        <v>463</v>
      </c>
      <c r="M166" s="164">
        <v>466.5</v>
      </c>
      <c r="N166" s="164">
        <v>0</v>
      </c>
      <c r="O166" s="164">
        <v>6</v>
      </c>
      <c r="P166" s="164">
        <v>0</v>
      </c>
      <c r="Q166" s="164">
        <v>13</v>
      </c>
      <c r="R166" s="186">
        <v>202.75</v>
      </c>
      <c r="S166" s="186">
        <v>161</v>
      </c>
      <c r="T166" s="187">
        <v>91.5</v>
      </c>
      <c r="U166" s="187">
        <v>64</v>
      </c>
      <c r="V166" s="188">
        <v>0</v>
      </c>
      <c r="W166" s="188">
        <v>0</v>
      </c>
      <c r="X166" s="186">
        <v>0</v>
      </c>
      <c r="Y166" s="186">
        <v>0</v>
      </c>
      <c r="Z166" s="186">
        <v>0</v>
      </c>
      <c r="AA166" s="167">
        <v>0</v>
      </c>
      <c r="AB166" s="186">
        <v>0</v>
      </c>
      <c r="AC166" s="186">
        <v>0</v>
      </c>
      <c r="AD166" s="167">
        <v>0</v>
      </c>
      <c r="AE166" s="186">
        <v>0</v>
      </c>
      <c r="AF166" s="186">
        <v>0</v>
      </c>
      <c r="AG166" s="167">
        <v>0</v>
      </c>
      <c r="AH166" s="186">
        <v>0</v>
      </c>
      <c r="AI166" s="186">
        <v>0</v>
      </c>
      <c r="AJ166" s="167">
        <v>0</v>
      </c>
      <c r="AK166" s="186">
        <v>0</v>
      </c>
      <c r="AL166" s="186">
        <v>0</v>
      </c>
      <c r="AM166" s="167">
        <v>0</v>
      </c>
      <c r="AN166" s="186">
        <v>0</v>
      </c>
      <c r="AO166" s="186">
        <v>0</v>
      </c>
      <c r="AP166" s="167">
        <v>0</v>
      </c>
      <c r="AQ166" s="189">
        <v>87</v>
      </c>
      <c r="AR166" s="190">
        <v>1</v>
      </c>
      <c r="AS166" s="190">
        <v>15</v>
      </c>
      <c r="AT166" s="190">
        <v>0</v>
      </c>
      <c r="AU166" s="190"/>
      <c r="AV166" s="189">
        <v>86</v>
      </c>
      <c r="AW166" s="189">
        <v>22</v>
      </c>
      <c r="AX166" s="189">
        <v>251</v>
      </c>
    </row>
    <row r="167" spans="1:50" ht="20.25" hidden="1" x14ac:dyDescent="0.3">
      <c r="A167" s="163" t="s">
        <v>252</v>
      </c>
      <c r="B167" s="164">
        <v>172</v>
      </c>
      <c r="C167" s="164">
        <v>175</v>
      </c>
      <c r="D167" s="164">
        <v>29</v>
      </c>
      <c r="E167" s="164">
        <v>172</v>
      </c>
      <c r="F167" s="164">
        <v>7</v>
      </c>
      <c r="G167" s="164">
        <v>43</v>
      </c>
      <c r="H167" s="164">
        <v>256</v>
      </c>
      <c r="I167" s="164">
        <v>252</v>
      </c>
      <c r="J167" s="164">
        <v>842.5</v>
      </c>
      <c r="K167" s="164">
        <v>892.5</v>
      </c>
      <c r="L167" s="164">
        <v>427.5</v>
      </c>
      <c r="M167" s="164">
        <v>427.5</v>
      </c>
      <c r="N167" s="164">
        <v>2.5</v>
      </c>
      <c r="O167" s="164">
        <v>0</v>
      </c>
      <c r="P167" s="164">
        <v>6</v>
      </c>
      <c r="Q167" s="164">
        <v>0</v>
      </c>
      <c r="R167" s="186">
        <v>107.25</v>
      </c>
      <c r="S167" s="186">
        <v>226</v>
      </c>
      <c r="T167" s="187">
        <v>69.5</v>
      </c>
      <c r="U167" s="187">
        <v>19.5</v>
      </c>
      <c r="V167" s="188">
        <v>0</v>
      </c>
      <c r="W167" s="188">
        <v>0</v>
      </c>
      <c r="X167" s="186">
        <v>0</v>
      </c>
      <c r="Y167" s="186">
        <v>0</v>
      </c>
      <c r="Z167" s="186">
        <v>0</v>
      </c>
      <c r="AA167" s="167">
        <v>0</v>
      </c>
      <c r="AB167" s="186">
        <v>0</v>
      </c>
      <c r="AC167" s="186">
        <v>0</v>
      </c>
      <c r="AD167" s="167">
        <v>0</v>
      </c>
      <c r="AE167" s="186">
        <v>0</v>
      </c>
      <c r="AF167" s="186">
        <v>0</v>
      </c>
      <c r="AG167" s="167">
        <v>0</v>
      </c>
      <c r="AH167" s="186">
        <v>0</v>
      </c>
      <c r="AI167" s="186">
        <v>0</v>
      </c>
      <c r="AJ167" s="167">
        <v>0</v>
      </c>
      <c r="AK167" s="186">
        <v>0</v>
      </c>
      <c r="AL167" s="186">
        <v>0</v>
      </c>
      <c r="AM167" s="167">
        <v>0</v>
      </c>
      <c r="AN167" s="186">
        <v>0</v>
      </c>
      <c r="AO167" s="186">
        <v>0</v>
      </c>
      <c r="AP167" s="167">
        <v>0</v>
      </c>
      <c r="AQ167" s="189">
        <v>225</v>
      </c>
      <c r="AR167" s="190">
        <v>50</v>
      </c>
      <c r="AS167" s="190">
        <v>0</v>
      </c>
      <c r="AT167" s="190">
        <v>0</v>
      </c>
      <c r="AU167" s="190"/>
      <c r="AV167" s="189">
        <v>172</v>
      </c>
      <c r="AW167" s="189">
        <v>46</v>
      </c>
      <c r="AX167" s="189">
        <v>267</v>
      </c>
    </row>
    <row r="168" spans="1:50" ht="20.25" hidden="1" x14ac:dyDescent="0.3">
      <c r="A168" s="163" t="s">
        <v>253</v>
      </c>
      <c r="B168" s="164">
        <v>4</v>
      </c>
      <c r="C168" s="164">
        <v>4</v>
      </c>
      <c r="D168" s="164">
        <v>0</v>
      </c>
      <c r="E168" s="164">
        <v>4</v>
      </c>
      <c r="F168" s="164">
        <v>0</v>
      </c>
      <c r="G168" s="164">
        <v>0.6</v>
      </c>
      <c r="H168" s="164">
        <v>0</v>
      </c>
      <c r="I168" s="164">
        <v>150</v>
      </c>
      <c r="J168" s="164">
        <v>5</v>
      </c>
      <c r="K168" s="164">
        <v>5</v>
      </c>
      <c r="L168" s="164">
        <v>5</v>
      </c>
      <c r="M168" s="164">
        <v>5</v>
      </c>
      <c r="N168" s="164">
        <v>0</v>
      </c>
      <c r="O168" s="164">
        <v>0</v>
      </c>
      <c r="P168" s="164">
        <v>0</v>
      </c>
      <c r="Q168" s="164">
        <v>0</v>
      </c>
      <c r="R168" s="186">
        <v>5</v>
      </c>
      <c r="S168" s="186">
        <v>5</v>
      </c>
      <c r="T168" s="187">
        <v>9.75</v>
      </c>
      <c r="U168" s="187">
        <v>1</v>
      </c>
      <c r="V168" s="188">
        <v>0</v>
      </c>
      <c r="W168" s="188">
        <v>0</v>
      </c>
      <c r="X168" s="186">
        <v>0</v>
      </c>
      <c r="Y168" s="186">
        <v>0</v>
      </c>
      <c r="Z168" s="186">
        <v>0</v>
      </c>
      <c r="AA168" s="167">
        <v>0</v>
      </c>
      <c r="AB168" s="186">
        <v>0</v>
      </c>
      <c r="AC168" s="186">
        <v>0</v>
      </c>
      <c r="AD168" s="167">
        <v>0</v>
      </c>
      <c r="AE168" s="186">
        <v>0</v>
      </c>
      <c r="AF168" s="186">
        <v>0</v>
      </c>
      <c r="AG168" s="167">
        <v>0</v>
      </c>
      <c r="AH168" s="186">
        <v>0</v>
      </c>
      <c r="AI168" s="186">
        <v>0</v>
      </c>
      <c r="AJ168" s="167">
        <v>0</v>
      </c>
      <c r="AK168" s="186">
        <v>0</v>
      </c>
      <c r="AL168" s="186">
        <v>0</v>
      </c>
      <c r="AM168" s="167">
        <v>0</v>
      </c>
      <c r="AN168" s="186">
        <v>0</v>
      </c>
      <c r="AO168" s="186">
        <v>0</v>
      </c>
      <c r="AP168" s="167">
        <v>0</v>
      </c>
      <c r="AQ168" s="189">
        <v>4</v>
      </c>
      <c r="AR168" s="190">
        <v>0</v>
      </c>
      <c r="AS168" s="190">
        <v>0</v>
      </c>
      <c r="AT168" s="190">
        <v>0</v>
      </c>
      <c r="AU168" s="190"/>
      <c r="AV168" s="189">
        <v>4</v>
      </c>
      <c r="AW168" s="189">
        <v>0.64</v>
      </c>
      <c r="AX168" s="189">
        <v>160</v>
      </c>
    </row>
    <row r="169" spans="1:50" ht="20.25" hidden="1" x14ac:dyDescent="0.3">
      <c r="A169" s="163" t="s">
        <v>254</v>
      </c>
      <c r="B169" s="164">
        <v>42</v>
      </c>
      <c r="C169" s="164">
        <v>42</v>
      </c>
      <c r="D169" s="164">
        <v>20</v>
      </c>
      <c r="E169" s="164">
        <v>42</v>
      </c>
      <c r="F169" s="164">
        <v>4</v>
      </c>
      <c r="G169" s="164">
        <v>11</v>
      </c>
      <c r="H169" s="164">
        <v>219</v>
      </c>
      <c r="I169" s="164">
        <v>270</v>
      </c>
      <c r="J169" s="164">
        <v>62</v>
      </c>
      <c r="K169" s="164">
        <v>62</v>
      </c>
      <c r="L169" s="164">
        <v>17</v>
      </c>
      <c r="M169" s="164">
        <v>17</v>
      </c>
      <c r="N169" s="164">
        <v>0</v>
      </c>
      <c r="O169" s="164">
        <v>0</v>
      </c>
      <c r="P169" s="164">
        <v>0</v>
      </c>
      <c r="Q169" s="164">
        <v>0</v>
      </c>
      <c r="R169" s="186">
        <v>29</v>
      </c>
      <c r="S169" s="186">
        <v>59</v>
      </c>
      <c r="T169" s="187">
        <v>32</v>
      </c>
      <c r="U169" s="187">
        <v>42</v>
      </c>
      <c r="V169" s="188">
        <v>0</v>
      </c>
      <c r="W169" s="188">
        <v>0</v>
      </c>
      <c r="X169" s="186">
        <v>0</v>
      </c>
      <c r="Y169" s="186">
        <v>0</v>
      </c>
      <c r="Z169" s="186">
        <v>0</v>
      </c>
      <c r="AA169" s="167">
        <v>0</v>
      </c>
      <c r="AB169" s="186">
        <v>0</v>
      </c>
      <c r="AC169" s="186">
        <v>0</v>
      </c>
      <c r="AD169" s="167">
        <v>0</v>
      </c>
      <c r="AE169" s="186">
        <v>0</v>
      </c>
      <c r="AF169" s="186">
        <v>0</v>
      </c>
      <c r="AG169" s="167">
        <v>0</v>
      </c>
      <c r="AH169" s="186">
        <v>0</v>
      </c>
      <c r="AI169" s="186">
        <v>0</v>
      </c>
      <c r="AJ169" s="167">
        <v>0</v>
      </c>
      <c r="AK169" s="186">
        <v>0</v>
      </c>
      <c r="AL169" s="186">
        <v>0</v>
      </c>
      <c r="AM169" s="167">
        <v>0</v>
      </c>
      <c r="AN169" s="186">
        <v>0</v>
      </c>
      <c r="AO169" s="186">
        <v>0</v>
      </c>
      <c r="AP169" s="167">
        <v>0</v>
      </c>
      <c r="AQ169" s="189">
        <v>55</v>
      </c>
      <c r="AR169" s="190">
        <v>13</v>
      </c>
      <c r="AS169" s="190">
        <v>0</v>
      </c>
      <c r="AT169" s="190">
        <v>0</v>
      </c>
      <c r="AU169" s="190"/>
      <c r="AV169" s="189">
        <v>42</v>
      </c>
      <c r="AW169" s="189">
        <v>13</v>
      </c>
      <c r="AX169" s="189">
        <v>308</v>
      </c>
    </row>
    <row r="170" spans="1:50" ht="20.25" hidden="1" x14ac:dyDescent="0.3">
      <c r="A170" s="163" t="s">
        <v>255</v>
      </c>
      <c r="B170" s="164">
        <v>16</v>
      </c>
      <c r="C170" s="164">
        <v>16</v>
      </c>
      <c r="D170" s="164">
        <v>16</v>
      </c>
      <c r="E170" s="164">
        <v>16</v>
      </c>
      <c r="F170" s="164">
        <v>3</v>
      </c>
      <c r="G170" s="164">
        <v>4</v>
      </c>
      <c r="H170" s="164">
        <v>157</v>
      </c>
      <c r="I170" s="164">
        <v>265</v>
      </c>
      <c r="J170" s="164">
        <v>34</v>
      </c>
      <c r="K170" s="164">
        <v>34</v>
      </c>
      <c r="L170" s="164">
        <v>13.75</v>
      </c>
      <c r="M170" s="164">
        <v>13.75</v>
      </c>
      <c r="N170" s="164">
        <v>0.75</v>
      </c>
      <c r="O170" s="164">
        <v>2.4</v>
      </c>
      <c r="P170" s="164">
        <v>55</v>
      </c>
      <c r="Q170" s="164">
        <v>175</v>
      </c>
      <c r="R170" s="186">
        <v>9</v>
      </c>
      <c r="S170" s="186">
        <v>25</v>
      </c>
      <c r="T170" s="187">
        <v>12.25</v>
      </c>
      <c r="U170" s="187">
        <v>13</v>
      </c>
      <c r="V170" s="188">
        <v>0</v>
      </c>
      <c r="W170" s="188">
        <v>0</v>
      </c>
      <c r="X170" s="186">
        <v>0</v>
      </c>
      <c r="Y170" s="186">
        <v>0</v>
      </c>
      <c r="Z170" s="186">
        <v>0</v>
      </c>
      <c r="AA170" s="167">
        <v>0</v>
      </c>
      <c r="AB170" s="186">
        <v>0</v>
      </c>
      <c r="AC170" s="186">
        <v>0</v>
      </c>
      <c r="AD170" s="167">
        <v>0</v>
      </c>
      <c r="AE170" s="186">
        <v>0</v>
      </c>
      <c r="AF170" s="186">
        <v>0</v>
      </c>
      <c r="AG170" s="167">
        <v>0</v>
      </c>
      <c r="AH170" s="186">
        <v>0</v>
      </c>
      <c r="AI170" s="186">
        <v>0</v>
      </c>
      <c r="AJ170" s="167">
        <v>0</v>
      </c>
      <c r="AK170" s="186">
        <v>0</v>
      </c>
      <c r="AL170" s="186">
        <v>0</v>
      </c>
      <c r="AM170" s="167">
        <v>0</v>
      </c>
      <c r="AN170" s="186">
        <v>0</v>
      </c>
      <c r="AO170" s="186">
        <v>0</v>
      </c>
      <c r="AP170" s="167">
        <v>0</v>
      </c>
      <c r="AQ170" s="189">
        <v>16</v>
      </c>
      <c r="AR170" s="190">
        <v>0</v>
      </c>
      <c r="AS170" s="190">
        <v>0</v>
      </c>
      <c r="AT170" s="190">
        <v>0</v>
      </c>
      <c r="AU170" s="190"/>
      <c r="AV170" s="189">
        <v>16</v>
      </c>
      <c r="AW170" s="189">
        <v>5</v>
      </c>
      <c r="AX170" s="189">
        <v>312</v>
      </c>
    </row>
    <row r="171" spans="1:50" ht="20.25" hidden="1" x14ac:dyDescent="0.3">
      <c r="A171" s="163" t="s">
        <v>256</v>
      </c>
      <c r="B171" s="164">
        <v>1319</v>
      </c>
      <c r="C171" s="164">
        <v>1332</v>
      </c>
      <c r="D171" s="164">
        <v>144</v>
      </c>
      <c r="E171" s="164">
        <v>1294</v>
      </c>
      <c r="F171" s="164">
        <v>44</v>
      </c>
      <c r="G171" s="164">
        <v>380</v>
      </c>
      <c r="H171" s="164">
        <v>303</v>
      </c>
      <c r="I171" s="164">
        <v>294</v>
      </c>
      <c r="J171" s="164">
        <v>0</v>
      </c>
      <c r="K171" s="164">
        <v>1332</v>
      </c>
      <c r="L171" s="164">
        <v>0</v>
      </c>
      <c r="M171" s="164">
        <v>1329.75</v>
      </c>
      <c r="N171" s="164">
        <v>0</v>
      </c>
      <c r="O171" s="164">
        <v>0</v>
      </c>
      <c r="P171" s="164" t="s">
        <v>105</v>
      </c>
      <c r="Q171" s="164">
        <v>0</v>
      </c>
      <c r="R171" s="186">
        <v>1362.48</v>
      </c>
      <c r="S171" s="186">
        <v>1357.48</v>
      </c>
      <c r="T171" s="187">
        <v>674.75</v>
      </c>
      <c r="U171" s="187">
        <v>385</v>
      </c>
      <c r="V171" s="188">
        <v>0</v>
      </c>
      <c r="W171" s="188">
        <v>0</v>
      </c>
      <c r="X171" s="186">
        <v>1448</v>
      </c>
      <c r="Y171" s="186">
        <v>23</v>
      </c>
      <c r="Z171" s="186">
        <v>23</v>
      </c>
      <c r="AA171" s="167">
        <v>0</v>
      </c>
      <c r="AB171" s="186">
        <v>0</v>
      </c>
      <c r="AC171" s="186">
        <v>0</v>
      </c>
      <c r="AD171" s="167">
        <v>0</v>
      </c>
      <c r="AE171" s="186">
        <v>0</v>
      </c>
      <c r="AF171" s="186">
        <v>11</v>
      </c>
      <c r="AG171" s="167">
        <v>0</v>
      </c>
      <c r="AH171" s="186">
        <v>23</v>
      </c>
      <c r="AI171" s="186">
        <v>23</v>
      </c>
      <c r="AJ171" s="167">
        <v>0</v>
      </c>
      <c r="AK171" s="186">
        <v>6</v>
      </c>
      <c r="AL171" s="186">
        <v>27</v>
      </c>
      <c r="AM171" s="167">
        <v>350</v>
      </c>
      <c r="AN171" s="186">
        <v>261</v>
      </c>
      <c r="AO171" s="186">
        <v>1174</v>
      </c>
      <c r="AP171" s="167">
        <v>349.80842911877397</v>
      </c>
      <c r="AQ171" s="189">
        <v>1332</v>
      </c>
      <c r="AR171" s="190">
        <v>0</v>
      </c>
      <c r="AS171" s="190">
        <v>0</v>
      </c>
      <c r="AT171" s="190">
        <v>25</v>
      </c>
      <c r="AU171" s="190"/>
      <c r="AV171" s="189">
        <v>1319</v>
      </c>
      <c r="AW171" s="189">
        <v>454</v>
      </c>
      <c r="AX171" s="189">
        <v>344</v>
      </c>
    </row>
    <row r="172" spans="1:50" ht="20.25" hidden="1" x14ac:dyDescent="0.3">
      <c r="A172" s="163" t="s">
        <v>257</v>
      </c>
      <c r="B172" s="164">
        <v>10</v>
      </c>
      <c r="C172" s="164">
        <v>10</v>
      </c>
      <c r="D172" s="164">
        <v>5</v>
      </c>
      <c r="E172" s="164">
        <v>10</v>
      </c>
      <c r="F172" s="164">
        <v>0</v>
      </c>
      <c r="G172" s="164">
        <v>1</v>
      </c>
      <c r="H172" s="164">
        <v>0</v>
      </c>
      <c r="I172" s="164">
        <v>142</v>
      </c>
      <c r="J172" s="164">
        <v>28</v>
      </c>
      <c r="K172" s="164">
        <v>28</v>
      </c>
      <c r="L172" s="164">
        <v>8</v>
      </c>
      <c r="M172" s="164">
        <v>8</v>
      </c>
      <c r="N172" s="164">
        <v>0</v>
      </c>
      <c r="O172" s="164">
        <v>0</v>
      </c>
      <c r="P172" s="164">
        <v>0</v>
      </c>
      <c r="Q172" s="164">
        <v>0</v>
      </c>
      <c r="R172" s="186">
        <v>32.5</v>
      </c>
      <c r="S172" s="186">
        <v>36.25</v>
      </c>
      <c r="T172" s="187">
        <v>8.5</v>
      </c>
      <c r="U172" s="187">
        <v>2</v>
      </c>
      <c r="V172" s="188">
        <v>0</v>
      </c>
      <c r="W172" s="188">
        <v>0</v>
      </c>
      <c r="X172" s="186">
        <v>0</v>
      </c>
      <c r="Y172" s="186">
        <v>0</v>
      </c>
      <c r="Z172" s="186">
        <v>0</v>
      </c>
      <c r="AA172" s="167">
        <v>0</v>
      </c>
      <c r="AB172" s="186">
        <v>0</v>
      </c>
      <c r="AC172" s="186">
        <v>0</v>
      </c>
      <c r="AD172" s="167">
        <v>0</v>
      </c>
      <c r="AE172" s="186">
        <v>0</v>
      </c>
      <c r="AF172" s="186">
        <v>0</v>
      </c>
      <c r="AG172" s="167">
        <v>0</v>
      </c>
      <c r="AH172" s="186">
        <v>0</v>
      </c>
      <c r="AI172" s="186">
        <v>0</v>
      </c>
      <c r="AJ172" s="167">
        <v>0</v>
      </c>
      <c r="AK172" s="186">
        <v>0</v>
      </c>
      <c r="AL172" s="186">
        <v>0</v>
      </c>
      <c r="AM172" s="167">
        <v>0</v>
      </c>
      <c r="AN172" s="186" t="s">
        <v>105</v>
      </c>
      <c r="AO172" s="186" t="s">
        <v>105</v>
      </c>
      <c r="AP172" s="167">
        <v>0</v>
      </c>
      <c r="AQ172" s="189">
        <v>10</v>
      </c>
      <c r="AR172" s="190">
        <v>0</v>
      </c>
      <c r="AS172" s="190">
        <v>0</v>
      </c>
      <c r="AT172" s="190">
        <v>0</v>
      </c>
      <c r="AU172" s="190"/>
      <c r="AV172" s="189">
        <v>10</v>
      </c>
      <c r="AW172" s="189">
        <v>1.5</v>
      </c>
      <c r="AX172" s="189">
        <v>150</v>
      </c>
    </row>
    <row r="173" spans="1:50" ht="20.25" hidden="1" x14ac:dyDescent="0.3">
      <c r="A173" s="163" t="s">
        <v>258</v>
      </c>
      <c r="B173" s="164">
        <v>1154</v>
      </c>
      <c r="C173" s="164">
        <v>1010</v>
      </c>
      <c r="D173" s="164">
        <v>1154</v>
      </c>
      <c r="E173" s="164">
        <v>1010</v>
      </c>
      <c r="F173" s="164">
        <v>642</v>
      </c>
      <c r="G173" s="164">
        <v>715</v>
      </c>
      <c r="H173" s="164">
        <v>556</v>
      </c>
      <c r="I173" s="164">
        <v>708</v>
      </c>
      <c r="J173" s="164">
        <v>4029</v>
      </c>
      <c r="K173" s="164">
        <v>4029</v>
      </c>
      <c r="L173" s="164">
        <v>1500</v>
      </c>
      <c r="M173" s="164">
        <v>1500</v>
      </c>
      <c r="N173" s="164">
        <v>0</v>
      </c>
      <c r="O173" s="164">
        <v>0</v>
      </c>
      <c r="P173" s="164">
        <v>0</v>
      </c>
      <c r="Q173" s="164">
        <v>0</v>
      </c>
      <c r="R173" s="186">
        <v>1089.22</v>
      </c>
      <c r="S173" s="186">
        <v>1085.72</v>
      </c>
      <c r="T173" s="187">
        <v>1004.75</v>
      </c>
      <c r="U173" s="187">
        <v>197.73</v>
      </c>
      <c r="V173" s="188">
        <v>0</v>
      </c>
      <c r="W173" s="188">
        <v>0</v>
      </c>
      <c r="X173" s="186">
        <v>853</v>
      </c>
      <c r="Y173" s="186">
        <v>38</v>
      </c>
      <c r="Z173" s="186">
        <v>38</v>
      </c>
      <c r="AA173" s="167">
        <v>0</v>
      </c>
      <c r="AB173" s="186">
        <v>0</v>
      </c>
      <c r="AC173" s="186">
        <v>0</v>
      </c>
      <c r="AD173" s="167">
        <v>0</v>
      </c>
      <c r="AE173" s="186">
        <v>0</v>
      </c>
      <c r="AF173" s="186">
        <v>0</v>
      </c>
      <c r="AG173" s="167">
        <v>0</v>
      </c>
      <c r="AH173" s="186">
        <v>38</v>
      </c>
      <c r="AI173" s="186">
        <v>38</v>
      </c>
      <c r="AJ173" s="167">
        <v>0</v>
      </c>
      <c r="AK173" s="186">
        <v>22</v>
      </c>
      <c r="AL173" s="186">
        <v>22</v>
      </c>
      <c r="AM173" s="167">
        <v>0</v>
      </c>
      <c r="AN173" s="186">
        <v>579</v>
      </c>
      <c r="AO173" s="186">
        <v>579</v>
      </c>
      <c r="AP173" s="167">
        <v>0</v>
      </c>
      <c r="AQ173" s="189">
        <v>1010</v>
      </c>
      <c r="AR173" s="190">
        <v>0</v>
      </c>
      <c r="AS173" s="190">
        <v>0</v>
      </c>
      <c r="AT173" s="190">
        <v>0</v>
      </c>
      <c r="AU173" s="190"/>
      <c r="AV173" s="189">
        <v>1010</v>
      </c>
      <c r="AW173" s="189">
        <v>727</v>
      </c>
      <c r="AX173" s="189">
        <v>720</v>
      </c>
    </row>
    <row r="174" spans="1:50" ht="20.25" hidden="1" x14ac:dyDescent="0.3">
      <c r="A174" s="181" t="s">
        <v>259</v>
      </c>
      <c r="B174" s="164">
        <v>288</v>
      </c>
      <c r="C174" s="164">
        <v>281</v>
      </c>
      <c r="D174" s="164">
        <v>179</v>
      </c>
      <c r="E174" s="164">
        <v>279</v>
      </c>
      <c r="F174" s="164">
        <v>100.64</v>
      </c>
      <c r="G174" s="164">
        <v>175.97</v>
      </c>
      <c r="H174" s="164">
        <v>562</v>
      </c>
      <c r="I174" s="164">
        <v>631</v>
      </c>
      <c r="J174" s="164">
        <v>346</v>
      </c>
      <c r="K174" s="164">
        <v>334</v>
      </c>
      <c r="L174" s="164">
        <v>231</v>
      </c>
      <c r="M174" s="164">
        <v>184</v>
      </c>
      <c r="N174" s="164">
        <v>147.85</v>
      </c>
      <c r="O174" s="164">
        <v>0</v>
      </c>
      <c r="P174" s="164">
        <v>640</v>
      </c>
      <c r="Q174" s="164">
        <v>0</v>
      </c>
      <c r="R174" s="186">
        <v>258</v>
      </c>
      <c r="S174" s="186">
        <v>267.75</v>
      </c>
      <c r="T174" s="187">
        <v>255.74</v>
      </c>
      <c r="U174" s="187">
        <v>240.99</v>
      </c>
      <c r="V174" s="188">
        <v>0</v>
      </c>
      <c r="W174" s="188">
        <v>0</v>
      </c>
      <c r="X174" s="186">
        <v>600</v>
      </c>
      <c r="Y174" s="186">
        <v>72</v>
      </c>
      <c r="Z174" s="186">
        <v>72</v>
      </c>
      <c r="AA174" s="157">
        <f>(Z174-Y174)/Y174*100</f>
        <v>0</v>
      </c>
      <c r="AB174" s="186">
        <v>3</v>
      </c>
      <c r="AC174" s="186">
        <v>0</v>
      </c>
      <c r="AD174" s="157">
        <f>(AC174-AB174)/AB174*100</f>
        <v>-100</v>
      </c>
      <c r="AE174" s="186">
        <v>3</v>
      </c>
      <c r="AF174" s="186">
        <v>1</v>
      </c>
      <c r="AG174" s="157">
        <f>(AF174-AE174)/AE174*100</f>
        <v>-66.666666666666657</v>
      </c>
      <c r="AH174" s="186">
        <v>72</v>
      </c>
      <c r="AI174" s="186">
        <v>69</v>
      </c>
      <c r="AJ174" s="157">
        <f>(AI174-AH174)/AH174*100</f>
        <v>-4.1666666666666661</v>
      </c>
      <c r="AK174" s="186">
        <v>26.2</v>
      </c>
      <c r="AL174" s="186">
        <v>73.7</v>
      </c>
      <c r="AM174" s="157">
        <f>(AL174-AK174)/AK174*100</f>
        <v>181.29770992366412</v>
      </c>
      <c r="AN174" s="186">
        <v>364</v>
      </c>
      <c r="AO174" s="186">
        <v>1068</v>
      </c>
      <c r="AP174" s="157">
        <f>(AO174-AN174)/AN174*100</f>
        <v>193.4065934065934</v>
      </c>
      <c r="AQ174" s="189">
        <v>302</v>
      </c>
      <c r="AR174" s="190">
        <v>24</v>
      </c>
      <c r="AS174" s="190">
        <v>3</v>
      </c>
      <c r="AT174" s="190">
        <v>0</v>
      </c>
      <c r="AU174" s="190"/>
      <c r="AV174" s="189">
        <v>276</v>
      </c>
      <c r="AW174" s="190">
        <v>189.69</v>
      </c>
      <c r="AX174" s="189">
        <v>687</v>
      </c>
    </row>
    <row r="175" spans="1:50" ht="20.25" hidden="1" x14ac:dyDescent="0.3">
      <c r="A175" s="163" t="s">
        <v>260</v>
      </c>
      <c r="B175" s="164">
        <v>5</v>
      </c>
      <c r="C175" s="164">
        <v>4</v>
      </c>
      <c r="D175" s="164">
        <v>4</v>
      </c>
      <c r="E175" s="164">
        <v>4</v>
      </c>
      <c r="F175" s="164">
        <v>3</v>
      </c>
      <c r="G175" s="164">
        <v>3</v>
      </c>
      <c r="H175" s="164">
        <v>750</v>
      </c>
      <c r="I175" s="164">
        <v>870</v>
      </c>
      <c r="J175" s="164">
        <v>12</v>
      </c>
      <c r="K175" s="164">
        <v>0</v>
      </c>
      <c r="L175" s="164">
        <v>12</v>
      </c>
      <c r="M175" s="164">
        <v>0</v>
      </c>
      <c r="N175" s="164">
        <v>0</v>
      </c>
      <c r="O175" s="164">
        <v>0</v>
      </c>
      <c r="P175" s="164">
        <v>0</v>
      </c>
      <c r="Q175" s="164" t="s">
        <v>105</v>
      </c>
      <c r="R175" s="186">
        <v>3</v>
      </c>
      <c r="S175" s="186">
        <v>3</v>
      </c>
      <c r="T175" s="187">
        <v>2.5</v>
      </c>
      <c r="U175" s="187">
        <v>0</v>
      </c>
      <c r="V175" s="188">
        <v>0</v>
      </c>
      <c r="W175" s="188">
        <v>0</v>
      </c>
      <c r="X175" s="186">
        <v>0</v>
      </c>
      <c r="Y175" s="186">
        <v>0</v>
      </c>
      <c r="Z175" s="186">
        <v>0</v>
      </c>
      <c r="AA175" s="167">
        <v>0</v>
      </c>
      <c r="AB175" s="186">
        <v>0</v>
      </c>
      <c r="AC175" s="186">
        <v>0</v>
      </c>
      <c r="AD175" s="167">
        <v>0</v>
      </c>
      <c r="AE175" s="186">
        <v>0</v>
      </c>
      <c r="AF175" s="186">
        <v>0</v>
      </c>
      <c r="AG175" s="167">
        <v>0</v>
      </c>
      <c r="AH175" s="186">
        <v>0</v>
      </c>
      <c r="AI175" s="186">
        <v>0</v>
      </c>
      <c r="AJ175" s="167">
        <v>0</v>
      </c>
      <c r="AK175" s="186">
        <v>0</v>
      </c>
      <c r="AL175" s="186">
        <v>0</v>
      </c>
      <c r="AM175" s="167">
        <v>0</v>
      </c>
      <c r="AN175" s="186">
        <v>0</v>
      </c>
      <c r="AO175" s="186">
        <v>0</v>
      </c>
      <c r="AP175" s="167">
        <v>0</v>
      </c>
      <c r="AQ175" s="189">
        <v>4</v>
      </c>
      <c r="AR175" s="190">
        <v>0</v>
      </c>
      <c r="AS175" s="190">
        <v>0</v>
      </c>
      <c r="AT175" s="190">
        <v>0</v>
      </c>
      <c r="AU175" s="190"/>
      <c r="AV175" s="189">
        <v>4</v>
      </c>
      <c r="AW175" s="189">
        <v>3.66</v>
      </c>
      <c r="AX175" s="189">
        <v>914</v>
      </c>
    </row>
    <row r="176" spans="1:50" ht="20.25" hidden="1" x14ac:dyDescent="0.3">
      <c r="A176" s="163" t="s">
        <v>261</v>
      </c>
      <c r="B176" s="164">
        <v>3</v>
      </c>
      <c r="C176" s="164">
        <v>2</v>
      </c>
      <c r="D176" s="164">
        <v>1</v>
      </c>
      <c r="E176" s="164">
        <v>2</v>
      </c>
      <c r="F176" s="164">
        <v>0.57999999999999996</v>
      </c>
      <c r="G176" s="164">
        <v>0.88</v>
      </c>
      <c r="H176" s="164">
        <v>582</v>
      </c>
      <c r="I176" s="164">
        <v>438</v>
      </c>
      <c r="J176" s="164">
        <v>0</v>
      </c>
      <c r="K176" s="164">
        <v>0</v>
      </c>
      <c r="L176" s="164">
        <v>0</v>
      </c>
      <c r="M176" s="164">
        <v>0</v>
      </c>
      <c r="N176" s="164">
        <v>0</v>
      </c>
      <c r="O176" s="164">
        <v>0</v>
      </c>
      <c r="P176" s="164" t="s">
        <v>105</v>
      </c>
      <c r="Q176" s="164" t="s">
        <v>105</v>
      </c>
      <c r="R176" s="186">
        <v>0</v>
      </c>
      <c r="S176" s="186">
        <v>0</v>
      </c>
      <c r="T176" s="187">
        <v>0</v>
      </c>
      <c r="U176" s="187">
        <v>0</v>
      </c>
      <c r="V176" s="188">
        <v>0</v>
      </c>
      <c r="W176" s="188">
        <v>0</v>
      </c>
      <c r="X176" s="186">
        <v>0</v>
      </c>
      <c r="Y176" s="186">
        <v>0</v>
      </c>
      <c r="Z176" s="186">
        <v>0</v>
      </c>
      <c r="AA176" s="167">
        <v>0</v>
      </c>
      <c r="AB176" s="186">
        <v>0</v>
      </c>
      <c r="AC176" s="186">
        <v>0</v>
      </c>
      <c r="AD176" s="167">
        <v>0</v>
      </c>
      <c r="AE176" s="186">
        <v>0</v>
      </c>
      <c r="AF176" s="186">
        <v>0</v>
      </c>
      <c r="AG176" s="167">
        <v>0</v>
      </c>
      <c r="AH176" s="186">
        <v>0</v>
      </c>
      <c r="AI176" s="186">
        <v>0</v>
      </c>
      <c r="AJ176" s="167">
        <v>0</v>
      </c>
      <c r="AK176" s="186">
        <v>0</v>
      </c>
      <c r="AL176" s="186">
        <v>0</v>
      </c>
      <c r="AM176" s="167">
        <v>0</v>
      </c>
      <c r="AN176" s="186">
        <v>0</v>
      </c>
      <c r="AO176" s="186">
        <v>0</v>
      </c>
      <c r="AP176" s="167">
        <v>0</v>
      </c>
      <c r="AQ176" s="189">
        <v>2</v>
      </c>
      <c r="AR176" s="190">
        <v>0</v>
      </c>
      <c r="AS176" s="190">
        <v>0</v>
      </c>
      <c r="AT176" s="190">
        <v>0</v>
      </c>
      <c r="AU176" s="190"/>
      <c r="AV176" s="189">
        <v>2</v>
      </c>
      <c r="AW176" s="189">
        <v>0.92</v>
      </c>
      <c r="AX176" s="189">
        <v>460</v>
      </c>
    </row>
    <row r="177" spans="1:50" ht="20.25" hidden="1" x14ac:dyDescent="0.3">
      <c r="A177" s="163" t="s">
        <v>262</v>
      </c>
      <c r="B177" s="164">
        <v>0</v>
      </c>
      <c r="C177" s="164">
        <v>0</v>
      </c>
      <c r="D177" s="164">
        <v>0</v>
      </c>
      <c r="E177" s="164">
        <v>0</v>
      </c>
      <c r="F177" s="164">
        <v>0</v>
      </c>
      <c r="G177" s="164">
        <v>0</v>
      </c>
      <c r="H177" s="164">
        <v>0</v>
      </c>
      <c r="I177" s="164">
        <v>0</v>
      </c>
      <c r="J177" s="164">
        <v>0</v>
      </c>
      <c r="K177" s="164">
        <v>0</v>
      </c>
      <c r="L177" s="164">
        <v>0</v>
      </c>
      <c r="M177" s="164">
        <v>0</v>
      </c>
      <c r="N177" s="164">
        <v>0</v>
      </c>
      <c r="O177" s="164">
        <v>0</v>
      </c>
      <c r="P177" s="164" t="s">
        <v>105</v>
      </c>
      <c r="Q177" s="164" t="s">
        <v>105</v>
      </c>
      <c r="R177" s="186">
        <v>0</v>
      </c>
      <c r="S177" s="186">
        <v>0</v>
      </c>
      <c r="T177" s="187">
        <v>0.25</v>
      </c>
      <c r="U177" s="187">
        <v>0</v>
      </c>
      <c r="V177" s="188">
        <v>0</v>
      </c>
      <c r="W177" s="188">
        <v>0</v>
      </c>
      <c r="X177" s="186">
        <v>0</v>
      </c>
      <c r="Y177" s="186">
        <v>0</v>
      </c>
      <c r="Z177" s="186">
        <v>0</v>
      </c>
      <c r="AA177" s="167">
        <v>0</v>
      </c>
      <c r="AB177" s="186">
        <v>0</v>
      </c>
      <c r="AC177" s="186">
        <v>0</v>
      </c>
      <c r="AD177" s="167">
        <v>0</v>
      </c>
      <c r="AE177" s="186">
        <v>0</v>
      </c>
      <c r="AF177" s="186">
        <v>0</v>
      </c>
      <c r="AG177" s="167">
        <v>0</v>
      </c>
      <c r="AH177" s="186">
        <v>0</v>
      </c>
      <c r="AI177" s="186">
        <v>0</v>
      </c>
      <c r="AJ177" s="167">
        <v>0</v>
      </c>
      <c r="AK177" s="186">
        <v>0</v>
      </c>
      <c r="AL177" s="186">
        <v>0</v>
      </c>
      <c r="AM177" s="167">
        <v>0</v>
      </c>
      <c r="AN177" s="186">
        <v>0</v>
      </c>
      <c r="AO177" s="186">
        <v>0</v>
      </c>
      <c r="AP177" s="167">
        <v>0</v>
      </c>
      <c r="AQ177" s="189">
        <v>0</v>
      </c>
      <c r="AR177" s="190">
        <v>0</v>
      </c>
      <c r="AS177" s="190">
        <v>0</v>
      </c>
      <c r="AT177" s="190">
        <v>0</v>
      </c>
      <c r="AU177" s="190"/>
      <c r="AV177" s="189">
        <v>0</v>
      </c>
      <c r="AW177" s="189">
        <v>0</v>
      </c>
      <c r="AX177" s="189">
        <v>0</v>
      </c>
    </row>
    <row r="178" spans="1:50" ht="20.25" hidden="1" x14ac:dyDescent="0.3">
      <c r="A178" s="163" t="s">
        <v>263</v>
      </c>
      <c r="B178" s="164">
        <v>25</v>
      </c>
      <c r="C178" s="164">
        <v>21</v>
      </c>
      <c r="D178" s="164">
        <v>21</v>
      </c>
      <c r="E178" s="164">
        <v>21</v>
      </c>
      <c r="F178" s="164">
        <v>13</v>
      </c>
      <c r="G178" s="164">
        <v>16</v>
      </c>
      <c r="H178" s="164">
        <v>619</v>
      </c>
      <c r="I178" s="164">
        <v>759</v>
      </c>
      <c r="J178" s="164">
        <v>40</v>
      </c>
      <c r="K178" s="164">
        <v>40</v>
      </c>
      <c r="L178" s="164">
        <v>19</v>
      </c>
      <c r="M178" s="164">
        <v>19</v>
      </c>
      <c r="N178" s="164">
        <v>0</v>
      </c>
      <c r="O178" s="164">
        <v>0</v>
      </c>
      <c r="P178" s="164">
        <v>0</v>
      </c>
      <c r="Q178" s="164">
        <v>0</v>
      </c>
      <c r="R178" s="186">
        <v>19</v>
      </c>
      <c r="S178" s="186">
        <v>19</v>
      </c>
      <c r="T178" s="187">
        <v>27.75</v>
      </c>
      <c r="U178" s="187">
        <v>19</v>
      </c>
      <c r="V178" s="188">
        <v>0</v>
      </c>
      <c r="W178" s="188">
        <v>0</v>
      </c>
      <c r="X178" s="186">
        <v>0</v>
      </c>
      <c r="Y178" s="186">
        <v>0</v>
      </c>
      <c r="Z178" s="186">
        <v>0</v>
      </c>
      <c r="AA178" s="167">
        <v>0</v>
      </c>
      <c r="AB178" s="186">
        <v>0</v>
      </c>
      <c r="AC178" s="186">
        <v>0</v>
      </c>
      <c r="AD178" s="167">
        <v>0</v>
      </c>
      <c r="AE178" s="186">
        <v>0</v>
      </c>
      <c r="AF178" s="186">
        <v>0</v>
      </c>
      <c r="AG178" s="167">
        <v>0</v>
      </c>
      <c r="AH178" s="186">
        <v>0</v>
      </c>
      <c r="AI178" s="186">
        <v>0</v>
      </c>
      <c r="AJ178" s="167">
        <v>0</v>
      </c>
      <c r="AK178" s="186">
        <v>0</v>
      </c>
      <c r="AL178" s="186">
        <v>0</v>
      </c>
      <c r="AM178" s="167">
        <v>0</v>
      </c>
      <c r="AN178" s="186">
        <v>0</v>
      </c>
      <c r="AO178" s="186">
        <v>0</v>
      </c>
      <c r="AP178" s="167">
        <v>0</v>
      </c>
      <c r="AQ178" s="189">
        <v>42</v>
      </c>
      <c r="AR178" s="190">
        <v>21</v>
      </c>
      <c r="AS178" s="190">
        <v>0</v>
      </c>
      <c r="AT178" s="190">
        <v>0</v>
      </c>
      <c r="AU178" s="190"/>
      <c r="AV178" s="189">
        <v>21</v>
      </c>
      <c r="AW178" s="189">
        <v>17</v>
      </c>
      <c r="AX178" s="189">
        <v>812</v>
      </c>
    </row>
    <row r="179" spans="1:50" ht="20.25" hidden="1" x14ac:dyDescent="0.3">
      <c r="A179" s="163" t="s">
        <v>264</v>
      </c>
      <c r="B179" s="164">
        <v>94</v>
      </c>
      <c r="C179" s="164">
        <v>94</v>
      </c>
      <c r="D179" s="164">
        <v>0</v>
      </c>
      <c r="E179" s="164">
        <v>94</v>
      </c>
      <c r="F179" s="164">
        <v>0</v>
      </c>
      <c r="G179" s="164">
        <v>34</v>
      </c>
      <c r="H179" s="164">
        <v>0</v>
      </c>
      <c r="I179" s="164">
        <v>363</v>
      </c>
      <c r="J179" s="164">
        <v>108.75</v>
      </c>
      <c r="K179" s="164">
        <v>108.75</v>
      </c>
      <c r="L179" s="164">
        <v>35</v>
      </c>
      <c r="M179" s="164">
        <v>0</v>
      </c>
      <c r="N179" s="164">
        <v>0</v>
      </c>
      <c r="O179" s="164">
        <v>0</v>
      </c>
      <c r="P179" s="164">
        <v>0</v>
      </c>
      <c r="Q179" s="164" t="s">
        <v>105</v>
      </c>
      <c r="R179" s="186">
        <v>77.75</v>
      </c>
      <c r="S179" s="186">
        <v>80.75</v>
      </c>
      <c r="T179" s="187">
        <v>94.25</v>
      </c>
      <c r="U179" s="187">
        <v>68.75</v>
      </c>
      <c r="V179" s="188">
        <v>0</v>
      </c>
      <c r="W179" s="188">
        <v>0</v>
      </c>
      <c r="X179" s="186">
        <v>214</v>
      </c>
      <c r="Y179" s="186">
        <v>42</v>
      </c>
      <c r="Z179" s="186">
        <v>45</v>
      </c>
      <c r="AA179" s="167">
        <v>7.1428571428571423</v>
      </c>
      <c r="AB179" s="186">
        <v>3</v>
      </c>
      <c r="AC179" s="186">
        <v>0</v>
      </c>
      <c r="AD179" s="167">
        <v>100</v>
      </c>
      <c r="AE179" s="186">
        <v>0</v>
      </c>
      <c r="AF179" s="186">
        <v>0</v>
      </c>
      <c r="AG179" s="167">
        <v>0</v>
      </c>
      <c r="AH179" s="186">
        <v>42</v>
      </c>
      <c r="AI179" s="186">
        <v>42</v>
      </c>
      <c r="AJ179" s="167">
        <v>0</v>
      </c>
      <c r="AK179" s="186">
        <v>5.2</v>
      </c>
      <c r="AL179" s="186">
        <v>60.7</v>
      </c>
      <c r="AM179" s="167">
        <v>1067.3076923076924</v>
      </c>
      <c r="AN179" s="186">
        <v>124</v>
      </c>
      <c r="AO179" s="186">
        <v>1445</v>
      </c>
      <c r="AP179" s="167">
        <v>1065.3225806451612</v>
      </c>
      <c r="AQ179" s="189">
        <v>97</v>
      </c>
      <c r="AR179" s="190">
        <v>3</v>
      </c>
      <c r="AS179" s="190">
        <v>0</v>
      </c>
      <c r="AT179" s="190">
        <v>0</v>
      </c>
      <c r="AU179" s="190"/>
      <c r="AV179" s="189">
        <v>94</v>
      </c>
      <c r="AW179" s="189">
        <v>35</v>
      </c>
      <c r="AX179" s="189">
        <v>370</v>
      </c>
    </row>
    <row r="180" spans="1:50" ht="20.25" hidden="1" x14ac:dyDescent="0.3">
      <c r="A180" s="163" t="s">
        <v>265</v>
      </c>
      <c r="B180" s="164">
        <v>158</v>
      </c>
      <c r="C180" s="164">
        <v>156</v>
      </c>
      <c r="D180" s="164">
        <v>150</v>
      </c>
      <c r="E180" s="164">
        <v>156</v>
      </c>
      <c r="F180" s="164">
        <v>83</v>
      </c>
      <c r="G180" s="164">
        <v>121</v>
      </c>
      <c r="H180" s="164">
        <v>553</v>
      </c>
      <c r="I180" s="164">
        <v>773</v>
      </c>
      <c r="J180" s="164">
        <v>175</v>
      </c>
      <c r="K180" s="164">
        <v>175</v>
      </c>
      <c r="L180" s="164">
        <v>162</v>
      </c>
      <c r="M180" s="164">
        <v>162</v>
      </c>
      <c r="N180" s="164">
        <v>147.85</v>
      </c>
      <c r="O180" s="164">
        <v>0</v>
      </c>
      <c r="P180" s="164">
        <v>913</v>
      </c>
      <c r="Q180" s="164">
        <v>0</v>
      </c>
      <c r="R180" s="186">
        <v>156.5</v>
      </c>
      <c r="S180" s="186">
        <v>163.25</v>
      </c>
      <c r="T180" s="187">
        <v>124.99250000000001</v>
      </c>
      <c r="U180" s="187">
        <v>152.24</v>
      </c>
      <c r="V180" s="188">
        <v>0</v>
      </c>
      <c r="W180" s="188">
        <v>0</v>
      </c>
      <c r="X180" s="186">
        <v>386</v>
      </c>
      <c r="Y180" s="186">
        <v>30</v>
      </c>
      <c r="Z180" s="186">
        <v>27</v>
      </c>
      <c r="AA180" s="167">
        <v>10</v>
      </c>
      <c r="AB180" s="186">
        <v>0</v>
      </c>
      <c r="AC180" s="186">
        <v>0</v>
      </c>
      <c r="AD180" s="167">
        <v>0</v>
      </c>
      <c r="AE180" s="186">
        <v>3</v>
      </c>
      <c r="AF180" s="186">
        <v>1</v>
      </c>
      <c r="AG180" s="167">
        <v>66.6666666666667</v>
      </c>
      <c r="AH180" s="186">
        <v>30</v>
      </c>
      <c r="AI180" s="186">
        <v>27</v>
      </c>
      <c r="AJ180" s="167">
        <v>10</v>
      </c>
      <c r="AK180" s="186">
        <v>21</v>
      </c>
      <c r="AL180" s="186">
        <v>13</v>
      </c>
      <c r="AM180" s="167">
        <v>38.095238095238102</v>
      </c>
      <c r="AN180" s="186">
        <v>700</v>
      </c>
      <c r="AO180" s="186">
        <v>481</v>
      </c>
      <c r="AP180" s="167">
        <v>31.285714285714299</v>
      </c>
      <c r="AQ180" s="189">
        <v>153</v>
      </c>
      <c r="AR180" s="190">
        <v>0</v>
      </c>
      <c r="AS180" s="190">
        <v>3</v>
      </c>
      <c r="AT180" s="190">
        <v>0</v>
      </c>
      <c r="AU180" s="190"/>
      <c r="AV180" s="189">
        <v>153</v>
      </c>
      <c r="AW180" s="189">
        <v>132</v>
      </c>
      <c r="AX180" s="189">
        <v>864</v>
      </c>
    </row>
    <row r="181" spans="1:50" ht="20.25" hidden="1" x14ac:dyDescent="0.3">
      <c r="A181" s="163" t="s">
        <v>266</v>
      </c>
      <c r="B181" s="164">
        <v>0</v>
      </c>
      <c r="C181" s="164">
        <v>0</v>
      </c>
      <c r="D181" s="164">
        <v>0</v>
      </c>
      <c r="E181" s="164">
        <v>0</v>
      </c>
      <c r="F181" s="164">
        <v>0</v>
      </c>
      <c r="G181" s="164">
        <v>0</v>
      </c>
      <c r="H181" s="164">
        <v>0</v>
      </c>
      <c r="I181" s="164">
        <v>0</v>
      </c>
      <c r="J181" s="164">
        <v>0</v>
      </c>
      <c r="K181" s="164">
        <v>0</v>
      </c>
      <c r="L181" s="164">
        <v>0</v>
      </c>
      <c r="M181" s="164">
        <v>0</v>
      </c>
      <c r="N181" s="164">
        <v>0</v>
      </c>
      <c r="O181" s="164">
        <v>0</v>
      </c>
      <c r="P181" s="164" t="s">
        <v>105</v>
      </c>
      <c r="Q181" s="164" t="s">
        <v>105</v>
      </c>
      <c r="R181" s="186">
        <v>0</v>
      </c>
      <c r="S181" s="186">
        <v>0</v>
      </c>
      <c r="T181" s="187">
        <v>0</v>
      </c>
      <c r="U181" s="187">
        <v>0</v>
      </c>
      <c r="V181" s="188">
        <v>0</v>
      </c>
      <c r="W181" s="188">
        <v>0</v>
      </c>
      <c r="X181" s="186">
        <v>0</v>
      </c>
      <c r="Y181" s="186">
        <v>0</v>
      </c>
      <c r="Z181" s="186">
        <v>0</v>
      </c>
      <c r="AA181" s="167">
        <v>0</v>
      </c>
      <c r="AB181" s="186">
        <v>0</v>
      </c>
      <c r="AC181" s="186">
        <v>0</v>
      </c>
      <c r="AD181" s="167">
        <v>0</v>
      </c>
      <c r="AE181" s="186">
        <v>0</v>
      </c>
      <c r="AF181" s="186">
        <v>0</v>
      </c>
      <c r="AG181" s="167">
        <v>0</v>
      </c>
      <c r="AH181" s="186">
        <v>0</v>
      </c>
      <c r="AI181" s="186">
        <v>0</v>
      </c>
      <c r="AJ181" s="167">
        <v>0</v>
      </c>
      <c r="AK181" s="186">
        <v>0</v>
      </c>
      <c r="AL181" s="186">
        <v>0</v>
      </c>
      <c r="AM181" s="167">
        <v>0</v>
      </c>
      <c r="AN181" s="186">
        <v>0</v>
      </c>
      <c r="AO181" s="186">
        <v>0</v>
      </c>
      <c r="AP181" s="167">
        <v>0</v>
      </c>
      <c r="AQ181" s="189">
        <v>0</v>
      </c>
      <c r="AR181" s="190">
        <v>0</v>
      </c>
      <c r="AS181" s="190">
        <v>0</v>
      </c>
      <c r="AT181" s="190">
        <v>0</v>
      </c>
      <c r="AU181" s="190"/>
      <c r="AV181" s="189">
        <v>0</v>
      </c>
      <c r="AW181" s="189">
        <v>0</v>
      </c>
      <c r="AX181" s="189">
        <v>0</v>
      </c>
    </row>
    <row r="182" spans="1:50" ht="20.25" hidden="1" x14ac:dyDescent="0.3">
      <c r="A182" s="163" t="s">
        <v>267</v>
      </c>
      <c r="B182" s="164">
        <v>1</v>
      </c>
      <c r="C182" s="164">
        <v>0</v>
      </c>
      <c r="D182" s="164">
        <v>1</v>
      </c>
      <c r="E182" s="164">
        <v>0</v>
      </c>
      <c r="F182" s="164">
        <v>0.56000000000000005</v>
      </c>
      <c r="G182" s="164">
        <v>0</v>
      </c>
      <c r="H182" s="164">
        <v>562</v>
      </c>
      <c r="I182" s="164">
        <v>0</v>
      </c>
      <c r="J182" s="164">
        <v>6</v>
      </c>
      <c r="K182" s="164">
        <v>6</v>
      </c>
      <c r="L182" s="164">
        <v>0</v>
      </c>
      <c r="M182" s="164">
        <v>0</v>
      </c>
      <c r="N182" s="164">
        <v>0</v>
      </c>
      <c r="O182" s="164">
        <v>0</v>
      </c>
      <c r="P182" s="164" t="s">
        <v>105</v>
      </c>
      <c r="Q182" s="164" t="s">
        <v>105</v>
      </c>
      <c r="R182" s="186">
        <v>0.25</v>
      </c>
      <c r="S182" s="186">
        <v>0.25</v>
      </c>
      <c r="T182" s="187">
        <v>2.7475000000000001</v>
      </c>
      <c r="U182" s="187">
        <v>1</v>
      </c>
      <c r="V182" s="188">
        <v>0</v>
      </c>
      <c r="W182" s="188">
        <v>0</v>
      </c>
      <c r="X182" s="186">
        <v>0</v>
      </c>
      <c r="Y182" s="186">
        <v>0</v>
      </c>
      <c r="Z182" s="186">
        <v>0</v>
      </c>
      <c r="AA182" s="167">
        <v>0</v>
      </c>
      <c r="AB182" s="186">
        <v>0</v>
      </c>
      <c r="AC182" s="186">
        <v>0</v>
      </c>
      <c r="AD182" s="167">
        <v>0</v>
      </c>
      <c r="AE182" s="186">
        <v>0</v>
      </c>
      <c r="AF182" s="186">
        <v>0</v>
      </c>
      <c r="AG182" s="167">
        <v>0</v>
      </c>
      <c r="AH182" s="186">
        <v>0</v>
      </c>
      <c r="AI182" s="186">
        <v>0</v>
      </c>
      <c r="AJ182" s="167">
        <v>0</v>
      </c>
      <c r="AK182" s="186">
        <v>0</v>
      </c>
      <c r="AL182" s="186">
        <v>0</v>
      </c>
      <c r="AM182" s="167">
        <v>0</v>
      </c>
      <c r="AN182" s="186">
        <v>0</v>
      </c>
      <c r="AO182" s="186">
        <v>0</v>
      </c>
      <c r="AP182" s="167">
        <v>0</v>
      </c>
      <c r="AQ182" s="189">
        <v>0</v>
      </c>
      <c r="AR182" s="190">
        <v>0</v>
      </c>
      <c r="AS182" s="190">
        <v>0</v>
      </c>
      <c r="AT182" s="190">
        <v>0</v>
      </c>
      <c r="AU182" s="190"/>
      <c r="AV182" s="189">
        <v>0</v>
      </c>
      <c r="AW182" s="189">
        <v>0</v>
      </c>
      <c r="AX182" s="189">
        <v>0</v>
      </c>
    </row>
    <row r="183" spans="1:50" ht="20.25" hidden="1" x14ac:dyDescent="0.3">
      <c r="A183" s="163" t="s">
        <v>268</v>
      </c>
      <c r="B183" s="164">
        <v>1</v>
      </c>
      <c r="C183" s="164">
        <v>1</v>
      </c>
      <c r="D183" s="164">
        <v>1</v>
      </c>
      <c r="E183" s="164">
        <v>1</v>
      </c>
      <c r="F183" s="164">
        <v>0.4</v>
      </c>
      <c r="G183" s="164">
        <v>0.55000000000000004</v>
      </c>
      <c r="H183" s="164">
        <v>395</v>
      </c>
      <c r="I183" s="164">
        <v>550</v>
      </c>
      <c r="J183" s="164">
        <v>0</v>
      </c>
      <c r="K183" s="164">
        <v>0</v>
      </c>
      <c r="L183" s="164">
        <v>0</v>
      </c>
      <c r="M183" s="164">
        <v>0</v>
      </c>
      <c r="N183" s="164">
        <v>0</v>
      </c>
      <c r="O183" s="164">
        <v>0</v>
      </c>
      <c r="P183" s="164" t="s">
        <v>105</v>
      </c>
      <c r="Q183" s="164" t="s">
        <v>105</v>
      </c>
      <c r="R183" s="186">
        <v>0</v>
      </c>
      <c r="S183" s="186">
        <v>0</v>
      </c>
      <c r="T183" s="187">
        <v>0.25</v>
      </c>
      <c r="U183" s="187">
        <v>0</v>
      </c>
      <c r="V183" s="188">
        <v>0</v>
      </c>
      <c r="W183" s="188">
        <v>0</v>
      </c>
      <c r="X183" s="186">
        <v>0</v>
      </c>
      <c r="Y183" s="186">
        <v>0</v>
      </c>
      <c r="Z183" s="186">
        <v>0</v>
      </c>
      <c r="AA183" s="167">
        <v>0</v>
      </c>
      <c r="AB183" s="186">
        <v>0</v>
      </c>
      <c r="AC183" s="186">
        <v>0</v>
      </c>
      <c r="AD183" s="167">
        <v>0</v>
      </c>
      <c r="AE183" s="186">
        <v>0</v>
      </c>
      <c r="AF183" s="186">
        <v>0</v>
      </c>
      <c r="AG183" s="167">
        <v>0</v>
      </c>
      <c r="AH183" s="186">
        <v>0</v>
      </c>
      <c r="AI183" s="186">
        <v>0</v>
      </c>
      <c r="AJ183" s="167">
        <v>0</v>
      </c>
      <c r="AK183" s="186">
        <v>0</v>
      </c>
      <c r="AL183" s="186">
        <v>0</v>
      </c>
      <c r="AM183" s="167">
        <v>0</v>
      </c>
      <c r="AN183" s="186">
        <v>0</v>
      </c>
      <c r="AO183" s="186">
        <v>0</v>
      </c>
      <c r="AP183" s="167">
        <v>0</v>
      </c>
      <c r="AQ183" s="189">
        <v>1</v>
      </c>
      <c r="AR183" s="190">
        <v>0</v>
      </c>
      <c r="AS183" s="190">
        <v>0</v>
      </c>
      <c r="AT183" s="190">
        <v>0</v>
      </c>
      <c r="AU183" s="190"/>
      <c r="AV183" s="189">
        <v>1</v>
      </c>
      <c r="AW183" s="189">
        <v>0.56000000000000005</v>
      </c>
      <c r="AX183" s="189">
        <v>560</v>
      </c>
    </row>
    <row r="184" spans="1:50" ht="20.25" hidden="1" x14ac:dyDescent="0.3">
      <c r="A184" s="163" t="s">
        <v>269</v>
      </c>
      <c r="B184" s="164">
        <v>0</v>
      </c>
      <c r="C184" s="164">
        <v>2</v>
      </c>
      <c r="D184" s="164">
        <v>0</v>
      </c>
      <c r="E184" s="164">
        <v>0</v>
      </c>
      <c r="F184" s="164">
        <v>0</v>
      </c>
      <c r="G184" s="164">
        <v>0</v>
      </c>
      <c r="H184" s="164">
        <v>0</v>
      </c>
      <c r="I184" s="164">
        <v>0</v>
      </c>
      <c r="J184" s="164">
        <v>0</v>
      </c>
      <c r="K184" s="164">
        <v>0</v>
      </c>
      <c r="L184" s="164">
        <v>0</v>
      </c>
      <c r="M184" s="164">
        <v>0</v>
      </c>
      <c r="N184" s="164">
        <v>0</v>
      </c>
      <c r="O184" s="164">
        <v>0</v>
      </c>
      <c r="P184" s="164" t="s">
        <v>105</v>
      </c>
      <c r="Q184" s="164" t="s">
        <v>105</v>
      </c>
      <c r="R184" s="186">
        <v>0</v>
      </c>
      <c r="S184" s="186">
        <v>0</v>
      </c>
      <c r="T184" s="187">
        <v>2</v>
      </c>
      <c r="U184" s="187">
        <v>0</v>
      </c>
      <c r="V184" s="188">
        <v>0</v>
      </c>
      <c r="W184" s="188">
        <v>0</v>
      </c>
      <c r="X184" s="186">
        <v>0</v>
      </c>
      <c r="Y184" s="186">
        <v>0</v>
      </c>
      <c r="Z184" s="186">
        <v>0</v>
      </c>
      <c r="AA184" s="167">
        <v>0</v>
      </c>
      <c r="AB184" s="186">
        <v>0</v>
      </c>
      <c r="AC184" s="186">
        <v>0</v>
      </c>
      <c r="AD184" s="167">
        <v>0</v>
      </c>
      <c r="AE184" s="186">
        <v>0</v>
      </c>
      <c r="AF184" s="186">
        <v>0</v>
      </c>
      <c r="AG184" s="167">
        <v>0</v>
      </c>
      <c r="AH184" s="186">
        <v>0</v>
      </c>
      <c r="AI184" s="186">
        <v>0</v>
      </c>
      <c r="AJ184" s="167">
        <v>0</v>
      </c>
      <c r="AK184" s="186">
        <v>0</v>
      </c>
      <c r="AL184" s="186">
        <v>0</v>
      </c>
      <c r="AM184" s="167">
        <v>0</v>
      </c>
      <c r="AN184" s="186">
        <v>0</v>
      </c>
      <c r="AO184" s="186">
        <v>0</v>
      </c>
      <c r="AP184" s="167">
        <v>0</v>
      </c>
      <c r="AQ184" s="189">
        <v>2</v>
      </c>
      <c r="AR184" s="190">
        <v>0</v>
      </c>
      <c r="AS184" s="190">
        <v>0</v>
      </c>
      <c r="AT184" s="190">
        <v>0</v>
      </c>
      <c r="AU184" s="190"/>
      <c r="AV184" s="189">
        <v>0</v>
      </c>
      <c r="AW184" s="189">
        <v>0</v>
      </c>
      <c r="AX184" s="189">
        <v>0</v>
      </c>
    </row>
    <row r="185" spans="1:50" ht="20.25" hidden="1" x14ac:dyDescent="0.3">
      <c r="A185" s="163" t="s">
        <v>270</v>
      </c>
      <c r="B185" s="164">
        <v>0</v>
      </c>
      <c r="C185" s="164">
        <v>0</v>
      </c>
      <c r="D185" s="164">
        <v>0</v>
      </c>
      <c r="E185" s="164">
        <v>0</v>
      </c>
      <c r="F185" s="164">
        <v>0</v>
      </c>
      <c r="G185" s="164">
        <v>0</v>
      </c>
      <c r="H185" s="164">
        <v>0</v>
      </c>
      <c r="I185" s="164">
        <v>0</v>
      </c>
      <c r="J185" s="164">
        <v>0.25</v>
      </c>
      <c r="K185" s="164">
        <v>0.25</v>
      </c>
      <c r="L185" s="164">
        <v>0</v>
      </c>
      <c r="M185" s="164">
        <v>0</v>
      </c>
      <c r="N185" s="164">
        <v>0</v>
      </c>
      <c r="O185" s="164">
        <v>0</v>
      </c>
      <c r="P185" s="164" t="s">
        <v>105</v>
      </c>
      <c r="Q185" s="164" t="s">
        <v>105</v>
      </c>
      <c r="R185" s="186">
        <v>0.25</v>
      </c>
      <c r="S185" s="186">
        <v>0.25</v>
      </c>
      <c r="T185" s="187">
        <v>0</v>
      </c>
      <c r="U185" s="187">
        <v>0</v>
      </c>
      <c r="V185" s="188">
        <v>0</v>
      </c>
      <c r="W185" s="188">
        <v>0</v>
      </c>
      <c r="X185" s="186">
        <v>0</v>
      </c>
      <c r="Y185" s="186">
        <v>0</v>
      </c>
      <c r="Z185" s="186">
        <v>0</v>
      </c>
      <c r="AA185" s="167">
        <v>0</v>
      </c>
      <c r="AB185" s="186">
        <v>0</v>
      </c>
      <c r="AC185" s="186">
        <v>0</v>
      </c>
      <c r="AD185" s="167">
        <v>0</v>
      </c>
      <c r="AE185" s="186">
        <v>0</v>
      </c>
      <c r="AF185" s="186">
        <v>0</v>
      </c>
      <c r="AG185" s="167">
        <v>0</v>
      </c>
      <c r="AH185" s="186">
        <v>0</v>
      </c>
      <c r="AI185" s="186">
        <v>0</v>
      </c>
      <c r="AJ185" s="167">
        <v>0</v>
      </c>
      <c r="AK185" s="186">
        <v>0</v>
      </c>
      <c r="AL185" s="186">
        <v>0</v>
      </c>
      <c r="AM185" s="167">
        <v>0</v>
      </c>
      <c r="AN185" s="186">
        <v>0</v>
      </c>
      <c r="AO185" s="186">
        <v>0</v>
      </c>
      <c r="AP185" s="167">
        <v>0</v>
      </c>
      <c r="AQ185" s="189">
        <v>0</v>
      </c>
      <c r="AR185" s="190">
        <v>0</v>
      </c>
      <c r="AS185" s="190">
        <v>0</v>
      </c>
      <c r="AT185" s="190">
        <v>0</v>
      </c>
      <c r="AU185" s="190"/>
      <c r="AV185" s="189">
        <v>0</v>
      </c>
      <c r="AW185" s="189">
        <v>0</v>
      </c>
      <c r="AX185" s="189">
        <v>0</v>
      </c>
    </row>
    <row r="186" spans="1:50" ht="20.25" hidden="1" x14ac:dyDescent="0.3">
      <c r="A186" s="163" t="s">
        <v>271</v>
      </c>
      <c r="B186" s="164">
        <v>1</v>
      </c>
      <c r="C186" s="164">
        <v>1</v>
      </c>
      <c r="D186" s="164">
        <v>1</v>
      </c>
      <c r="E186" s="164">
        <v>1</v>
      </c>
      <c r="F186" s="164">
        <v>0.1</v>
      </c>
      <c r="G186" s="164">
        <v>0.54</v>
      </c>
      <c r="H186" s="164">
        <v>100</v>
      </c>
      <c r="I186" s="164">
        <v>543</v>
      </c>
      <c r="J186" s="164">
        <v>4</v>
      </c>
      <c r="K186" s="164">
        <v>4</v>
      </c>
      <c r="L186" s="164">
        <v>3</v>
      </c>
      <c r="M186" s="164">
        <v>3</v>
      </c>
      <c r="N186" s="164">
        <v>0</v>
      </c>
      <c r="O186" s="164">
        <v>0</v>
      </c>
      <c r="P186" s="164">
        <v>0</v>
      </c>
      <c r="Q186" s="164">
        <v>0</v>
      </c>
      <c r="R186" s="186">
        <v>1.25</v>
      </c>
      <c r="S186" s="186">
        <v>1.25</v>
      </c>
      <c r="T186" s="187">
        <v>1</v>
      </c>
      <c r="U186" s="187">
        <v>0</v>
      </c>
      <c r="V186" s="188">
        <v>0</v>
      </c>
      <c r="W186" s="188">
        <v>0</v>
      </c>
      <c r="X186" s="186">
        <v>0</v>
      </c>
      <c r="Y186" s="186">
        <v>0</v>
      </c>
      <c r="Z186" s="186">
        <v>0</v>
      </c>
      <c r="AA186" s="167">
        <v>0</v>
      </c>
      <c r="AB186" s="186">
        <v>0</v>
      </c>
      <c r="AC186" s="186">
        <v>0</v>
      </c>
      <c r="AD186" s="167">
        <v>0</v>
      </c>
      <c r="AE186" s="186">
        <v>0</v>
      </c>
      <c r="AF186" s="186">
        <v>0</v>
      </c>
      <c r="AG186" s="167">
        <v>0</v>
      </c>
      <c r="AH186" s="186">
        <v>0</v>
      </c>
      <c r="AI186" s="186">
        <v>0</v>
      </c>
      <c r="AJ186" s="167">
        <v>0</v>
      </c>
      <c r="AK186" s="186">
        <v>0</v>
      </c>
      <c r="AL186" s="186">
        <v>0</v>
      </c>
      <c r="AM186" s="167">
        <v>0</v>
      </c>
      <c r="AN186" s="186">
        <v>0</v>
      </c>
      <c r="AO186" s="186">
        <v>0</v>
      </c>
      <c r="AP186" s="167">
        <v>0</v>
      </c>
      <c r="AQ186" s="189">
        <v>1</v>
      </c>
      <c r="AR186" s="190">
        <v>0</v>
      </c>
      <c r="AS186" s="190">
        <v>0</v>
      </c>
      <c r="AT186" s="190">
        <v>0</v>
      </c>
      <c r="AU186" s="190"/>
      <c r="AV186" s="189">
        <v>1</v>
      </c>
      <c r="AW186" s="189">
        <v>0.55000000000000004</v>
      </c>
      <c r="AX186" s="189">
        <v>550</v>
      </c>
    </row>
    <row r="187" spans="1:50" ht="20.25" hidden="1" x14ac:dyDescent="0.3">
      <c r="A187" s="181" t="s">
        <v>272</v>
      </c>
      <c r="B187" s="164">
        <v>480</v>
      </c>
      <c r="C187" s="164">
        <v>489</v>
      </c>
      <c r="D187" s="164">
        <v>367</v>
      </c>
      <c r="E187" s="164">
        <v>462</v>
      </c>
      <c r="F187" s="164">
        <v>244</v>
      </c>
      <c r="G187" s="164">
        <v>331</v>
      </c>
      <c r="H187" s="164">
        <v>665</v>
      </c>
      <c r="I187" s="164">
        <v>716</v>
      </c>
      <c r="J187" s="164">
        <v>716.25</v>
      </c>
      <c r="K187" s="164">
        <v>716.25</v>
      </c>
      <c r="L187" s="164">
        <v>546.5</v>
      </c>
      <c r="M187" s="164">
        <v>546.5</v>
      </c>
      <c r="N187" s="164">
        <v>0</v>
      </c>
      <c r="O187" s="164">
        <v>221</v>
      </c>
      <c r="P187" s="164">
        <v>0</v>
      </c>
      <c r="Q187" s="164">
        <v>404</v>
      </c>
      <c r="R187" s="186">
        <v>367</v>
      </c>
      <c r="S187" s="186">
        <v>390</v>
      </c>
      <c r="T187" s="187">
        <v>421</v>
      </c>
      <c r="U187" s="187">
        <v>56.75</v>
      </c>
      <c r="V187" s="188">
        <v>0</v>
      </c>
      <c r="W187" s="188">
        <v>0</v>
      </c>
      <c r="X187" s="186">
        <v>1130</v>
      </c>
      <c r="Y187" s="186">
        <v>122.75</v>
      </c>
      <c r="Z187" s="186">
        <v>121</v>
      </c>
      <c r="AA187" s="157">
        <f>(Z187-Y187)/Y187*100</f>
        <v>-1.4256619144602851</v>
      </c>
      <c r="AB187" s="186">
        <v>1.5</v>
      </c>
      <c r="AC187" s="186">
        <v>0</v>
      </c>
      <c r="AD187" s="157">
        <f>(AC187-AB187)/AB187*100</f>
        <v>-100</v>
      </c>
      <c r="AE187" s="186">
        <v>1.5</v>
      </c>
      <c r="AF187" s="186">
        <v>90</v>
      </c>
      <c r="AG187" s="157">
        <f>(AF187-AE187)/AE187*100</f>
        <v>5900</v>
      </c>
      <c r="AH187" s="186">
        <v>122.75</v>
      </c>
      <c r="AI187" s="186">
        <v>121.25</v>
      </c>
      <c r="AJ187" s="157">
        <f>(AI187-AH187)/AH187*100</f>
        <v>-1.2219959266802443</v>
      </c>
      <c r="AK187" s="186">
        <v>129.5</v>
      </c>
      <c r="AL187" s="186">
        <v>30</v>
      </c>
      <c r="AM187" s="157">
        <f>(AL187-AK187)/AK187*100</f>
        <v>-76.833976833976834</v>
      </c>
      <c r="AN187" s="186">
        <v>1055</v>
      </c>
      <c r="AO187" s="186">
        <v>247</v>
      </c>
      <c r="AP187" s="157">
        <f>(AO187-AN187)/AN187*100</f>
        <v>-76.587677725118482</v>
      </c>
      <c r="AQ187" s="189">
        <v>489</v>
      </c>
      <c r="AR187" s="190">
        <v>2</v>
      </c>
      <c r="AS187" s="190">
        <v>2</v>
      </c>
      <c r="AT187" s="190">
        <v>3</v>
      </c>
      <c r="AU187" s="190"/>
      <c r="AV187" s="189">
        <v>463</v>
      </c>
      <c r="AW187" s="190">
        <v>277.05</v>
      </c>
      <c r="AX187" s="189">
        <v>598</v>
      </c>
    </row>
    <row r="188" spans="1:50" ht="20.25" hidden="1" x14ac:dyDescent="0.3">
      <c r="A188" s="163" t="s">
        <v>273</v>
      </c>
      <c r="B188" s="164">
        <v>23</v>
      </c>
      <c r="C188" s="164">
        <v>18</v>
      </c>
      <c r="D188" s="164">
        <v>23</v>
      </c>
      <c r="E188" s="164">
        <v>18</v>
      </c>
      <c r="F188" s="164">
        <v>12</v>
      </c>
      <c r="G188" s="164">
        <v>12</v>
      </c>
      <c r="H188" s="164">
        <v>522</v>
      </c>
      <c r="I188" s="164">
        <v>662</v>
      </c>
      <c r="J188" s="164">
        <v>50</v>
      </c>
      <c r="K188" s="164">
        <v>50</v>
      </c>
      <c r="L188" s="164">
        <v>17.5</v>
      </c>
      <c r="M188" s="164">
        <v>17.5</v>
      </c>
      <c r="N188" s="164">
        <v>0</v>
      </c>
      <c r="O188" s="164">
        <v>0</v>
      </c>
      <c r="P188" s="164">
        <v>0</v>
      </c>
      <c r="Q188" s="164">
        <v>0</v>
      </c>
      <c r="R188" s="186">
        <v>0</v>
      </c>
      <c r="S188" s="186">
        <v>0</v>
      </c>
      <c r="T188" s="187">
        <v>0.5</v>
      </c>
      <c r="U188" s="187">
        <v>2</v>
      </c>
      <c r="V188" s="188">
        <v>0</v>
      </c>
      <c r="W188" s="188">
        <v>0</v>
      </c>
      <c r="X188" s="186">
        <v>0</v>
      </c>
      <c r="Y188" s="186">
        <v>0</v>
      </c>
      <c r="Z188" s="186">
        <v>0</v>
      </c>
      <c r="AA188" s="167">
        <v>0</v>
      </c>
      <c r="AB188" s="186">
        <v>0</v>
      </c>
      <c r="AC188" s="186">
        <v>0</v>
      </c>
      <c r="AD188" s="167">
        <v>0</v>
      </c>
      <c r="AE188" s="186">
        <v>0</v>
      </c>
      <c r="AF188" s="186">
        <v>0</v>
      </c>
      <c r="AG188" s="167">
        <v>0</v>
      </c>
      <c r="AH188" s="186">
        <v>0</v>
      </c>
      <c r="AI188" s="186">
        <v>0</v>
      </c>
      <c r="AJ188" s="167">
        <v>0</v>
      </c>
      <c r="AK188" s="186">
        <v>0</v>
      </c>
      <c r="AL188" s="186">
        <v>0</v>
      </c>
      <c r="AM188" s="167">
        <v>0</v>
      </c>
      <c r="AN188" s="186">
        <v>0</v>
      </c>
      <c r="AO188" s="186">
        <v>0</v>
      </c>
      <c r="AP188" s="167">
        <v>0</v>
      </c>
      <c r="AQ188" s="189">
        <v>18</v>
      </c>
      <c r="AR188" s="190">
        <v>0</v>
      </c>
      <c r="AS188" s="190">
        <v>0</v>
      </c>
      <c r="AT188" s="190">
        <v>0</v>
      </c>
      <c r="AU188" s="190"/>
      <c r="AV188" s="189">
        <v>18</v>
      </c>
      <c r="AW188" s="189">
        <v>11</v>
      </c>
      <c r="AX188" s="189">
        <v>612</v>
      </c>
    </row>
    <row r="189" spans="1:50" ht="20.25" hidden="1" x14ac:dyDescent="0.3">
      <c r="A189" s="163" t="s">
        <v>274</v>
      </c>
      <c r="B189" s="164">
        <v>1</v>
      </c>
      <c r="C189" s="164">
        <v>2</v>
      </c>
      <c r="D189" s="164">
        <v>0</v>
      </c>
      <c r="E189" s="164">
        <v>0</v>
      </c>
      <c r="F189" s="164">
        <v>0</v>
      </c>
      <c r="G189" s="164">
        <v>0</v>
      </c>
      <c r="H189" s="164">
        <v>0</v>
      </c>
      <c r="I189" s="164">
        <v>0</v>
      </c>
      <c r="J189" s="164">
        <v>0</v>
      </c>
      <c r="K189" s="164">
        <v>0</v>
      </c>
      <c r="L189" s="164">
        <v>0</v>
      </c>
      <c r="M189" s="164">
        <v>0</v>
      </c>
      <c r="N189" s="164">
        <v>0</v>
      </c>
      <c r="O189" s="164">
        <v>0</v>
      </c>
      <c r="P189" s="164" t="s">
        <v>105</v>
      </c>
      <c r="Q189" s="164" t="s">
        <v>105</v>
      </c>
      <c r="R189" s="186">
        <v>0</v>
      </c>
      <c r="S189" s="186">
        <v>0</v>
      </c>
      <c r="T189" s="187">
        <v>2</v>
      </c>
      <c r="U189" s="187">
        <v>0</v>
      </c>
      <c r="V189" s="188">
        <v>0</v>
      </c>
      <c r="W189" s="188">
        <v>0</v>
      </c>
      <c r="X189" s="186">
        <v>0</v>
      </c>
      <c r="Y189" s="186">
        <v>0</v>
      </c>
      <c r="Z189" s="186">
        <v>0</v>
      </c>
      <c r="AA189" s="167">
        <v>0</v>
      </c>
      <c r="AB189" s="186">
        <v>0</v>
      </c>
      <c r="AC189" s="186">
        <v>0</v>
      </c>
      <c r="AD189" s="167">
        <v>0</v>
      </c>
      <c r="AE189" s="186">
        <v>0</v>
      </c>
      <c r="AF189" s="186">
        <v>0</v>
      </c>
      <c r="AG189" s="167">
        <v>0</v>
      </c>
      <c r="AH189" s="186">
        <v>0</v>
      </c>
      <c r="AI189" s="186">
        <v>0</v>
      </c>
      <c r="AJ189" s="167">
        <v>0</v>
      </c>
      <c r="AK189" s="186">
        <v>0</v>
      </c>
      <c r="AL189" s="186">
        <v>0</v>
      </c>
      <c r="AM189" s="167">
        <v>0</v>
      </c>
      <c r="AN189" s="186">
        <v>0</v>
      </c>
      <c r="AO189" s="186">
        <v>0</v>
      </c>
      <c r="AP189" s="167">
        <v>0</v>
      </c>
      <c r="AQ189" s="189">
        <v>2</v>
      </c>
      <c r="AR189" s="190">
        <v>0</v>
      </c>
      <c r="AS189" s="190">
        <v>0</v>
      </c>
      <c r="AT189" s="190">
        <v>1</v>
      </c>
      <c r="AU189" s="190"/>
      <c r="AV189" s="189">
        <v>1</v>
      </c>
      <c r="AW189" s="189">
        <v>0.55000000000000004</v>
      </c>
      <c r="AX189" s="189">
        <v>550</v>
      </c>
    </row>
    <row r="190" spans="1:50" ht="20.25" hidden="1" x14ac:dyDescent="0.3">
      <c r="A190" s="163" t="s">
        <v>275</v>
      </c>
      <c r="B190" s="164">
        <v>0</v>
      </c>
      <c r="C190" s="164">
        <v>0</v>
      </c>
      <c r="D190" s="164">
        <v>0</v>
      </c>
      <c r="E190" s="164">
        <v>0</v>
      </c>
      <c r="F190" s="164">
        <v>0</v>
      </c>
      <c r="G190" s="164">
        <v>0</v>
      </c>
      <c r="H190" s="164">
        <v>0</v>
      </c>
      <c r="I190" s="164">
        <v>0</v>
      </c>
      <c r="J190" s="164">
        <v>0</v>
      </c>
      <c r="K190" s="164">
        <v>0</v>
      </c>
      <c r="L190" s="164">
        <v>0</v>
      </c>
      <c r="M190" s="164">
        <v>0</v>
      </c>
      <c r="N190" s="164">
        <v>0</v>
      </c>
      <c r="O190" s="164">
        <v>0</v>
      </c>
      <c r="P190" s="164" t="s">
        <v>105</v>
      </c>
      <c r="Q190" s="164" t="s">
        <v>105</v>
      </c>
      <c r="R190" s="186">
        <v>0</v>
      </c>
      <c r="S190" s="186">
        <v>0</v>
      </c>
      <c r="T190" s="187">
        <v>0</v>
      </c>
      <c r="U190" s="187">
        <v>1</v>
      </c>
      <c r="V190" s="188">
        <v>0</v>
      </c>
      <c r="W190" s="188">
        <v>0</v>
      </c>
      <c r="X190" s="186">
        <v>0</v>
      </c>
      <c r="Y190" s="186">
        <v>0</v>
      </c>
      <c r="Z190" s="186">
        <v>0</v>
      </c>
      <c r="AA190" s="167">
        <v>0</v>
      </c>
      <c r="AB190" s="186">
        <v>0</v>
      </c>
      <c r="AC190" s="186">
        <v>0</v>
      </c>
      <c r="AD190" s="167">
        <v>0</v>
      </c>
      <c r="AE190" s="186">
        <v>0</v>
      </c>
      <c r="AF190" s="186">
        <v>0</v>
      </c>
      <c r="AG190" s="167">
        <v>0</v>
      </c>
      <c r="AH190" s="186">
        <v>0</v>
      </c>
      <c r="AI190" s="186">
        <v>0</v>
      </c>
      <c r="AJ190" s="167">
        <v>0</v>
      </c>
      <c r="AK190" s="186">
        <v>0</v>
      </c>
      <c r="AL190" s="186">
        <v>0</v>
      </c>
      <c r="AM190" s="167">
        <v>0</v>
      </c>
      <c r="AN190" s="186">
        <v>0</v>
      </c>
      <c r="AO190" s="186">
        <v>0</v>
      </c>
      <c r="AP190" s="167">
        <v>0</v>
      </c>
      <c r="AQ190" s="189">
        <v>0</v>
      </c>
      <c r="AR190" s="190">
        <v>0</v>
      </c>
      <c r="AS190" s="190">
        <v>0</v>
      </c>
      <c r="AT190" s="190">
        <v>0</v>
      </c>
      <c r="AU190" s="190"/>
      <c r="AV190" s="189">
        <v>0</v>
      </c>
      <c r="AW190" s="189">
        <v>0</v>
      </c>
      <c r="AX190" s="189">
        <v>0</v>
      </c>
    </row>
    <row r="191" spans="1:50" ht="20.25" hidden="1" x14ac:dyDescent="0.3">
      <c r="A191" s="163" t="s">
        <v>276</v>
      </c>
      <c r="B191" s="164">
        <v>90</v>
      </c>
      <c r="C191" s="164">
        <v>90</v>
      </c>
      <c r="D191" s="164">
        <v>82</v>
      </c>
      <c r="E191" s="164">
        <v>82</v>
      </c>
      <c r="F191" s="164">
        <v>56</v>
      </c>
      <c r="G191" s="164">
        <v>56</v>
      </c>
      <c r="H191" s="164">
        <v>683</v>
      </c>
      <c r="I191" s="164">
        <v>684</v>
      </c>
      <c r="J191" s="164">
        <v>0</v>
      </c>
      <c r="K191" s="164">
        <v>0</v>
      </c>
      <c r="L191" s="164">
        <v>0</v>
      </c>
      <c r="M191" s="164">
        <v>0</v>
      </c>
      <c r="N191" s="164">
        <v>0</v>
      </c>
      <c r="O191" s="164">
        <v>0</v>
      </c>
      <c r="P191" s="164" t="s">
        <v>105</v>
      </c>
      <c r="Q191" s="164" t="s">
        <v>105</v>
      </c>
      <c r="R191" s="186">
        <v>90</v>
      </c>
      <c r="S191" s="186">
        <v>90</v>
      </c>
      <c r="T191" s="187">
        <v>0</v>
      </c>
      <c r="U191" s="187">
        <v>0</v>
      </c>
      <c r="V191" s="188">
        <v>0</v>
      </c>
      <c r="W191" s="188">
        <v>0</v>
      </c>
      <c r="X191" s="186">
        <v>0</v>
      </c>
      <c r="Y191" s="186">
        <v>90</v>
      </c>
      <c r="Z191" s="186">
        <v>90</v>
      </c>
      <c r="AA191" s="167">
        <v>0</v>
      </c>
      <c r="AB191" s="186">
        <v>0</v>
      </c>
      <c r="AC191" s="186">
        <v>0</v>
      </c>
      <c r="AD191" s="167">
        <v>0</v>
      </c>
      <c r="AE191" s="186">
        <v>0</v>
      </c>
      <c r="AF191" s="186">
        <v>90</v>
      </c>
      <c r="AG191" s="167">
        <v>0</v>
      </c>
      <c r="AH191" s="186">
        <v>90</v>
      </c>
      <c r="AI191" s="186">
        <v>90</v>
      </c>
      <c r="AJ191" s="167">
        <v>0</v>
      </c>
      <c r="AK191" s="186">
        <v>99.5</v>
      </c>
      <c r="AL191" s="186">
        <v>0</v>
      </c>
      <c r="AM191" s="167">
        <v>100</v>
      </c>
      <c r="AN191" s="186">
        <v>1106</v>
      </c>
      <c r="AO191" s="186">
        <v>0</v>
      </c>
      <c r="AP191" s="167">
        <v>100</v>
      </c>
      <c r="AQ191" s="189">
        <v>90</v>
      </c>
      <c r="AR191" s="190">
        <v>0</v>
      </c>
      <c r="AS191" s="190">
        <v>0</v>
      </c>
      <c r="AT191" s="190">
        <v>0</v>
      </c>
      <c r="AU191" s="190"/>
      <c r="AV191" s="189">
        <v>82</v>
      </c>
      <c r="AW191" s="189">
        <v>51</v>
      </c>
      <c r="AX191" s="189">
        <v>618</v>
      </c>
    </row>
    <row r="192" spans="1:50" ht="20.25" hidden="1" x14ac:dyDescent="0.3">
      <c r="A192" s="163" t="s">
        <v>277</v>
      </c>
      <c r="B192" s="164">
        <v>0</v>
      </c>
      <c r="C192" s="164">
        <v>0</v>
      </c>
      <c r="D192" s="164">
        <v>0</v>
      </c>
      <c r="E192" s="164">
        <v>0</v>
      </c>
      <c r="F192" s="164">
        <v>0</v>
      </c>
      <c r="G192" s="164">
        <v>0</v>
      </c>
      <c r="H192" s="164">
        <v>0</v>
      </c>
      <c r="I192" s="164">
        <v>0</v>
      </c>
      <c r="J192" s="164">
        <v>0</v>
      </c>
      <c r="K192" s="164">
        <v>0</v>
      </c>
      <c r="L192" s="164">
        <v>0</v>
      </c>
      <c r="M192" s="164">
        <v>0</v>
      </c>
      <c r="N192" s="164">
        <v>0</v>
      </c>
      <c r="O192" s="164">
        <v>0</v>
      </c>
      <c r="P192" s="164" t="s">
        <v>105</v>
      </c>
      <c r="Q192" s="164" t="s">
        <v>105</v>
      </c>
      <c r="R192" s="186">
        <v>0</v>
      </c>
      <c r="S192" s="186">
        <v>0</v>
      </c>
      <c r="T192" s="187">
        <v>0</v>
      </c>
      <c r="U192" s="187">
        <v>0</v>
      </c>
      <c r="V192" s="188">
        <v>0</v>
      </c>
      <c r="W192" s="188">
        <v>0</v>
      </c>
      <c r="X192" s="186">
        <v>0</v>
      </c>
      <c r="Y192" s="186">
        <v>0</v>
      </c>
      <c r="Z192" s="186">
        <v>0</v>
      </c>
      <c r="AA192" s="167">
        <v>0</v>
      </c>
      <c r="AB192" s="186">
        <v>0</v>
      </c>
      <c r="AC192" s="186">
        <v>0</v>
      </c>
      <c r="AD192" s="167">
        <v>0</v>
      </c>
      <c r="AE192" s="186">
        <v>0</v>
      </c>
      <c r="AF192" s="186">
        <v>0</v>
      </c>
      <c r="AG192" s="167">
        <v>0</v>
      </c>
      <c r="AH192" s="186">
        <v>0</v>
      </c>
      <c r="AI192" s="186">
        <v>0</v>
      </c>
      <c r="AJ192" s="167">
        <v>0</v>
      </c>
      <c r="AK192" s="186">
        <v>0</v>
      </c>
      <c r="AL192" s="186">
        <v>0</v>
      </c>
      <c r="AM192" s="167">
        <v>0</v>
      </c>
      <c r="AN192" s="186">
        <v>0</v>
      </c>
      <c r="AO192" s="186">
        <v>0</v>
      </c>
      <c r="AP192" s="167">
        <v>0</v>
      </c>
      <c r="AQ192" s="189">
        <v>0</v>
      </c>
      <c r="AR192" s="190">
        <v>0</v>
      </c>
      <c r="AS192" s="190">
        <v>0</v>
      </c>
      <c r="AT192" s="190">
        <v>0</v>
      </c>
      <c r="AU192" s="190"/>
      <c r="AV192" s="189">
        <v>0</v>
      </c>
      <c r="AW192" s="189">
        <v>0</v>
      </c>
      <c r="AX192" s="189">
        <v>0</v>
      </c>
    </row>
    <row r="193" spans="1:50" ht="20.25" hidden="1" x14ac:dyDescent="0.3">
      <c r="A193" s="163" t="s">
        <v>278</v>
      </c>
      <c r="B193" s="164">
        <v>0</v>
      </c>
      <c r="C193" s="164">
        <v>0</v>
      </c>
      <c r="D193" s="164">
        <v>0</v>
      </c>
      <c r="E193" s="164">
        <v>0</v>
      </c>
      <c r="F193" s="164">
        <v>0</v>
      </c>
      <c r="G193" s="164">
        <v>0</v>
      </c>
      <c r="H193" s="164">
        <v>0</v>
      </c>
      <c r="I193" s="164">
        <v>0</v>
      </c>
      <c r="J193" s="164">
        <v>0</v>
      </c>
      <c r="K193" s="164">
        <v>0</v>
      </c>
      <c r="L193" s="164">
        <v>0</v>
      </c>
      <c r="M193" s="164">
        <v>0</v>
      </c>
      <c r="N193" s="164">
        <v>0</v>
      </c>
      <c r="O193" s="164">
        <v>0</v>
      </c>
      <c r="P193" s="164" t="s">
        <v>105</v>
      </c>
      <c r="Q193" s="164" t="s">
        <v>105</v>
      </c>
      <c r="R193" s="186">
        <v>0</v>
      </c>
      <c r="S193" s="186">
        <v>0</v>
      </c>
      <c r="T193" s="187">
        <v>0</v>
      </c>
      <c r="U193" s="187">
        <v>0</v>
      </c>
      <c r="V193" s="188">
        <v>0</v>
      </c>
      <c r="W193" s="188">
        <v>0</v>
      </c>
      <c r="X193" s="186">
        <v>0</v>
      </c>
      <c r="Y193" s="186">
        <v>0</v>
      </c>
      <c r="Z193" s="186">
        <v>0</v>
      </c>
      <c r="AA193" s="167">
        <v>0</v>
      </c>
      <c r="AB193" s="186">
        <v>0</v>
      </c>
      <c r="AC193" s="186">
        <v>0</v>
      </c>
      <c r="AD193" s="167">
        <v>0</v>
      </c>
      <c r="AE193" s="186">
        <v>0</v>
      </c>
      <c r="AF193" s="186">
        <v>0</v>
      </c>
      <c r="AG193" s="167">
        <v>0</v>
      </c>
      <c r="AH193" s="186">
        <v>0</v>
      </c>
      <c r="AI193" s="186">
        <v>0</v>
      </c>
      <c r="AJ193" s="167">
        <v>0</v>
      </c>
      <c r="AK193" s="186">
        <v>0</v>
      </c>
      <c r="AL193" s="186">
        <v>0</v>
      </c>
      <c r="AM193" s="167">
        <v>0</v>
      </c>
      <c r="AN193" s="186">
        <v>0</v>
      </c>
      <c r="AO193" s="186">
        <v>0</v>
      </c>
      <c r="AP193" s="167">
        <v>0</v>
      </c>
      <c r="AQ193" s="189">
        <v>0</v>
      </c>
      <c r="AR193" s="190">
        <v>0</v>
      </c>
      <c r="AS193" s="190">
        <v>0</v>
      </c>
      <c r="AT193" s="190">
        <v>0</v>
      </c>
      <c r="AU193" s="190"/>
      <c r="AV193" s="189">
        <v>0</v>
      </c>
      <c r="AW193" s="189">
        <v>0</v>
      </c>
      <c r="AX193" s="189">
        <v>0</v>
      </c>
    </row>
    <row r="194" spans="1:50" ht="20.25" hidden="1" x14ac:dyDescent="0.3">
      <c r="A194" s="163" t="s">
        <v>279</v>
      </c>
      <c r="B194" s="164">
        <v>0</v>
      </c>
      <c r="C194" s="164">
        <v>0</v>
      </c>
      <c r="D194" s="164">
        <v>0</v>
      </c>
      <c r="E194" s="164">
        <v>0</v>
      </c>
      <c r="F194" s="164">
        <v>0</v>
      </c>
      <c r="G194" s="164">
        <v>0</v>
      </c>
      <c r="H194" s="164">
        <v>0</v>
      </c>
      <c r="I194" s="164">
        <v>0</v>
      </c>
      <c r="J194" s="164">
        <v>0</v>
      </c>
      <c r="K194" s="164">
        <v>0</v>
      </c>
      <c r="L194" s="164">
        <v>0</v>
      </c>
      <c r="M194" s="164">
        <v>0</v>
      </c>
      <c r="N194" s="164">
        <v>0</v>
      </c>
      <c r="O194" s="164">
        <v>0</v>
      </c>
      <c r="P194" s="164" t="s">
        <v>105</v>
      </c>
      <c r="Q194" s="164" t="s">
        <v>105</v>
      </c>
      <c r="R194" s="186">
        <v>0</v>
      </c>
      <c r="S194" s="186">
        <v>0</v>
      </c>
      <c r="T194" s="187">
        <v>0.25</v>
      </c>
      <c r="U194" s="187">
        <v>0</v>
      </c>
      <c r="V194" s="188">
        <v>0</v>
      </c>
      <c r="W194" s="188">
        <v>0</v>
      </c>
      <c r="X194" s="186">
        <v>0</v>
      </c>
      <c r="Y194" s="186">
        <v>0</v>
      </c>
      <c r="Z194" s="186">
        <v>0</v>
      </c>
      <c r="AA194" s="167">
        <v>0</v>
      </c>
      <c r="AB194" s="186">
        <v>0</v>
      </c>
      <c r="AC194" s="186">
        <v>0</v>
      </c>
      <c r="AD194" s="167">
        <v>0</v>
      </c>
      <c r="AE194" s="186">
        <v>0</v>
      </c>
      <c r="AF194" s="186">
        <v>0</v>
      </c>
      <c r="AG194" s="167">
        <v>0</v>
      </c>
      <c r="AH194" s="186">
        <v>0</v>
      </c>
      <c r="AI194" s="186">
        <v>0</v>
      </c>
      <c r="AJ194" s="167">
        <v>0</v>
      </c>
      <c r="AK194" s="186">
        <v>0</v>
      </c>
      <c r="AL194" s="186">
        <v>0</v>
      </c>
      <c r="AM194" s="167">
        <v>0</v>
      </c>
      <c r="AN194" s="186">
        <v>0</v>
      </c>
      <c r="AO194" s="186">
        <v>0</v>
      </c>
      <c r="AP194" s="167">
        <v>0</v>
      </c>
      <c r="AQ194" s="189">
        <v>0</v>
      </c>
      <c r="AR194" s="190">
        <v>0</v>
      </c>
      <c r="AS194" s="190">
        <v>0</v>
      </c>
      <c r="AT194" s="190">
        <v>0</v>
      </c>
      <c r="AU194" s="190"/>
      <c r="AV194" s="189">
        <v>0</v>
      </c>
      <c r="AW194" s="189">
        <v>0</v>
      </c>
      <c r="AX194" s="189">
        <v>0</v>
      </c>
    </row>
    <row r="195" spans="1:50" ht="20.25" hidden="1" x14ac:dyDescent="0.3">
      <c r="A195" s="163" t="s">
        <v>280</v>
      </c>
      <c r="B195" s="164">
        <v>0</v>
      </c>
      <c r="C195" s="164">
        <v>0</v>
      </c>
      <c r="D195" s="164">
        <v>0</v>
      </c>
      <c r="E195" s="164">
        <v>0</v>
      </c>
      <c r="F195" s="164">
        <v>0</v>
      </c>
      <c r="G195" s="164">
        <v>0</v>
      </c>
      <c r="H195" s="164">
        <v>0</v>
      </c>
      <c r="I195" s="164">
        <v>0</v>
      </c>
      <c r="J195" s="164">
        <v>0</v>
      </c>
      <c r="K195" s="164">
        <v>0</v>
      </c>
      <c r="L195" s="164">
        <v>0</v>
      </c>
      <c r="M195" s="164">
        <v>0</v>
      </c>
      <c r="N195" s="164">
        <v>0</v>
      </c>
      <c r="O195" s="164">
        <v>0</v>
      </c>
      <c r="P195" s="164" t="s">
        <v>105</v>
      </c>
      <c r="Q195" s="164" t="s">
        <v>105</v>
      </c>
      <c r="R195" s="186">
        <v>0</v>
      </c>
      <c r="S195" s="186">
        <v>0</v>
      </c>
      <c r="T195" s="187">
        <v>0</v>
      </c>
      <c r="U195" s="187">
        <v>0</v>
      </c>
      <c r="V195" s="188">
        <v>0</v>
      </c>
      <c r="W195" s="188">
        <v>0</v>
      </c>
      <c r="X195" s="186">
        <v>0</v>
      </c>
      <c r="Y195" s="186">
        <v>0</v>
      </c>
      <c r="Z195" s="186">
        <v>0</v>
      </c>
      <c r="AA195" s="167">
        <v>0</v>
      </c>
      <c r="AB195" s="186">
        <v>0</v>
      </c>
      <c r="AC195" s="186">
        <v>0</v>
      </c>
      <c r="AD195" s="167">
        <v>0</v>
      </c>
      <c r="AE195" s="186">
        <v>0</v>
      </c>
      <c r="AF195" s="186">
        <v>0</v>
      </c>
      <c r="AG195" s="167">
        <v>0</v>
      </c>
      <c r="AH195" s="186">
        <v>0</v>
      </c>
      <c r="AI195" s="186">
        <v>0</v>
      </c>
      <c r="AJ195" s="167">
        <v>0</v>
      </c>
      <c r="AK195" s="186">
        <v>0</v>
      </c>
      <c r="AL195" s="186">
        <v>0</v>
      </c>
      <c r="AM195" s="167">
        <v>0</v>
      </c>
      <c r="AN195" s="186">
        <v>0</v>
      </c>
      <c r="AO195" s="186">
        <v>0</v>
      </c>
      <c r="AP195" s="167">
        <v>0</v>
      </c>
      <c r="AQ195" s="189">
        <v>0</v>
      </c>
      <c r="AR195" s="190">
        <v>0</v>
      </c>
      <c r="AS195" s="190">
        <v>0</v>
      </c>
      <c r="AT195" s="190">
        <v>0</v>
      </c>
      <c r="AU195" s="190"/>
      <c r="AV195" s="189">
        <v>0</v>
      </c>
      <c r="AW195" s="189">
        <v>0</v>
      </c>
      <c r="AX195" s="189">
        <v>0</v>
      </c>
    </row>
    <row r="196" spans="1:50" ht="20.25" hidden="1" x14ac:dyDescent="0.3">
      <c r="A196" s="163" t="s">
        <v>281</v>
      </c>
      <c r="B196" s="164">
        <v>25</v>
      </c>
      <c r="C196" s="164">
        <v>25</v>
      </c>
      <c r="D196" s="164">
        <v>25</v>
      </c>
      <c r="E196" s="164">
        <v>25</v>
      </c>
      <c r="F196" s="164">
        <v>16</v>
      </c>
      <c r="G196" s="164">
        <v>20</v>
      </c>
      <c r="H196" s="164">
        <v>640</v>
      </c>
      <c r="I196" s="164">
        <v>785</v>
      </c>
      <c r="J196" s="164">
        <v>26</v>
      </c>
      <c r="K196" s="164">
        <v>26</v>
      </c>
      <c r="L196" s="164">
        <v>0</v>
      </c>
      <c r="M196" s="164">
        <v>0</v>
      </c>
      <c r="N196" s="164">
        <v>0</v>
      </c>
      <c r="O196" s="164">
        <v>0</v>
      </c>
      <c r="P196" s="164" t="s">
        <v>105</v>
      </c>
      <c r="Q196" s="164" t="s">
        <v>105</v>
      </c>
      <c r="R196" s="186">
        <v>0</v>
      </c>
      <c r="S196" s="186">
        <v>0</v>
      </c>
      <c r="T196" s="187">
        <v>7.5</v>
      </c>
      <c r="U196" s="187">
        <v>16</v>
      </c>
      <c r="V196" s="188">
        <v>0</v>
      </c>
      <c r="W196" s="188">
        <v>0</v>
      </c>
      <c r="X196" s="186">
        <v>0</v>
      </c>
      <c r="Y196" s="186">
        <v>0</v>
      </c>
      <c r="Z196" s="186">
        <v>0</v>
      </c>
      <c r="AA196" s="167">
        <v>0</v>
      </c>
      <c r="AB196" s="186">
        <v>0</v>
      </c>
      <c r="AC196" s="186">
        <v>0</v>
      </c>
      <c r="AD196" s="167">
        <v>0</v>
      </c>
      <c r="AE196" s="186">
        <v>0</v>
      </c>
      <c r="AF196" s="186">
        <v>0</v>
      </c>
      <c r="AG196" s="167">
        <v>0</v>
      </c>
      <c r="AH196" s="186">
        <v>0</v>
      </c>
      <c r="AI196" s="186">
        <v>0</v>
      </c>
      <c r="AJ196" s="167">
        <v>0</v>
      </c>
      <c r="AK196" s="186">
        <v>0</v>
      </c>
      <c r="AL196" s="186">
        <v>0</v>
      </c>
      <c r="AM196" s="167">
        <v>0</v>
      </c>
      <c r="AN196" s="186">
        <v>0</v>
      </c>
      <c r="AO196" s="186">
        <v>0</v>
      </c>
      <c r="AP196" s="167">
        <v>0</v>
      </c>
      <c r="AQ196" s="189">
        <v>25</v>
      </c>
      <c r="AR196" s="190">
        <v>0</v>
      </c>
      <c r="AS196" s="190">
        <v>0</v>
      </c>
      <c r="AT196" s="190">
        <v>0</v>
      </c>
      <c r="AU196" s="190"/>
      <c r="AV196" s="189">
        <v>25</v>
      </c>
      <c r="AW196" s="189">
        <v>11</v>
      </c>
      <c r="AX196" s="189">
        <v>457</v>
      </c>
    </row>
    <row r="197" spans="1:50" ht="20.25" hidden="1" x14ac:dyDescent="0.3">
      <c r="A197" s="163" t="s">
        <v>282</v>
      </c>
      <c r="B197" s="164">
        <v>13</v>
      </c>
      <c r="C197" s="164">
        <v>23</v>
      </c>
      <c r="D197" s="164">
        <v>13</v>
      </c>
      <c r="E197" s="164">
        <v>13</v>
      </c>
      <c r="F197" s="164">
        <v>9</v>
      </c>
      <c r="G197" s="164">
        <v>9</v>
      </c>
      <c r="H197" s="164">
        <v>692</v>
      </c>
      <c r="I197" s="164">
        <v>689</v>
      </c>
      <c r="J197" s="164">
        <v>111</v>
      </c>
      <c r="K197" s="164">
        <v>111</v>
      </c>
      <c r="L197" s="164">
        <v>111</v>
      </c>
      <c r="M197" s="164">
        <v>111</v>
      </c>
      <c r="N197" s="164">
        <v>0</v>
      </c>
      <c r="O197" s="164">
        <v>200</v>
      </c>
      <c r="P197" s="164">
        <v>0</v>
      </c>
      <c r="Q197" s="164">
        <v>1802</v>
      </c>
      <c r="R197" s="186">
        <v>0</v>
      </c>
      <c r="S197" s="186">
        <v>0</v>
      </c>
      <c r="T197" s="187">
        <v>44.25</v>
      </c>
      <c r="U197" s="187">
        <v>16.25</v>
      </c>
      <c r="V197" s="188">
        <v>0</v>
      </c>
      <c r="W197" s="188">
        <v>0</v>
      </c>
      <c r="X197" s="186">
        <v>0</v>
      </c>
      <c r="Y197" s="186">
        <v>0</v>
      </c>
      <c r="Z197" s="186">
        <v>0</v>
      </c>
      <c r="AA197" s="167">
        <v>0</v>
      </c>
      <c r="AB197" s="186">
        <v>0</v>
      </c>
      <c r="AC197" s="186">
        <v>0</v>
      </c>
      <c r="AD197" s="167">
        <v>0</v>
      </c>
      <c r="AE197" s="186">
        <v>0</v>
      </c>
      <c r="AF197" s="186">
        <v>0</v>
      </c>
      <c r="AG197" s="167">
        <v>0</v>
      </c>
      <c r="AH197" s="186">
        <v>0</v>
      </c>
      <c r="AI197" s="186">
        <v>0</v>
      </c>
      <c r="AJ197" s="167">
        <v>0</v>
      </c>
      <c r="AK197" s="186">
        <v>0</v>
      </c>
      <c r="AL197" s="186">
        <v>0</v>
      </c>
      <c r="AM197" s="167">
        <v>0</v>
      </c>
      <c r="AN197" s="186">
        <v>0</v>
      </c>
      <c r="AO197" s="186">
        <v>0</v>
      </c>
      <c r="AP197" s="167">
        <v>0</v>
      </c>
      <c r="AQ197" s="189">
        <v>23</v>
      </c>
      <c r="AR197" s="190">
        <v>0</v>
      </c>
      <c r="AS197" s="190">
        <v>0</v>
      </c>
      <c r="AT197" s="190">
        <v>0</v>
      </c>
      <c r="AU197" s="190"/>
      <c r="AV197" s="189">
        <v>13</v>
      </c>
      <c r="AW197" s="189">
        <v>6</v>
      </c>
      <c r="AX197" s="189">
        <v>443</v>
      </c>
    </row>
    <row r="198" spans="1:50" ht="20.25" hidden="1" x14ac:dyDescent="0.3">
      <c r="A198" s="163" t="s">
        <v>283</v>
      </c>
      <c r="B198" s="164">
        <v>0</v>
      </c>
      <c r="C198" s="164">
        <v>3</v>
      </c>
      <c r="D198" s="164">
        <v>0</v>
      </c>
      <c r="E198" s="164">
        <v>0</v>
      </c>
      <c r="F198" s="164">
        <v>0</v>
      </c>
      <c r="G198" s="164">
        <v>0</v>
      </c>
      <c r="H198" s="164">
        <v>0</v>
      </c>
      <c r="I198" s="164">
        <v>0</v>
      </c>
      <c r="J198" s="164">
        <v>0</v>
      </c>
      <c r="K198" s="164">
        <v>0</v>
      </c>
      <c r="L198" s="164">
        <v>0</v>
      </c>
      <c r="M198" s="164">
        <v>0</v>
      </c>
      <c r="N198" s="164">
        <v>0</v>
      </c>
      <c r="O198" s="164">
        <v>0</v>
      </c>
      <c r="P198" s="164" t="s">
        <v>105</v>
      </c>
      <c r="Q198" s="164" t="s">
        <v>105</v>
      </c>
      <c r="R198" s="186">
        <v>0</v>
      </c>
      <c r="S198" s="186">
        <v>0</v>
      </c>
      <c r="T198" s="187">
        <v>4.5</v>
      </c>
      <c r="U198" s="187">
        <v>0.5</v>
      </c>
      <c r="V198" s="188">
        <v>0</v>
      </c>
      <c r="W198" s="188">
        <v>0</v>
      </c>
      <c r="X198" s="186">
        <v>0</v>
      </c>
      <c r="Y198" s="186">
        <v>0</v>
      </c>
      <c r="Z198" s="186">
        <v>0</v>
      </c>
      <c r="AA198" s="167">
        <v>0</v>
      </c>
      <c r="AB198" s="186">
        <v>0</v>
      </c>
      <c r="AC198" s="186">
        <v>0</v>
      </c>
      <c r="AD198" s="167">
        <v>0</v>
      </c>
      <c r="AE198" s="186">
        <v>0</v>
      </c>
      <c r="AF198" s="186">
        <v>0</v>
      </c>
      <c r="AG198" s="167">
        <v>0</v>
      </c>
      <c r="AH198" s="186">
        <v>0</v>
      </c>
      <c r="AI198" s="186">
        <v>0</v>
      </c>
      <c r="AJ198" s="167">
        <v>0</v>
      </c>
      <c r="AK198" s="186">
        <v>0</v>
      </c>
      <c r="AL198" s="186">
        <v>0</v>
      </c>
      <c r="AM198" s="167">
        <v>0</v>
      </c>
      <c r="AN198" s="186">
        <v>0</v>
      </c>
      <c r="AO198" s="186">
        <v>0</v>
      </c>
      <c r="AP198" s="167">
        <v>0</v>
      </c>
      <c r="AQ198" s="189">
        <v>3</v>
      </c>
      <c r="AR198" s="190">
        <v>0</v>
      </c>
      <c r="AS198" s="190">
        <v>0</v>
      </c>
      <c r="AT198" s="190">
        <v>0</v>
      </c>
      <c r="AU198" s="190"/>
      <c r="AV198" s="189">
        <v>0</v>
      </c>
      <c r="AW198" s="189">
        <v>0</v>
      </c>
      <c r="AX198" s="189">
        <v>0</v>
      </c>
    </row>
    <row r="199" spans="1:50" ht="20.25" hidden="1" x14ac:dyDescent="0.3">
      <c r="A199" s="163" t="s">
        <v>284</v>
      </c>
      <c r="B199" s="164">
        <v>2</v>
      </c>
      <c r="C199" s="164">
        <v>2</v>
      </c>
      <c r="D199" s="164">
        <v>0</v>
      </c>
      <c r="E199" s="164">
        <v>0</v>
      </c>
      <c r="F199" s="164">
        <v>0</v>
      </c>
      <c r="G199" s="164">
        <v>0</v>
      </c>
      <c r="H199" s="164">
        <v>0</v>
      </c>
      <c r="I199" s="164">
        <v>0</v>
      </c>
      <c r="J199" s="164">
        <v>1</v>
      </c>
      <c r="K199" s="164">
        <v>1</v>
      </c>
      <c r="L199" s="164">
        <v>0</v>
      </c>
      <c r="M199" s="164">
        <v>0</v>
      </c>
      <c r="N199" s="164">
        <v>0</v>
      </c>
      <c r="O199" s="164">
        <v>0</v>
      </c>
      <c r="P199" s="164" t="s">
        <v>105</v>
      </c>
      <c r="Q199" s="164" t="s">
        <v>105</v>
      </c>
      <c r="R199" s="186">
        <v>0</v>
      </c>
      <c r="S199" s="186">
        <v>0</v>
      </c>
      <c r="T199" s="187">
        <v>0</v>
      </c>
      <c r="U199" s="187">
        <v>0</v>
      </c>
      <c r="V199" s="188">
        <v>0</v>
      </c>
      <c r="W199" s="188">
        <v>0</v>
      </c>
      <c r="X199" s="186">
        <v>0</v>
      </c>
      <c r="Y199" s="186">
        <v>0</v>
      </c>
      <c r="Z199" s="186">
        <v>0</v>
      </c>
      <c r="AA199" s="167">
        <v>0</v>
      </c>
      <c r="AB199" s="186">
        <v>0</v>
      </c>
      <c r="AC199" s="186">
        <v>0</v>
      </c>
      <c r="AD199" s="167">
        <v>0</v>
      </c>
      <c r="AE199" s="186">
        <v>0</v>
      </c>
      <c r="AF199" s="186">
        <v>0</v>
      </c>
      <c r="AG199" s="167">
        <v>0</v>
      </c>
      <c r="AH199" s="186">
        <v>0</v>
      </c>
      <c r="AI199" s="186">
        <v>0</v>
      </c>
      <c r="AJ199" s="167">
        <v>0</v>
      </c>
      <c r="AK199" s="186">
        <v>0</v>
      </c>
      <c r="AL199" s="186">
        <v>0</v>
      </c>
      <c r="AM199" s="167">
        <v>0</v>
      </c>
      <c r="AN199" s="186">
        <v>0</v>
      </c>
      <c r="AO199" s="186">
        <v>0</v>
      </c>
      <c r="AP199" s="167">
        <v>0</v>
      </c>
      <c r="AQ199" s="189">
        <v>2</v>
      </c>
      <c r="AR199" s="190">
        <v>0</v>
      </c>
      <c r="AS199" s="190">
        <v>0</v>
      </c>
      <c r="AT199" s="190">
        <v>2</v>
      </c>
      <c r="AU199" s="190"/>
      <c r="AV199" s="189">
        <v>2</v>
      </c>
      <c r="AW199" s="189">
        <v>0.5</v>
      </c>
      <c r="AX199" s="189">
        <v>250</v>
      </c>
    </row>
    <row r="200" spans="1:50" ht="20.25" hidden="1" x14ac:dyDescent="0.3">
      <c r="A200" s="163" t="s">
        <v>285</v>
      </c>
      <c r="B200" s="164">
        <v>294</v>
      </c>
      <c r="C200" s="164">
        <v>294</v>
      </c>
      <c r="D200" s="164">
        <v>192</v>
      </c>
      <c r="E200" s="164">
        <v>294</v>
      </c>
      <c r="F200" s="164">
        <v>132</v>
      </c>
      <c r="G200" s="164">
        <v>213</v>
      </c>
      <c r="H200" s="164">
        <v>688</v>
      </c>
      <c r="I200" s="164">
        <v>725</v>
      </c>
      <c r="J200" s="164">
        <v>505.25</v>
      </c>
      <c r="K200" s="164">
        <v>505.25</v>
      </c>
      <c r="L200" s="164">
        <v>405</v>
      </c>
      <c r="M200" s="164">
        <v>405</v>
      </c>
      <c r="N200" s="164">
        <v>0</v>
      </c>
      <c r="O200" s="164">
        <v>0</v>
      </c>
      <c r="P200" s="164">
        <v>0</v>
      </c>
      <c r="Q200" s="164">
        <v>0</v>
      </c>
      <c r="R200" s="186">
        <v>277</v>
      </c>
      <c r="S200" s="186">
        <v>300</v>
      </c>
      <c r="T200" s="187">
        <v>340</v>
      </c>
      <c r="U200" s="187">
        <v>5</v>
      </c>
      <c r="V200" s="188">
        <v>0</v>
      </c>
      <c r="W200" s="188">
        <v>0</v>
      </c>
      <c r="X200" s="186">
        <v>1130</v>
      </c>
      <c r="Y200" s="186">
        <v>32.75</v>
      </c>
      <c r="Z200" s="186" t="s">
        <v>286</v>
      </c>
      <c r="AA200" s="167">
        <v>0</v>
      </c>
      <c r="AB200" s="186">
        <v>1.5</v>
      </c>
      <c r="AC200" s="186">
        <v>0</v>
      </c>
      <c r="AD200" s="167">
        <v>100</v>
      </c>
      <c r="AE200" s="186">
        <v>1.5</v>
      </c>
      <c r="AF200" s="186">
        <v>0</v>
      </c>
      <c r="AG200" s="167">
        <v>100</v>
      </c>
      <c r="AH200" s="186">
        <v>32.75</v>
      </c>
      <c r="AI200" s="186">
        <v>31.25</v>
      </c>
      <c r="AJ200" s="167">
        <v>4.5801526717557204</v>
      </c>
      <c r="AK200" s="186">
        <v>30</v>
      </c>
      <c r="AL200" s="186">
        <v>30</v>
      </c>
      <c r="AM200" s="167">
        <v>0</v>
      </c>
      <c r="AN200" s="186">
        <v>916</v>
      </c>
      <c r="AO200" s="186">
        <v>960</v>
      </c>
      <c r="AP200" s="167">
        <v>4.8034934497816595</v>
      </c>
      <c r="AQ200" s="189">
        <v>294</v>
      </c>
      <c r="AR200" s="190">
        <v>2</v>
      </c>
      <c r="AS200" s="190">
        <v>2</v>
      </c>
      <c r="AT200" s="190">
        <v>0</v>
      </c>
      <c r="AU200" s="190"/>
      <c r="AV200" s="189">
        <v>292</v>
      </c>
      <c r="AW200" s="189">
        <v>180</v>
      </c>
      <c r="AX200" s="189">
        <v>617</v>
      </c>
    </row>
    <row r="201" spans="1:50" ht="20.25" hidden="1" x14ac:dyDescent="0.3">
      <c r="A201" s="163" t="s">
        <v>287</v>
      </c>
      <c r="B201" s="164">
        <v>15</v>
      </c>
      <c r="C201" s="164">
        <v>15</v>
      </c>
      <c r="D201" s="164">
        <v>15</v>
      </c>
      <c r="E201" s="164">
        <v>13</v>
      </c>
      <c r="F201" s="164">
        <v>8</v>
      </c>
      <c r="G201" s="164">
        <v>10</v>
      </c>
      <c r="H201" s="164">
        <v>533</v>
      </c>
      <c r="I201" s="164">
        <v>731</v>
      </c>
      <c r="J201" s="164">
        <v>20</v>
      </c>
      <c r="K201" s="164">
        <v>20</v>
      </c>
      <c r="L201" s="164">
        <v>13</v>
      </c>
      <c r="M201" s="164">
        <v>13</v>
      </c>
      <c r="N201" s="164">
        <v>0</v>
      </c>
      <c r="O201" s="164">
        <v>21</v>
      </c>
      <c r="P201" s="164">
        <v>0</v>
      </c>
      <c r="Q201" s="164">
        <v>1615</v>
      </c>
      <c r="R201" s="186">
        <v>0</v>
      </c>
      <c r="S201" s="186">
        <v>0</v>
      </c>
      <c r="T201" s="187">
        <v>1</v>
      </c>
      <c r="U201" s="187">
        <v>7</v>
      </c>
      <c r="V201" s="188">
        <v>0</v>
      </c>
      <c r="W201" s="188">
        <v>0</v>
      </c>
      <c r="X201" s="186">
        <v>0</v>
      </c>
      <c r="Y201" s="186">
        <v>0</v>
      </c>
      <c r="Z201" s="186">
        <v>0</v>
      </c>
      <c r="AA201" s="167">
        <v>0</v>
      </c>
      <c r="AB201" s="186">
        <v>0</v>
      </c>
      <c r="AC201" s="186">
        <v>0</v>
      </c>
      <c r="AD201" s="167">
        <v>0</v>
      </c>
      <c r="AE201" s="186">
        <v>0</v>
      </c>
      <c r="AF201" s="186">
        <v>0</v>
      </c>
      <c r="AG201" s="167">
        <v>0</v>
      </c>
      <c r="AH201" s="186">
        <v>0</v>
      </c>
      <c r="AI201" s="186">
        <v>0</v>
      </c>
      <c r="AJ201" s="167">
        <v>0</v>
      </c>
      <c r="AK201" s="186">
        <v>0</v>
      </c>
      <c r="AL201" s="186">
        <v>0</v>
      </c>
      <c r="AM201" s="167">
        <v>0</v>
      </c>
      <c r="AN201" s="186">
        <v>0</v>
      </c>
      <c r="AO201" s="186">
        <v>0</v>
      </c>
      <c r="AP201" s="167">
        <v>0</v>
      </c>
      <c r="AQ201" s="189">
        <v>15</v>
      </c>
      <c r="AR201" s="190">
        <v>0</v>
      </c>
      <c r="AS201" s="190">
        <v>0</v>
      </c>
      <c r="AT201" s="190">
        <v>0</v>
      </c>
      <c r="AU201" s="190"/>
      <c r="AV201" s="189">
        <v>13</v>
      </c>
      <c r="AW201" s="189">
        <v>7</v>
      </c>
      <c r="AX201" s="189">
        <v>547</v>
      </c>
    </row>
    <row r="202" spans="1:50" ht="20.25" hidden="1" x14ac:dyDescent="0.3">
      <c r="A202" s="163" t="s">
        <v>288</v>
      </c>
      <c r="B202" s="164">
        <v>17</v>
      </c>
      <c r="C202" s="164">
        <v>17</v>
      </c>
      <c r="D202" s="164">
        <v>17</v>
      </c>
      <c r="E202" s="164">
        <v>17</v>
      </c>
      <c r="F202" s="164">
        <v>11</v>
      </c>
      <c r="G202" s="164">
        <v>11</v>
      </c>
      <c r="H202" s="164">
        <v>647</v>
      </c>
      <c r="I202" s="164">
        <v>621</v>
      </c>
      <c r="J202" s="164">
        <v>3</v>
      </c>
      <c r="K202" s="164">
        <v>3</v>
      </c>
      <c r="L202" s="164">
        <v>0</v>
      </c>
      <c r="M202" s="164">
        <v>0</v>
      </c>
      <c r="N202" s="164">
        <v>0</v>
      </c>
      <c r="O202" s="164">
        <v>0</v>
      </c>
      <c r="P202" s="164" t="s">
        <v>105</v>
      </c>
      <c r="Q202" s="164" t="s">
        <v>105</v>
      </c>
      <c r="R202" s="186">
        <v>0</v>
      </c>
      <c r="S202" s="186">
        <v>0</v>
      </c>
      <c r="T202" s="187">
        <v>21</v>
      </c>
      <c r="U202" s="187">
        <v>9</v>
      </c>
      <c r="V202" s="188">
        <v>0</v>
      </c>
      <c r="W202" s="188">
        <v>0</v>
      </c>
      <c r="X202" s="186">
        <v>0</v>
      </c>
      <c r="Y202" s="186">
        <v>0</v>
      </c>
      <c r="Z202" s="186">
        <v>0</v>
      </c>
      <c r="AA202" s="167">
        <v>0</v>
      </c>
      <c r="AB202" s="186">
        <v>0</v>
      </c>
      <c r="AC202" s="186">
        <v>0</v>
      </c>
      <c r="AD202" s="167">
        <v>0</v>
      </c>
      <c r="AE202" s="186">
        <v>0</v>
      </c>
      <c r="AF202" s="186">
        <v>0</v>
      </c>
      <c r="AG202" s="167">
        <v>0</v>
      </c>
      <c r="AH202" s="186">
        <v>0</v>
      </c>
      <c r="AI202" s="186">
        <v>0</v>
      </c>
      <c r="AJ202" s="167">
        <v>0</v>
      </c>
      <c r="AK202" s="186">
        <v>0</v>
      </c>
      <c r="AL202" s="186">
        <v>0</v>
      </c>
      <c r="AM202" s="167">
        <v>0</v>
      </c>
      <c r="AN202" s="186">
        <v>0</v>
      </c>
      <c r="AO202" s="186">
        <v>0</v>
      </c>
      <c r="AP202" s="167">
        <v>0</v>
      </c>
      <c r="AQ202" s="189">
        <v>17</v>
      </c>
      <c r="AR202" s="190">
        <v>0</v>
      </c>
      <c r="AS202" s="190">
        <v>0</v>
      </c>
      <c r="AT202" s="190">
        <v>0</v>
      </c>
      <c r="AU202" s="190"/>
      <c r="AV202" s="189">
        <v>17</v>
      </c>
      <c r="AW202" s="189">
        <v>10</v>
      </c>
      <c r="AX202" s="189">
        <v>571</v>
      </c>
    </row>
    <row r="203" spans="1:50" ht="20.25" hidden="1" x14ac:dyDescent="0.3">
      <c r="A203" s="181" t="s">
        <v>289</v>
      </c>
      <c r="B203" s="164">
        <v>266</v>
      </c>
      <c r="C203" s="164">
        <v>276</v>
      </c>
      <c r="D203" s="164">
        <v>202</v>
      </c>
      <c r="E203" s="164">
        <v>209</v>
      </c>
      <c r="F203" s="164">
        <v>151</v>
      </c>
      <c r="G203" s="164">
        <v>162</v>
      </c>
      <c r="H203" s="164">
        <v>748</v>
      </c>
      <c r="I203" s="164">
        <v>775</v>
      </c>
      <c r="J203" s="164">
        <v>558</v>
      </c>
      <c r="K203" s="164">
        <v>541.5</v>
      </c>
      <c r="L203" s="164">
        <v>313</v>
      </c>
      <c r="M203" s="164">
        <v>312</v>
      </c>
      <c r="N203" s="164">
        <v>9</v>
      </c>
      <c r="O203" s="164">
        <v>6.5</v>
      </c>
      <c r="P203" s="164">
        <v>29</v>
      </c>
      <c r="Q203" s="164">
        <v>21</v>
      </c>
      <c r="R203" s="186">
        <v>249.5</v>
      </c>
      <c r="S203" s="186">
        <v>243</v>
      </c>
      <c r="T203" s="187">
        <v>193.9975</v>
      </c>
      <c r="U203" s="187">
        <v>90</v>
      </c>
      <c r="V203" s="188">
        <v>0</v>
      </c>
      <c r="W203" s="188">
        <v>0</v>
      </c>
      <c r="X203" s="186">
        <v>226</v>
      </c>
      <c r="Y203" s="186">
        <v>13</v>
      </c>
      <c r="Z203" s="186">
        <v>13</v>
      </c>
      <c r="AA203" s="157">
        <f>(Z203-Y203)/Y203*100</f>
        <v>0</v>
      </c>
      <c r="AB203" s="186">
        <v>0</v>
      </c>
      <c r="AC203" s="186">
        <v>0</v>
      </c>
      <c r="AD203" s="157">
        <v>0</v>
      </c>
      <c r="AE203" s="186">
        <v>0</v>
      </c>
      <c r="AF203" s="186">
        <v>0</v>
      </c>
      <c r="AG203" s="157">
        <v>0</v>
      </c>
      <c r="AH203" s="186">
        <v>8</v>
      </c>
      <c r="AI203" s="186">
        <v>8</v>
      </c>
      <c r="AJ203" s="157">
        <f>(AI203-AH203)/AH203*100</f>
        <v>0</v>
      </c>
      <c r="AK203" s="186">
        <v>14.299999999999999</v>
      </c>
      <c r="AL203" s="186">
        <v>8.5</v>
      </c>
      <c r="AM203" s="157">
        <f>(AL203-AK203)/AK203*100</f>
        <v>-40.55944055944056</v>
      </c>
      <c r="AN203" s="186">
        <v>1788</v>
      </c>
      <c r="AO203" s="186">
        <v>1063</v>
      </c>
      <c r="AP203" s="157">
        <f>(AO203-AN203)/AN203*100</f>
        <v>-40.548098434004473</v>
      </c>
      <c r="AQ203" s="189">
        <v>273</v>
      </c>
      <c r="AR203" s="190">
        <v>0</v>
      </c>
      <c r="AS203" s="190">
        <v>3</v>
      </c>
      <c r="AT203" s="190">
        <v>53</v>
      </c>
      <c r="AU203" s="190"/>
      <c r="AV203" s="189">
        <v>259</v>
      </c>
      <c r="AW203" s="190">
        <v>187.5</v>
      </c>
      <c r="AX203" s="189">
        <v>724</v>
      </c>
    </row>
    <row r="204" spans="1:50" ht="20.25" hidden="1" x14ac:dyDescent="0.3">
      <c r="A204" s="163" t="s">
        <v>290</v>
      </c>
      <c r="B204" s="164">
        <v>0</v>
      </c>
      <c r="C204" s="164">
        <v>0</v>
      </c>
      <c r="D204" s="164">
        <v>0</v>
      </c>
      <c r="E204" s="164">
        <v>0</v>
      </c>
      <c r="F204" s="164">
        <v>0</v>
      </c>
      <c r="G204" s="164">
        <v>0</v>
      </c>
      <c r="H204" s="164">
        <v>0</v>
      </c>
      <c r="I204" s="164">
        <v>0</v>
      </c>
      <c r="J204" s="164">
        <v>0</v>
      </c>
      <c r="K204" s="164">
        <v>0</v>
      </c>
      <c r="L204" s="164">
        <v>0</v>
      </c>
      <c r="M204" s="164">
        <v>0</v>
      </c>
      <c r="N204" s="164">
        <v>0</v>
      </c>
      <c r="O204" s="164">
        <v>0</v>
      </c>
      <c r="P204" s="164" t="s">
        <v>105</v>
      </c>
      <c r="Q204" s="164" t="s">
        <v>105</v>
      </c>
      <c r="R204" s="186">
        <v>0</v>
      </c>
      <c r="S204" s="186">
        <v>0</v>
      </c>
      <c r="T204" s="187">
        <v>0.125</v>
      </c>
      <c r="U204" s="187">
        <v>0</v>
      </c>
      <c r="V204" s="188">
        <v>0</v>
      </c>
      <c r="W204" s="188">
        <v>0</v>
      </c>
      <c r="X204" s="186">
        <v>0</v>
      </c>
      <c r="Y204" s="186">
        <v>0</v>
      </c>
      <c r="Z204" s="186">
        <v>0</v>
      </c>
      <c r="AA204" s="167">
        <v>0</v>
      </c>
      <c r="AB204" s="186">
        <v>0</v>
      </c>
      <c r="AC204" s="186">
        <v>0</v>
      </c>
      <c r="AD204" s="167">
        <v>0</v>
      </c>
      <c r="AE204" s="186">
        <v>0</v>
      </c>
      <c r="AF204" s="186">
        <v>0</v>
      </c>
      <c r="AG204" s="167">
        <v>0</v>
      </c>
      <c r="AH204" s="186">
        <v>0</v>
      </c>
      <c r="AI204" s="186">
        <v>0</v>
      </c>
      <c r="AJ204" s="167">
        <v>0</v>
      </c>
      <c r="AK204" s="186">
        <v>0</v>
      </c>
      <c r="AL204" s="186">
        <v>0</v>
      </c>
      <c r="AM204" s="167">
        <v>0</v>
      </c>
      <c r="AN204" s="186">
        <v>0</v>
      </c>
      <c r="AO204" s="186">
        <v>0</v>
      </c>
      <c r="AP204" s="167">
        <v>0</v>
      </c>
      <c r="AQ204" s="189">
        <v>0</v>
      </c>
      <c r="AR204" s="190">
        <v>0</v>
      </c>
      <c r="AS204" s="190">
        <v>0</v>
      </c>
      <c r="AT204" s="190">
        <v>0</v>
      </c>
      <c r="AU204" s="190"/>
      <c r="AV204" s="189">
        <v>0</v>
      </c>
      <c r="AW204" s="189">
        <v>0</v>
      </c>
      <c r="AX204" s="189">
        <v>0</v>
      </c>
    </row>
    <row r="205" spans="1:50" ht="20.25" hidden="1" x14ac:dyDescent="0.3">
      <c r="A205" s="163" t="s">
        <v>291</v>
      </c>
      <c r="B205" s="164">
        <v>7</v>
      </c>
      <c r="C205" s="164">
        <v>17</v>
      </c>
      <c r="D205" s="164">
        <v>7</v>
      </c>
      <c r="E205" s="164">
        <v>7</v>
      </c>
      <c r="F205" s="164">
        <v>3</v>
      </c>
      <c r="G205" s="164">
        <v>3</v>
      </c>
      <c r="H205" s="164">
        <v>429</v>
      </c>
      <c r="I205" s="164">
        <v>429</v>
      </c>
      <c r="J205" s="164">
        <v>10.5</v>
      </c>
      <c r="K205" s="164">
        <v>10</v>
      </c>
      <c r="L205" s="164">
        <v>10</v>
      </c>
      <c r="M205" s="164">
        <v>10</v>
      </c>
      <c r="N205" s="164">
        <v>0</v>
      </c>
      <c r="O205" s="164">
        <v>0</v>
      </c>
      <c r="P205" s="164">
        <v>0</v>
      </c>
      <c r="Q205" s="164">
        <v>0</v>
      </c>
      <c r="R205" s="186">
        <v>16</v>
      </c>
      <c r="S205" s="186">
        <v>16</v>
      </c>
      <c r="T205" s="187">
        <v>7</v>
      </c>
      <c r="U205" s="187">
        <v>0</v>
      </c>
      <c r="V205" s="188">
        <v>0</v>
      </c>
      <c r="W205" s="188">
        <v>0</v>
      </c>
      <c r="X205" s="186">
        <v>0</v>
      </c>
      <c r="Y205" s="186">
        <v>0</v>
      </c>
      <c r="Z205" s="186">
        <v>0</v>
      </c>
      <c r="AA205" s="167">
        <v>0</v>
      </c>
      <c r="AB205" s="186">
        <v>0</v>
      </c>
      <c r="AC205" s="186">
        <v>0</v>
      </c>
      <c r="AD205" s="167">
        <v>0</v>
      </c>
      <c r="AE205" s="186">
        <v>0</v>
      </c>
      <c r="AF205" s="186">
        <v>0</v>
      </c>
      <c r="AG205" s="167">
        <v>0</v>
      </c>
      <c r="AH205" s="186">
        <v>0</v>
      </c>
      <c r="AI205" s="186">
        <v>0</v>
      </c>
      <c r="AJ205" s="167">
        <v>0</v>
      </c>
      <c r="AK205" s="186">
        <v>0</v>
      </c>
      <c r="AL205" s="186">
        <v>0</v>
      </c>
      <c r="AM205" s="167">
        <v>0</v>
      </c>
      <c r="AN205" s="186">
        <v>0</v>
      </c>
      <c r="AO205" s="186">
        <v>0</v>
      </c>
      <c r="AP205" s="167">
        <v>0</v>
      </c>
      <c r="AQ205" s="189">
        <v>17</v>
      </c>
      <c r="AR205" s="190">
        <v>0</v>
      </c>
      <c r="AS205" s="190">
        <v>0</v>
      </c>
      <c r="AT205" s="190">
        <v>0</v>
      </c>
      <c r="AU205" s="190"/>
      <c r="AV205" s="189">
        <v>7</v>
      </c>
      <c r="AW205" s="191">
        <v>2</v>
      </c>
      <c r="AX205" s="189">
        <v>286</v>
      </c>
    </row>
    <row r="206" spans="1:50" ht="20.25" hidden="1" x14ac:dyDescent="0.3">
      <c r="A206" s="163" t="s">
        <v>292</v>
      </c>
      <c r="B206" s="164">
        <v>143</v>
      </c>
      <c r="C206" s="164">
        <v>143</v>
      </c>
      <c r="D206" s="164">
        <v>113</v>
      </c>
      <c r="E206" s="164">
        <v>113</v>
      </c>
      <c r="F206" s="164">
        <v>89</v>
      </c>
      <c r="G206" s="164">
        <v>90</v>
      </c>
      <c r="H206" s="164">
        <v>788</v>
      </c>
      <c r="I206" s="164">
        <v>796</v>
      </c>
      <c r="J206" s="164">
        <v>404</v>
      </c>
      <c r="K206" s="164">
        <v>404</v>
      </c>
      <c r="L206" s="164">
        <v>198</v>
      </c>
      <c r="M206" s="164">
        <v>198</v>
      </c>
      <c r="N206" s="164">
        <v>4</v>
      </c>
      <c r="O206" s="164">
        <v>1.5</v>
      </c>
      <c r="P206" s="164">
        <v>20</v>
      </c>
      <c r="Q206" s="164">
        <v>8</v>
      </c>
      <c r="R206" s="186">
        <v>131.25</v>
      </c>
      <c r="S206" s="186">
        <v>124.75</v>
      </c>
      <c r="T206" s="187">
        <v>104.5</v>
      </c>
      <c r="U206" s="187">
        <v>51</v>
      </c>
      <c r="V206" s="188">
        <v>0</v>
      </c>
      <c r="W206" s="188">
        <v>0</v>
      </c>
      <c r="X206" s="186">
        <v>226</v>
      </c>
      <c r="Y206" s="186">
        <v>8</v>
      </c>
      <c r="Z206" s="186">
        <v>8</v>
      </c>
      <c r="AA206" s="167">
        <v>0</v>
      </c>
      <c r="AB206" s="186">
        <v>0</v>
      </c>
      <c r="AC206" s="186">
        <v>0</v>
      </c>
      <c r="AD206" s="167">
        <v>0</v>
      </c>
      <c r="AE206" s="186">
        <v>0</v>
      </c>
      <c r="AF206" s="186">
        <v>0</v>
      </c>
      <c r="AG206" s="167">
        <v>0</v>
      </c>
      <c r="AH206" s="186">
        <v>3</v>
      </c>
      <c r="AI206" s="186">
        <v>3</v>
      </c>
      <c r="AJ206" s="167">
        <v>0</v>
      </c>
      <c r="AK206" s="186">
        <v>10.199999999999999</v>
      </c>
      <c r="AL206" s="186">
        <v>4.5</v>
      </c>
      <c r="AM206" s="167">
        <v>55.882352941176499</v>
      </c>
      <c r="AN206" s="186">
        <v>3400</v>
      </c>
      <c r="AO206" s="186">
        <v>1500</v>
      </c>
      <c r="AP206" s="167">
        <v>55.882352941176499</v>
      </c>
      <c r="AQ206" s="189">
        <v>143</v>
      </c>
      <c r="AR206" s="190">
        <v>0</v>
      </c>
      <c r="AS206" s="190">
        <v>0</v>
      </c>
      <c r="AT206" s="190">
        <v>30</v>
      </c>
      <c r="AU206" s="190"/>
      <c r="AV206" s="189">
        <v>143</v>
      </c>
      <c r="AW206" s="189">
        <v>106</v>
      </c>
      <c r="AX206" s="189">
        <v>743</v>
      </c>
    </row>
    <row r="207" spans="1:50" ht="20.25" hidden="1" x14ac:dyDescent="0.3">
      <c r="A207" s="163" t="s">
        <v>293</v>
      </c>
      <c r="B207" s="164">
        <v>2</v>
      </c>
      <c r="C207" s="164">
        <v>2</v>
      </c>
      <c r="D207" s="164">
        <v>0</v>
      </c>
      <c r="E207" s="164">
        <v>0</v>
      </c>
      <c r="F207" s="164">
        <v>0</v>
      </c>
      <c r="G207" s="164">
        <v>0</v>
      </c>
      <c r="H207" s="164">
        <v>0</v>
      </c>
      <c r="I207" s="164">
        <v>0</v>
      </c>
      <c r="J207" s="164">
        <v>0</v>
      </c>
      <c r="K207" s="164">
        <v>0</v>
      </c>
      <c r="L207" s="164">
        <v>0</v>
      </c>
      <c r="M207" s="164">
        <v>0</v>
      </c>
      <c r="N207" s="164">
        <v>0</v>
      </c>
      <c r="O207" s="164">
        <v>0</v>
      </c>
      <c r="P207" s="164" t="s">
        <v>105</v>
      </c>
      <c r="Q207" s="164" t="s">
        <v>105</v>
      </c>
      <c r="R207" s="186">
        <v>0</v>
      </c>
      <c r="S207" s="186">
        <v>0</v>
      </c>
      <c r="T207" s="187">
        <v>0</v>
      </c>
      <c r="U207" s="187">
        <v>0</v>
      </c>
      <c r="V207" s="188">
        <v>0</v>
      </c>
      <c r="W207" s="188">
        <v>0</v>
      </c>
      <c r="X207" s="186">
        <v>0</v>
      </c>
      <c r="Y207" s="186">
        <v>0</v>
      </c>
      <c r="Z207" s="186">
        <v>0</v>
      </c>
      <c r="AA207" s="167">
        <v>0</v>
      </c>
      <c r="AB207" s="186">
        <v>0</v>
      </c>
      <c r="AC207" s="186">
        <v>0</v>
      </c>
      <c r="AD207" s="167">
        <v>0</v>
      </c>
      <c r="AE207" s="186">
        <v>0</v>
      </c>
      <c r="AF207" s="186">
        <v>0</v>
      </c>
      <c r="AG207" s="167">
        <v>0</v>
      </c>
      <c r="AH207" s="186">
        <v>0</v>
      </c>
      <c r="AI207" s="186">
        <v>0</v>
      </c>
      <c r="AJ207" s="167">
        <v>0</v>
      </c>
      <c r="AK207" s="186">
        <v>0</v>
      </c>
      <c r="AL207" s="186">
        <v>0</v>
      </c>
      <c r="AM207" s="167">
        <v>0</v>
      </c>
      <c r="AN207" s="186">
        <v>0</v>
      </c>
      <c r="AO207" s="186">
        <v>0</v>
      </c>
      <c r="AP207" s="167">
        <v>0</v>
      </c>
      <c r="AQ207" s="189">
        <v>2</v>
      </c>
      <c r="AR207" s="190">
        <v>0</v>
      </c>
      <c r="AS207" s="190">
        <v>0</v>
      </c>
      <c r="AT207" s="190">
        <v>2</v>
      </c>
      <c r="AU207" s="190"/>
      <c r="AV207" s="189">
        <v>2</v>
      </c>
      <c r="AW207" s="189">
        <v>0.5</v>
      </c>
      <c r="AX207" s="189">
        <v>250</v>
      </c>
    </row>
    <row r="208" spans="1:50" ht="20.25" hidden="1" x14ac:dyDescent="0.3">
      <c r="A208" s="163" t="s">
        <v>294</v>
      </c>
      <c r="B208" s="164">
        <v>0</v>
      </c>
      <c r="C208" s="164">
        <v>0</v>
      </c>
      <c r="D208" s="164">
        <v>0</v>
      </c>
      <c r="E208" s="164">
        <v>0</v>
      </c>
      <c r="F208" s="164">
        <v>0</v>
      </c>
      <c r="G208" s="164">
        <v>0</v>
      </c>
      <c r="H208" s="164">
        <v>0</v>
      </c>
      <c r="I208" s="164">
        <v>0</v>
      </c>
      <c r="J208" s="164">
        <v>0</v>
      </c>
      <c r="K208" s="164">
        <v>0</v>
      </c>
      <c r="L208" s="164">
        <v>0</v>
      </c>
      <c r="M208" s="164">
        <v>0</v>
      </c>
      <c r="N208" s="164">
        <v>0</v>
      </c>
      <c r="O208" s="164">
        <v>0</v>
      </c>
      <c r="P208" s="164" t="s">
        <v>105</v>
      </c>
      <c r="Q208" s="164" t="s">
        <v>105</v>
      </c>
      <c r="R208" s="186">
        <v>0</v>
      </c>
      <c r="S208" s="186">
        <v>0</v>
      </c>
      <c r="T208" s="187">
        <v>0</v>
      </c>
      <c r="U208" s="187">
        <v>0.5</v>
      </c>
      <c r="V208" s="188">
        <v>0</v>
      </c>
      <c r="W208" s="188">
        <v>0</v>
      </c>
      <c r="X208" s="186">
        <v>0</v>
      </c>
      <c r="Y208" s="186">
        <v>0</v>
      </c>
      <c r="Z208" s="186">
        <v>0</v>
      </c>
      <c r="AA208" s="167">
        <v>0</v>
      </c>
      <c r="AB208" s="186">
        <v>0</v>
      </c>
      <c r="AC208" s="186">
        <v>0</v>
      </c>
      <c r="AD208" s="167">
        <v>0</v>
      </c>
      <c r="AE208" s="186">
        <v>0</v>
      </c>
      <c r="AF208" s="186">
        <v>0</v>
      </c>
      <c r="AG208" s="167">
        <v>0</v>
      </c>
      <c r="AH208" s="186">
        <v>0</v>
      </c>
      <c r="AI208" s="186">
        <v>0</v>
      </c>
      <c r="AJ208" s="167">
        <v>0</v>
      </c>
      <c r="AK208" s="186">
        <v>0</v>
      </c>
      <c r="AL208" s="186">
        <v>0</v>
      </c>
      <c r="AM208" s="167">
        <v>0</v>
      </c>
      <c r="AN208" s="186">
        <v>0</v>
      </c>
      <c r="AO208" s="186">
        <v>0</v>
      </c>
      <c r="AP208" s="167">
        <v>0</v>
      </c>
      <c r="AQ208" s="189">
        <v>0</v>
      </c>
      <c r="AR208" s="190">
        <v>0</v>
      </c>
      <c r="AS208" s="190">
        <v>0</v>
      </c>
      <c r="AT208" s="190">
        <v>0</v>
      </c>
      <c r="AU208" s="190"/>
      <c r="AV208" s="189">
        <v>0</v>
      </c>
      <c r="AW208" s="189">
        <v>0</v>
      </c>
      <c r="AX208" s="189">
        <v>0</v>
      </c>
    </row>
    <row r="209" spans="1:50" ht="20.25" hidden="1" x14ac:dyDescent="0.3">
      <c r="A209" s="163" t="s">
        <v>295</v>
      </c>
      <c r="B209" s="164">
        <v>15</v>
      </c>
      <c r="C209" s="164">
        <v>0</v>
      </c>
      <c r="D209" s="164">
        <v>4</v>
      </c>
      <c r="E209" s="164">
        <v>0</v>
      </c>
      <c r="F209" s="164">
        <v>2</v>
      </c>
      <c r="G209" s="164">
        <v>0</v>
      </c>
      <c r="H209" s="164">
        <v>500</v>
      </c>
      <c r="I209" s="164">
        <v>0</v>
      </c>
      <c r="J209" s="164">
        <v>40</v>
      </c>
      <c r="K209" s="164">
        <v>24</v>
      </c>
      <c r="L209" s="164">
        <v>20</v>
      </c>
      <c r="M209" s="164">
        <v>19</v>
      </c>
      <c r="N209" s="164">
        <v>5</v>
      </c>
      <c r="O209" s="164">
        <v>0</v>
      </c>
      <c r="P209" s="164">
        <v>250</v>
      </c>
      <c r="Q209" s="164">
        <v>0</v>
      </c>
      <c r="R209" s="186">
        <v>18.5</v>
      </c>
      <c r="S209" s="186">
        <v>18.5</v>
      </c>
      <c r="T209" s="187">
        <v>15</v>
      </c>
      <c r="U209" s="187">
        <v>0</v>
      </c>
      <c r="V209" s="188">
        <v>0</v>
      </c>
      <c r="W209" s="188">
        <v>0</v>
      </c>
      <c r="X209" s="186">
        <v>0</v>
      </c>
      <c r="Y209" s="186">
        <v>0</v>
      </c>
      <c r="Z209" s="186">
        <v>0</v>
      </c>
      <c r="AA209" s="167">
        <v>0</v>
      </c>
      <c r="AB209" s="186">
        <v>0</v>
      </c>
      <c r="AC209" s="186">
        <v>0</v>
      </c>
      <c r="AD209" s="167">
        <v>0</v>
      </c>
      <c r="AE209" s="186">
        <v>0</v>
      </c>
      <c r="AF209" s="186">
        <v>0</v>
      </c>
      <c r="AG209" s="167">
        <v>0</v>
      </c>
      <c r="AH209" s="186">
        <v>0</v>
      </c>
      <c r="AI209" s="186">
        <v>0</v>
      </c>
      <c r="AJ209" s="167">
        <v>0</v>
      </c>
      <c r="AK209" s="186">
        <v>0</v>
      </c>
      <c r="AL209" s="186">
        <v>0</v>
      </c>
      <c r="AM209" s="167">
        <v>0</v>
      </c>
      <c r="AN209" s="186">
        <v>0</v>
      </c>
      <c r="AO209" s="186">
        <v>0</v>
      </c>
      <c r="AP209" s="167">
        <v>0</v>
      </c>
      <c r="AQ209" s="189">
        <v>12</v>
      </c>
      <c r="AR209" s="190">
        <v>0</v>
      </c>
      <c r="AS209" s="190">
        <v>3</v>
      </c>
      <c r="AT209" s="190">
        <v>0</v>
      </c>
      <c r="AU209" s="190"/>
      <c r="AV209" s="189">
        <v>8</v>
      </c>
      <c r="AW209" s="189">
        <v>5</v>
      </c>
      <c r="AX209" s="189">
        <v>568</v>
      </c>
    </row>
    <row r="210" spans="1:50" ht="20.25" hidden="1" x14ac:dyDescent="0.3">
      <c r="A210" s="163" t="s">
        <v>296</v>
      </c>
      <c r="B210" s="164">
        <v>44</v>
      </c>
      <c r="C210" s="164">
        <v>44</v>
      </c>
      <c r="D210" s="164">
        <v>30</v>
      </c>
      <c r="E210" s="164">
        <v>30</v>
      </c>
      <c r="F210" s="164">
        <v>23</v>
      </c>
      <c r="G210" s="164">
        <v>23</v>
      </c>
      <c r="H210" s="164">
        <v>767</v>
      </c>
      <c r="I210" s="164">
        <v>767</v>
      </c>
      <c r="J210" s="164">
        <v>46.5</v>
      </c>
      <c r="K210" s="164">
        <v>46.5</v>
      </c>
      <c r="L210" s="164">
        <v>31</v>
      </c>
      <c r="M210" s="164">
        <v>31</v>
      </c>
      <c r="N210" s="164">
        <v>0</v>
      </c>
      <c r="O210" s="164">
        <v>5</v>
      </c>
      <c r="P210" s="164">
        <v>0</v>
      </c>
      <c r="Q210" s="164">
        <v>161</v>
      </c>
      <c r="R210" s="186">
        <v>32.75</v>
      </c>
      <c r="S210" s="186">
        <v>32.75</v>
      </c>
      <c r="T210" s="187">
        <v>17.872499999999999</v>
      </c>
      <c r="U210" s="187">
        <v>25</v>
      </c>
      <c r="V210" s="188">
        <v>0</v>
      </c>
      <c r="W210" s="188">
        <v>0</v>
      </c>
      <c r="X210" s="186">
        <v>0</v>
      </c>
      <c r="Y210" s="186">
        <v>0</v>
      </c>
      <c r="Z210" s="186">
        <v>0</v>
      </c>
      <c r="AA210" s="167">
        <v>0</v>
      </c>
      <c r="AB210" s="186">
        <v>0</v>
      </c>
      <c r="AC210" s="186">
        <v>0</v>
      </c>
      <c r="AD210" s="167">
        <v>0</v>
      </c>
      <c r="AE210" s="186">
        <v>0</v>
      </c>
      <c r="AF210" s="186">
        <v>0</v>
      </c>
      <c r="AG210" s="167">
        <v>0</v>
      </c>
      <c r="AH210" s="186">
        <v>0</v>
      </c>
      <c r="AI210" s="186">
        <v>0</v>
      </c>
      <c r="AJ210" s="167">
        <v>0</v>
      </c>
      <c r="AK210" s="186">
        <v>0</v>
      </c>
      <c r="AL210" s="186">
        <v>0</v>
      </c>
      <c r="AM210" s="167">
        <v>0</v>
      </c>
      <c r="AN210" s="186">
        <v>0</v>
      </c>
      <c r="AO210" s="186">
        <v>0</v>
      </c>
      <c r="AP210" s="167">
        <v>0</v>
      </c>
      <c r="AQ210" s="189">
        <v>44</v>
      </c>
      <c r="AR210" s="190">
        <v>0</v>
      </c>
      <c r="AS210" s="190">
        <v>0</v>
      </c>
      <c r="AT210" s="190">
        <v>14</v>
      </c>
      <c r="AU210" s="190"/>
      <c r="AV210" s="189">
        <v>44</v>
      </c>
      <c r="AW210" s="189">
        <v>33</v>
      </c>
      <c r="AX210" s="189">
        <v>761</v>
      </c>
    </row>
    <row r="211" spans="1:50" ht="20.25" hidden="1" x14ac:dyDescent="0.3">
      <c r="A211" s="163" t="s">
        <v>297</v>
      </c>
      <c r="B211" s="164">
        <v>55</v>
      </c>
      <c r="C211" s="164">
        <v>55</v>
      </c>
      <c r="D211" s="164">
        <v>48</v>
      </c>
      <c r="E211" s="164">
        <v>48</v>
      </c>
      <c r="F211" s="164">
        <v>34</v>
      </c>
      <c r="G211" s="164">
        <v>39</v>
      </c>
      <c r="H211" s="164">
        <v>708</v>
      </c>
      <c r="I211" s="164">
        <v>813</v>
      </c>
      <c r="J211" s="164">
        <v>57</v>
      </c>
      <c r="K211" s="164">
        <v>57</v>
      </c>
      <c r="L211" s="164">
        <v>54</v>
      </c>
      <c r="M211" s="164">
        <v>54</v>
      </c>
      <c r="N211" s="164">
        <v>0</v>
      </c>
      <c r="O211" s="164">
        <v>0</v>
      </c>
      <c r="P211" s="164">
        <v>0</v>
      </c>
      <c r="Q211" s="164">
        <v>0</v>
      </c>
      <c r="R211" s="186">
        <v>51</v>
      </c>
      <c r="S211" s="186">
        <v>51</v>
      </c>
      <c r="T211" s="187">
        <v>49.5</v>
      </c>
      <c r="U211" s="187">
        <v>13.5</v>
      </c>
      <c r="V211" s="188">
        <v>0</v>
      </c>
      <c r="W211" s="188">
        <v>0</v>
      </c>
      <c r="X211" s="186">
        <v>0</v>
      </c>
      <c r="Y211" s="186">
        <v>5</v>
      </c>
      <c r="Z211" s="186">
        <v>5</v>
      </c>
      <c r="AA211" s="167">
        <v>0</v>
      </c>
      <c r="AB211" s="186">
        <v>0</v>
      </c>
      <c r="AC211" s="186">
        <v>0</v>
      </c>
      <c r="AD211" s="167">
        <v>0</v>
      </c>
      <c r="AE211" s="186">
        <v>0</v>
      </c>
      <c r="AF211" s="186">
        <v>0</v>
      </c>
      <c r="AG211" s="167">
        <v>0</v>
      </c>
      <c r="AH211" s="186">
        <v>5</v>
      </c>
      <c r="AI211" s="186">
        <v>5</v>
      </c>
      <c r="AJ211" s="167">
        <v>0</v>
      </c>
      <c r="AK211" s="186">
        <v>4.0999999999999996</v>
      </c>
      <c r="AL211" s="186">
        <v>4</v>
      </c>
      <c r="AM211" s="167">
        <v>2.43902439024389</v>
      </c>
      <c r="AN211" s="186">
        <v>820</v>
      </c>
      <c r="AO211" s="186">
        <v>800</v>
      </c>
      <c r="AP211" s="167">
        <v>2.4390243902439002</v>
      </c>
      <c r="AQ211" s="189">
        <v>55</v>
      </c>
      <c r="AR211" s="190">
        <v>0</v>
      </c>
      <c r="AS211" s="190">
        <v>0</v>
      </c>
      <c r="AT211" s="190">
        <v>7</v>
      </c>
      <c r="AU211" s="190"/>
      <c r="AV211" s="189">
        <v>55</v>
      </c>
      <c r="AW211" s="189">
        <v>41</v>
      </c>
      <c r="AX211" s="189">
        <v>743</v>
      </c>
    </row>
    <row r="212" spans="1:50" ht="20.25" hidden="1" x14ac:dyDescent="0.3">
      <c r="A212" s="181" t="s">
        <v>298</v>
      </c>
      <c r="B212" s="164">
        <v>942</v>
      </c>
      <c r="C212" s="164">
        <v>947</v>
      </c>
      <c r="D212" s="164">
        <v>637</v>
      </c>
      <c r="E212" s="164">
        <v>710</v>
      </c>
      <c r="F212" s="164">
        <v>434</v>
      </c>
      <c r="G212" s="164">
        <v>490</v>
      </c>
      <c r="H212" s="164">
        <v>681</v>
      </c>
      <c r="I212" s="164">
        <v>690</v>
      </c>
      <c r="J212" s="164">
        <v>1128.25</v>
      </c>
      <c r="K212" s="164">
        <v>1114.25</v>
      </c>
      <c r="L212" s="164">
        <v>749.75</v>
      </c>
      <c r="M212" s="164">
        <v>760.75</v>
      </c>
      <c r="N212" s="164">
        <v>51.599999999999994</v>
      </c>
      <c r="O212" s="164">
        <v>129.4</v>
      </c>
      <c r="P212" s="164">
        <v>69</v>
      </c>
      <c r="Q212" s="164">
        <v>170</v>
      </c>
      <c r="R212" s="186">
        <v>355.51</v>
      </c>
      <c r="S212" s="186">
        <v>357.51</v>
      </c>
      <c r="T212" s="187">
        <v>596.58999999999992</v>
      </c>
      <c r="U212" s="187">
        <v>321.02</v>
      </c>
      <c r="V212" s="188">
        <v>0</v>
      </c>
      <c r="W212" s="188">
        <v>0</v>
      </c>
      <c r="X212" s="186">
        <v>474</v>
      </c>
      <c r="Y212" s="186">
        <v>0</v>
      </c>
      <c r="Z212" s="186">
        <v>0</v>
      </c>
      <c r="AA212" s="157">
        <v>0</v>
      </c>
      <c r="AB212" s="186">
        <v>0</v>
      </c>
      <c r="AC212" s="186">
        <v>0</v>
      </c>
      <c r="AD212" s="157">
        <v>0</v>
      </c>
      <c r="AE212" s="186">
        <v>0</v>
      </c>
      <c r="AF212" s="186">
        <v>0</v>
      </c>
      <c r="AG212" s="157">
        <v>0</v>
      </c>
      <c r="AH212" s="186">
        <v>0</v>
      </c>
      <c r="AI212" s="186">
        <v>0</v>
      </c>
      <c r="AJ212" s="157">
        <v>0</v>
      </c>
      <c r="AK212" s="186">
        <v>0</v>
      </c>
      <c r="AL212" s="186">
        <v>0</v>
      </c>
      <c r="AM212" s="157">
        <v>0</v>
      </c>
      <c r="AN212" s="186">
        <v>0</v>
      </c>
      <c r="AO212" s="186">
        <v>0</v>
      </c>
      <c r="AP212" s="157">
        <v>0</v>
      </c>
      <c r="AQ212" s="189">
        <v>954</v>
      </c>
      <c r="AR212" s="190">
        <v>8</v>
      </c>
      <c r="AS212" s="190">
        <v>1</v>
      </c>
      <c r="AT212" s="190">
        <v>158</v>
      </c>
      <c r="AU212" s="190"/>
      <c r="AV212" s="189">
        <v>867</v>
      </c>
      <c r="AW212" s="189">
        <v>617</v>
      </c>
      <c r="AX212" s="189">
        <v>712</v>
      </c>
    </row>
    <row r="213" spans="1:50" ht="20.25" hidden="1" x14ac:dyDescent="0.3">
      <c r="A213" s="163" t="s">
        <v>299</v>
      </c>
      <c r="B213" s="164">
        <v>86</v>
      </c>
      <c r="C213" s="164">
        <v>86</v>
      </c>
      <c r="D213" s="164">
        <v>86</v>
      </c>
      <c r="E213" s="164">
        <v>86</v>
      </c>
      <c r="F213" s="164">
        <v>48</v>
      </c>
      <c r="G213" s="164">
        <v>52</v>
      </c>
      <c r="H213" s="164">
        <v>558</v>
      </c>
      <c r="I213" s="164">
        <v>605</v>
      </c>
      <c r="J213" s="164">
        <v>135</v>
      </c>
      <c r="K213" s="164">
        <v>124</v>
      </c>
      <c r="L213" s="164">
        <v>114</v>
      </c>
      <c r="M213" s="164">
        <v>111</v>
      </c>
      <c r="N213" s="164">
        <v>0</v>
      </c>
      <c r="O213" s="164">
        <v>0</v>
      </c>
      <c r="P213" s="164">
        <v>0</v>
      </c>
      <c r="Q213" s="164">
        <v>0</v>
      </c>
      <c r="R213" s="186">
        <v>0</v>
      </c>
      <c r="S213" s="186">
        <v>0</v>
      </c>
      <c r="T213" s="187">
        <v>20</v>
      </c>
      <c r="U213" s="187">
        <v>4</v>
      </c>
      <c r="V213" s="188">
        <v>0</v>
      </c>
      <c r="W213" s="188">
        <v>0</v>
      </c>
      <c r="X213" s="186">
        <v>0</v>
      </c>
      <c r="Y213" s="186">
        <v>0</v>
      </c>
      <c r="Z213" s="186">
        <v>0</v>
      </c>
      <c r="AA213" s="167">
        <v>0</v>
      </c>
      <c r="AB213" s="186">
        <v>0</v>
      </c>
      <c r="AC213" s="186">
        <v>0</v>
      </c>
      <c r="AD213" s="167">
        <v>0</v>
      </c>
      <c r="AE213" s="186">
        <v>0</v>
      </c>
      <c r="AF213" s="186">
        <v>0</v>
      </c>
      <c r="AG213" s="167">
        <v>0</v>
      </c>
      <c r="AH213" s="186">
        <v>0</v>
      </c>
      <c r="AI213" s="186">
        <v>0</v>
      </c>
      <c r="AJ213" s="167">
        <v>0</v>
      </c>
      <c r="AK213" s="186">
        <v>0</v>
      </c>
      <c r="AL213" s="186">
        <v>0</v>
      </c>
      <c r="AM213" s="167">
        <v>0</v>
      </c>
      <c r="AN213" s="186">
        <v>0</v>
      </c>
      <c r="AO213" s="186">
        <v>0</v>
      </c>
      <c r="AP213" s="167">
        <v>0</v>
      </c>
      <c r="AQ213" s="189">
        <v>86</v>
      </c>
      <c r="AR213" s="190">
        <v>0</v>
      </c>
      <c r="AS213" s="190"/>
      <c r="AT213" s="190">
        <v>0</v>
      </c>
      <c r="AU213" s="190"/>
      <c r="AV213" s="189">
        <v>86</v>
      </c>
      <c r="AW213" s="189">
        <v>52</v>
      </c>
      <c r="AX213" s="189">
        <v>610</v>
      </c>
    </row>
    <row r="214" spans="1:50" ht="20.25" hidden="1" x14ac:dyDescent="0.3">
      <c r="A214" s="163" t="s">
        <v>300</v>
      </c>
      <c r="B214" s="164">
        <v>135</v>
      </c>
      <c r="C214" s="164">
        <v>138</v>
      </c>
      <c r="D214" s="164">
        <v>35</v>
      </c>
      <c r="E214" s="164">
        <v>93</v>
      </c>
      <c r="F214" s="164">
        <v>25</v>
      </c>
      <c r="G214" s="164">
        <v>69</v>
      </c>
      <c r="H214" s="164">
        <v>714</v>
      </c>
      <c r="I214" s="164">
        <v>742</v>
      </c>
      <c r="J214" s="164">
        <v>81</v>
      </c>
      <c r="K214" s="164">
        <v>81</v>
      </c>
      <c r="L214" s="164">
        <v>81</v>
      </c>
      <c r="M214" s="164">
        <v>81</v>
      </c>
      <c r="N214" s="164">
        <v>30.8</v>
      </c>
      <c r="O214" s="164">
        <v>76.400000000000006</v>
      </c>
      <c r="P214" s="164">
        <v>380</v>
      </c>
      <c r="Q214" s="164">
        <v>943</v>
      </c>
      <c r="R214" s="186">
        <v>98.76</v>
      </c>
      <c r="S214" s="186">
        <v>98.76</v>
      </c>
      <c r="T214" s="187">
        <v>137.095</v>
      </c>
      <c r="U214" s="187">
        <v>96.77</v>
      </c>
      <c r="V214" s="188">
        <v>0</v>
      </c>
      <c r="W214" s="188">
        <v>0</v>
      </c>
      <c r="X214" s="186">
        <v>0</v>
      </c>
      <c r="Y214" s="186">
        <v>0</v>
      </c>
      <c r="Z214" s="186">
        <v>0</v>
      </c>
      <c r="AA214" s="167">
        <v>0</v>
      </c>
      <c r="AB214" s="186">
        <v>0</v>
      </c>
      <c r="AC214" s="186">
        <v>0</v>
      </c>
      <c r="AD214" s="167">
        <v>0</v>
      </c>
      <c r="AE214" s="186">
        <v>0</v>
      </c>
      <c r="AF214" s="186">
        <v>0</v>
      </c>
      <c r="AG214" s="167">
        <v>0</v>
      </c>
      <c r="AH214" s="186">
        <v>0</v>
      </c>
      <c r="AI214" s="186">
        <v>0</v>
      </c>
      <c r="AJ214" s="167">
        <v>0</v>
      </c>
      <c r="AK214" s="186">
        <v>0</v>
      </c>
      <c r="AL214" s="186">
        <v>0</v>
      </c>
      <c r="AM214" s="167">
        <v>0</v>
      </c>
      <c r="AN214" s="186">
        <v>0</v>
      </c>
      <c r="AO214" s="186">
        <v>0</v>
      </c>
      <c r="AP214" s="167">
        <v>0</v>
      </c>
      <c r="AQ214" s="189">
        <v>138</v>
      </c>
      <c r="AR214" s="190">
        <v>0</v>
      </c>
      <c r="AS214" s="190">
        <v>0</v>
      </c>
      <c r="AT214" s="190">
        <v>42</v>
      </c>
      <c r="AU214" s="190"/>
      <c r="AV214" s="189">
        <v>135</v>
      </c>
      <c r="AW214" s="189">
        <v>104</v>
      </c>
      <c r="AX214" s="189">
        <v>770</v>
      </c>
    </row>
    <row r="215" spans="1:50" ht="20.25" hidden="1" x14ac:dyDescent="0.3">
      <c r="A215" s="163" t="s">
        <v>301</v>
      </c>
      <c r="B215" s="164">
        <v>48</v>
      </c>
      <c r="C215" s="164">
        <v>80</v>
      </c>
      <c r="D215" s="164">
        <v>38</v>
      </c>
      <c r="E215" s="164">
        <v>40</v>
      </c>
      <c r="F215" s="164">
        <v>23</v>
      </c>
      <c r="G215" s="164">
        <v>28</v>
      </c>
      <c r="H215" s="164">
        <v>605</v>
      </c>
      <c r="I215" s="164">
        <v>700</v>
      </c>
      <c r="J215" s="164">
        <v>103</v>
      </c>
      <c r="K215" s="164">
        <v>103</v>
      </c>
      <c r="L215" s="164">
        <v>30</v>
      </c>
      <c r="M215" s="164">
        <v>30</v>
      </c>
      <c r="N215" s="164">
        <v>0</v>
      </c>
      <c r="O215" s="164">
        <v>0</v>
      </c>
      <c r="P215" s="164">
        <v>0</v>
      </c>
      <c r="Q215" s="164">
        <v>0</v>
      </c>
      <c r="R215" s="186">
        <v>0</v>
      </c>
      <c r="S215" s="186">
        <v>0</v>
      </c>
      <c r="T215" s="187">
        <v>38.204999999999998</v>
      </c>
      <c r="U215" s="187">
        <v>19</v>
      </c>
      <c r="V215" s="188">
        <v>0</v>
      </c>
      <c r="W215" s="188">
        <v>0</v>
      </c>
      <c r="X215" s="186">
        <v>0</v>
      </c>
      <c r="Y215" s="186">
        <v>0</v>
      </c>
      <c r="Z215" s="186">
        <v>0</v>
      </c>
      <c r="AA215" s="167">
        <v>0</v>
      </c>
      <c r="AB215" s="186">
        <v>0</v>
      </c>
      <c r="AC215" s="186">
        <v>0</v>
      </c>
      <c r="AD215" s="167">
        <v>0</v>
      </c>
      <c r="AE215" s="186">
        <v>0</v>
      </c>
      <c r="AF215" s="186">
        <v>0</v>
      </c>
      <c r="AG215" s="167">
        <v>0</v>
      </c>
      <c r="AH215" s="186">
        <v>0</v>
      </c>
      <c r="AI215" s="186">
        <v>0</v>
      </c>
      <c r="AJ215" s="167">
        <v>0</v>
      </c>
      <c r="AK215" s="186">
        <v>0</v>
      </c>
      <c r="AL215" s="186">
        <v>0</v>
      </c>
      <c r="AM215" s="167">
        <v>0</v>
      </c>
      <c r="AN215" s="186">
        <v>0</v>
      </c>
      <c r="AO215" s="186">
        <v>0</v>
      </c>
      <c r="AP215" s="167">
        <v>0</v>
      </c>
      <c r="AQ215" s="189">
        <v>80</v>
      </c>
      <c r="AR215" s="190">
        <v>0</v>
      </c>
      <c r="AS215" s="190">
        <v>0</v>
      </c>
      <c r="AT215" s="190">
        <v>8</v>
      </c>
      <c r="AU215" s="190"/>
      <c r="AV215" s="189">
        <v>48</v>
      </c>
      <c r="AW215" s="189">
        <v>35</v>
      </c>
      <c r="AX215" s="189">
        <v>724</v>
      </c>
    </row>
    <row r="216" spans="1:50" ht="20.25" hidden="1" x14ac:dyDescent="0.3">
      <c r="A216" s="163" t="s">
        <v>302</v>
      </c>
      <c r="B216" s="164">
        <v>53</v>
      </c>
      <c r="C216" s="164">
        <v>73</v>
      </c>
      <c r="D216" s="164">
        <v>45</v>
      </c>
      <c r="E216" s="164">
        <v>45</v>
      </c>
      <c r="F216" s="164">
        <v>26</v>
      </c>
      <c r="G216" s="164">
        <v>29</v>
      </c>
      <c r="H216" s="164">
        <v>578</v>
      </c>
      <c r="I216" s="164">
        <v>644</v>
      </c>
      <c r="J216" s="164">
        <v>211.75</v>
      </c>
      <c r="K216" s="164">
        <v>223.75</v>
      </c>
      <c r="L216" s="164">
        <v>183.75</v>
      </c>
      <c r="M216" s="164">
        <v>183.75</v>
      </c>
      <c r="N216" s="164">
        <v>5</v>
      </c>
      <c r="O216" s="164">
        <v>7</v>
      </c>
      <c r="P216" s="164">
        <v>27</v>
      </c>
      <c r="Q216" s="164">
        <v>38</v>
      </c>
      <c r="R216" s="186">
        <v>0</v>
      </c>
      <c r="S216" s="186">
        <v>0</v>
      </c>
      <c r="T216" s="187">
        <v>60</v>
      </c>
      <c r="U216" s="187">
        <v>37.75</v>
      </c>
      <c r="V216" s="188">
        <v>0</v>
      </c>
      <c r="W216" s="188">
        <v>0</v>
      </c>
      <c r="X216" s="186">
        <v>0</v>
      </c>
      <c r="Y216" s="186">
        <v>0</v>
      </c>
      <c r="Z216" s="186">
        <v>0</v>
      </c>
      <c r="AA216" s="167">
        <v>0</v>
      </c>
      <c r="AB216" s="186">
        <v>0</v>
      </c>
      <c r="AC216" s="186">
        <v>0</v>
      </c>
      <c r="AD216" s="167">
        <v>0</v>
      </c>
      <c r="AE216" s="186">
        <v>0</v>
      </c>
      <c r="AF216" s="186">
        <v>0</v>
      </c>
      <c r="AG216" s="167">
        <v>0</v>
      </c>
      <c r="AH216" s="186">
        <v>0</v>
      </c>
      <c r="AI216" s="186">
        <v>0</v>
      </c>
      <c r="AJ216" s="167">
        <v>0</v>
      </c>
      <c r="AK216" s="186">
        <v>0</v>
      </c>
      <c r="AL216" s="186">
        <v>0</v>
      </c>
      <c r="AM216" s="167">
        <v>0</v>
      </c>
      <c r="AN216" s="186">
        <v>0</v>
      </c>
      <c r="AO216" s="186">
        <v>0</v>
      </c>
      <c r="AP216" s="167">
        <v>0</v>
      </c>
      <c r="AQ216" s="189">
        <v>73</v>
      </c>
      <c r="AR216" s="190">
        <v>0</v>
      </c>
      <c r="AS216" s="190">
        <v>0</v>
      </c>
      <c r="AT216" s="190">
        <v>8</v>
      </c>
      <c r="AU216" s="190"/>
      <c r="AV216" s="189">
        <v>53</v>
      </c>
      <c r="AW216" s="189">
        <v>36</v>
      </c>
      <c r="AX216" s="189">
        <v>680</v>
      </c>
    </row>
    <row r="217" spans="1:50" ht="20.25" hidden="1" x14ac:dyDescent="0.3">
      <c r="A217" s="163" t="s">
        <v>303</v>
      </c>
      <c r="B217" s="164">
        <v>62</v>
      </c>
      <c r="C217" s="164">
        <v>62</v>
      </c>
      <c r="D217" s="164">
        <v>38</v>
      </c>
      <c r="E217" s="164">
        <v>62</v>
      </c>
      <c r="F217" s="164">
        <v>21</v>
      </c>
      <c r="G217" s="164">
        <v>37</v>
      </c>
      <c r="H217" s="164">
        <v>553</v>
      </c>
      <c r="I217" s="164">
        <v>597</v>
      </c>
      <c r="J217" s="164">
        <v>30</v>
      </c>
      <c r="K217" s="164">
        <v>30</v>
      </c>
      <c r="L217" s="164">
        <v>5</v>
      </c>
      <c r="M217" s="164">
        <v>5</v>
      </c>
      <c r="N217" s="164">
        <v>0</v>
      </c>
      <c r="O217" s="164">
        <v>10</v>
      </c>
      <c r="P217" s="164">
        <v>0</v>
      </c>
      <c r="Q217" s="164">
        <v>2000</v>
      </c>
      <c r="R217" s="186">
        <v>0</v>
      </c>
      <c r="S217" s="186">
        <v>0</v>
      </c>
      <c r="T217" s="187">
        <v>25.75</v>
      </c>
      <c r="U217" s="187">
        <v>25.75</v>
      </c>
      <c r="V217" s="188">
        <v>0</v>
      </c>
      <c r="W217" s="188">
        <v>0</v>
      </c>
      <c r="X217" s="186">
        <v>0</v>
      </c>
      <c r="Y217" s="186">
        <v>0</v>
      </c>
      <c r="Z217" s="186">
        <v>0</v>
      </c>
      <c r="AA217" s="167">
        <v>0</v>
      </c>
      <c r="AB217" s="186">
        <v>0</v>
      </c>
      <c r="AC217" s="186">
        <v>0</v>
      </c>
      <c r="AD217" s="167">
        <v>0</v>
      </c>
      <c r="AE217" s="186">
        <v>0</v>
      </c>
      <c r="AF217" s="186">
        <v>0</v>
      </c>
      <c r="AG217" s="167">
        <v>0</v>
      </c>
      <c r="AH217" s="186">
        <v>0</v>
      </c>
      <c r="AI217" s="186">
        <v>0</v>
      </c>
      <c r="AJ217" s="167">
        <v>0</v>
      </c>
      <c r="AK217" s="186">
        <v>0</v>
      </c>
      <c r="AL217" s="186">
        <v>0</v>
      </c>
      <c r="AM217" s="167">
        <v>0</v>
      </c>
      <c r="AN217" s="186">
        <v>0</v>
      </c>
      <c r="AO217" s="186">
        <v>0</v>
      </c>
      <c r="AP217" s="167">
        <v>0</v>
      </c>
      <c r="AQ217" s="189">
        <v>62</v>
      </c>
      <c r="AR217" s="190">
        <v>0</v>
      </c>
      <c r="AS217" s="190">
        <v>0</v>
      </c>
      <c r="AT217" s="190">
        <v>0</v>
      </c>
      <c r="AU217" s="190"/>
      <c r="AV217" s="189">
        <v>62</v>
      </c>
      <c r="AW217" s="189">
        <v>38</v>
      </c>
      <c r="AX217" s="189">
        <v>610</v>
      </c>
    </row>
    <row r="218" spans="1:50" ht="20.25" hidden="1" x14ac:dyDescent="0.3">
      <c r="A218" s="163" t="s">
        <v>304</v>
      </c>
      <c r="B218" s="164">
        <v>40</v>
      </c>
      <c r="C218" s="164">
        <v>29</v>
      </c>
      <c r="D218" s="164">
        <v>11</v>
      </c>
      <c r="E218" s="164">
        <v>11</v>
      </c>
      <c r="F218" s="164">
        <v>7</v>
      </c>
      <c r="G218" s="164">
        <v>8</v>
      </c>
      <c r="H218" s="164">
        <v>636</v>
      </c>
      <c r="I218" s="164">
        <v>727</v>
      </c>
      <c r="J218" s="164">
        <v>44</v>
      </c>
      <c r="K218" s="164">
        <v>74</v>
      </c>
      <c r="L218" s="164">
        <v>6</v>
      </c>
      <c r="M218" s="164">
        <v>36</v>
      </c>
      <c r="N218" s="164">
        <v>0</v>
      </c>
      <c r="O218" s="164">
        <v>0</v>
      </c>
      <c r="P218" s="164">
        <v>0</v>
      </c>
      <c r="Q218" s="164">
        <v>0</v>
      </c>
      <c r="R218" s="186">
        <v>0</v>
      </c>
      <c r="S218" s="186">
        <v>0</v>
      </c>
      <c r="T218" s="187">
        <v>6</v>
      </c>
      <c r="U218" s="187">
        <v>0.5</v>
      </c>
      <c r="V218" s="188">
        <v>0</v>
      </c>
      <c r="W218" s="188">
        <v>0</v>
      </c>
      <c r="X218" s="186">
        <v>0</v>
      </c>
      <c r="Y218" s="186">
        <v>0</v>
      </c>
      <c r="Z218" s="186">
        <v>0</v>
      </c>
      <c r="AA218" s="167">
        <v>0</v>
      </c>
      <c r="AB218" s="186">
        <v>0</v>
      </c>
      <c r="AC218" s="186">
        <v>0</v>
      </c>
      <c r="AD218" s="167">
        <v>0</v>
      </c>
      <c r="AE218" s="186">
        <v>0</v>
      </c>
      <c r="AF218" s="186">
        <v>0</v>
      </c>
      <c r="AG218" s="167">
        <v>0</v>
      </c>
      <c r="AH218" s="186">
        <v>0</v>
      </c>
      <c r="AI218" s="186">
        <v>0</v>
      </c>
      <c r="AJ218" s="167">
        <v>0</v>
      </c>
      <c r="AK218" s="186">
        <v>0</v>
      </c>
      <c r="AL218" s="186">
        <v>0</v>
      </c>
      <c r="AM218" s="167">
        <v>0</v>
      </c>
      <c r="AN218" s="186">
        <v>0</v>
      </c>
      <c r="AO218" s="186">
        <v>0</v>
      </c>
      <c r="AP218" s="167">
        <v>0</v>
      </c>
      <c r="AQ218" s="189">
        <v>29</v>
      </c>
      <c r="AR218" s="190">
        <v>0</v>
      </c>
      <c r="AS218" s="190">
        <v>0</v>
      </c>
      <c r="AT218" s="190">
        <v>18</v>
      </c>
      <c r="AU218" s="190"/>
      <c r="AV218" s="189">
        <v>29</v>
      </c>
      <c r="AW218" s="189">
        <v>21</v>
      </c>
      <c r="AX218" s="189">
        <v>736</v>
      </c>
    </row>
    <row r="219" spans="1:50" ht="20.25" hidden="1" x14ac:dyDescent="0.3">
      <c r="A219" s="163" t="s">
        <v>305</v>
      </c>
      <c r="B219" s="164">
        <v>40</v>
      </c>
      <c r="C219" s="164">
        <v>64</v>
      </c>
      <c r="D219" s="164">
        <v>18</v>
      </c>
      <c r="E219" s="164">
        <v>18</v>
      </c>
      <c r="F219" s="164">
        <v>17</v>
      </c>
      <c r="G219" s="164">
        <v>18</v>
      </c>
      <c r="H219" s="164">
        <v>944</v>
      </c>
      <c r="I219" s="164">
        <v>1000</v>
      </c>
      <c r="J219" s="164">
        <v>83</v>
      </c>
      <c r="K219" s="164">
        <v>49</v>
      </c>
      <c r="L219" s="164">
        <v>43</v>
      </c>
      <c r="M219" s="164">
        <v>18</v>
      </c>
      <c r="N219" s="164">
        <v>0</v>
      </c>
      <c r="O219" s="164">
        <v>30</v>
      </c>
      <c r="P219" s="164">
        <v>0</v>
      </c>
      <c r="Q219" s="164">
        <v>1667</v>
      </c>
      <c r="R219" s="186">
        <v>0</v>
      </c>
      <c r="S219" s="186">
        <v>0</v>
      </c>
      <c r="T219" s="187">
        <v>48.5</v>
      </c>
      <c r="U219" s="187">
        <v>35.5</v>
      </c>
      <c r="V219" s="188">
        <v>0</v>
      </c>
      <c r="W219" s="188">
        <v>0</v>
      </c>
      <c r="X219" s="186">
        <v>0</v>
      </c>
      <c r="Y219" s="186">
        <v>0</v>
      </c>
      <c r="Z219" s="186">
        <v>0</v>
      </c>
      <c r="AA219" s="167">
        <v>0</v>
      </c>
      <c r="AB219" s="186">
        <v>0</v>
      </c>
      <c r="AC219" s="186">
        <v>0</v>
      </c>
      <c r="AD219" s="167">
        <v>0</v>
      </c>
      <c r="AE219" s="186">
        <v>0</v>
      </c>
      <c r="AF219" s="186">
        <v>0</v>
      </c>
      <c r="AG219" s="167">
        <v>0</v>
      </c>
      <c r="AH219" s="186">
        <v>0</v>
      </c>
      <c r="AI219" s="186">
        <v>0</v>
      </c>
      <c r="AJ219" s="167">
        <v>0</v>
      </c>
      <c r="AK219" s="186">
        <v>0</v>
      </c>
      <c r="AL219" s="186">
        <v>0</v>
      </c>
      <c r="AM219" s="167">
        <v>0</v>
      </c>
      <c r="AN219" s="186">
        <v>0</v>
      </c>
      <c r="AO219" s="186">
        <v>0</v>
      </c>
      <c r="AP219" s="167">
        <v>0</v>
      </c>
      <c r="AQ219" s="189">
        <v>64</v>
      </c>
      <c r="AR219" s="190">
        <v>0</v>
      </c>
      <c r="AS219" s="190"/>
      <c r="AT219" s="190">
        <v>22</v>
      </c>
      <c r="AU219" s="190"/>
      <c r="AV219" s="189">
        <v>40</v>
      </c>
      <c r="AW219" s="189">
        <v>45</v>
      </c>
      <c r="AX219" s="189">
        <v>1133</v>
      </c>
    </row>
    <row r="220" spans="1:50" ht="20.25" hidden="1" x14ac:dyDescent="0.3">
      <c r="A220" s="163" t="s">
        <v>306</v>
      </c>
      <c r="B220" s="164">
        <v>56</v>
      </c>
      <c r="C220" s="164">
        <v>56</v>
      </c>
      <c r="D220" s="164">
        <v>17</v>
      </c>
      <c r="E220" s="164">
        <v>17</v>
      </c>
      <c r="F220" s="164">
        <v>7</v>
      </c>
      <c r="G220" s="164">
        <v>8</v>
      </c>
      <c r="H220" s="164">
        <v>412</v>
      </c>
      <c r="I220" s="164">
        <v>471</v>
      </c>
      <c r="J220" s="164">
        <v>111</v>
      </c>
      <c r="K220" s="164">
        <v>91</v>
      </c>
      <c r="L220" s="164">
        <v>86</v>
      </c>
      <c r="M220" s="164">
        <v>86</v>
      </c>
      <c r="N220" s="164">
        <v>15.8</v>
      </c>
      <c r="O220" s="164">
        <v>0</v>
      </c>
      <c r="P220" s="164">
        <v>184</v>
      </c>
      <c r="Q220" s="164">
        <v>0</v>
      </c>
      <c r="R220" s="186">
        <v>0</v>
      </c>
      <c r="S220" s="186">
        <v>0</v>
      </c>
      <c r="T220" s="187">
        <v>64.625</v>
      </c>
      <c r="U220" s="187">
        <v>38.25</v>
      </c>
      <c r="V220" s="188">
        <v>0</v>
      </c>
      <c r="W220" s="188">
        <v>0</v>
      </c>
      <c r="X220" s="186">
        <v>0</v>
      </c>
      <c r="Y220" s="186">
        <v>0</v>
      </c>
      <c r="Z220" s="186">
        <v>0</v>
      </c>
      <c r="AA220" s="167">
        <v>0</v>
      </c>
      <c r="AB220" s="186">
        <v>0</v>
      </c>
      <c r="AC220" s="186">
        <v>0</v>
      </c>
      <c r="AD220" s="167">
        <v>0</v>
      </c>
      <c r="AE220" s="186">
        <v>0</v>
      </c>
      <c r="AF220" s="186">
        <v>0</v>
      </c>
      <c r="AG220" s="167">
        <v>0</v>
      </c>
      <c r="AH220" s="186">
        <v>0</v>
      </c>
      <c r="AI220" s="186">
        <v>0</v>
      </c>
      <c r="AJ220" s="167">
        <v>0</v>
      </c>
      <c r="AK220" s="186">
        <v>0</v>
      </c>
      <c r="AL220" s="186">
        <v>0</v>
      </c>
      <c r="AM220" s="167">
        <v>0</v>
      </c>
      <c r="AN220" s="186">
        <v>0</v>
      </c>
      <c r="AO220" s="186">
        <v>0</v>
      </c>
      <c r="AP220" s="167">
        <v>0</v>
      </c>
      <c r="AQ220" s="189">
        <v>56</v>
      </c>
      <c r="AR220" s="190">
        <v>0</v>
      </c>
      <c r="AS220" s="190">
        <v>0</v>
      </c>
      <c r="AT220" s="190">
        <v>39</v>
      </c>
      <c r="AU220" s="190"/>
      <c r="AV220" s="189">
        <v>56</v>
      </c>
      <c r="AW220" s="189">
        <v>26</v>
      </c>
      <c r="AX220" s="189">
        <v>472</v>
      </c>
    </row>
    <row r="221" spans="1:50" ht="20.25" hidden="1" x14ac:dyDescent="0.3">
      <c r="A221" s="163" t="s">
        <v>307</v>
      </c>
      <c r="B221" s="164">
        <v>212</v>
      </c>
      <c r="C221" s="164">
        <v>149</v>
      </c>
      <c r="D221" s="164">
        <v>182</v>
      </c>
      <c r="E221" s="164">
        <v>149</v>
      </c>
      <c r="F221" s="164">
        <v>136</v>
      </c>
      <c r="G221" s="164">
        <v>102</v>
      </c>
      <c r="H221" s="164">
        <v>747</v>
      </c>
      <c r="I221" s="164">
        <v>685</v>
      </c>
      <c r="J221" s="164">
        <v>125.5</v>
      </c>
      <c r="K221" s="164">
        <v>125.5</v>
      </c>
      <c r="L221" s="164">
        <v>74</v>
      </c>
      <c r="M221" s="164">
        <v>74</v>
      </c>
      <c r="N221" s="164">
        <v>0</v>
      </c>
      <c r="O221" s="164">
        <v>0</v>
      </c>
      <c r="P221" s="164">
        <v>0</v>
      </c>
      <c r="Q221" s="164">
        <v>0</v>
      </c>
      <c r="R221" s="186">
        <v>126.5</v>
      </c>
      <c r="S221" s="186">
        <v>126.5</v>
      </c>
      <c r="T221" s="187">
        <v>153.5</v>
      </c>
      <c r="U221" s="187">
        <v>60</v>
      </c>
      <c r="V221" s="188">
        <v>0</v>
      </c>
      <c r="W221" s="188">
        <v>0</v>
      </c>
      <c r="X221" s="186">
        <v>278</v>
      </c>
      <c r="Y221" s="186">
        <v>0</v>
      </c>
      <c r="Z221" s="186">
        <v>0</v>
      </c>
      <c r="AA221" s="167">
        <v>0</v>
      </c>
      <c r="AB221" s="186">
        <v>0</v>
      </c>
      <c r="AC221" s="186">
        <v>0</v>
      </c>
      <c r="AD221" s="167">
        <v>0</v>
      </c>
      <c r="AE221" s="186">
        <v>0</v>
      </c>
      <c r="AF221" s="186">
        <v>0</v>
      </c>
      <c r="AG221" s="167">
        <v>0</v>
      </c>
      <c r="AH221" s="186">
        <v>0</v>
      </c>
      <c r="AI221" s="186">
        <v>0</v>
      </c>
      <c r="AJ221" s="167">
        <v>0</v>
      </c>
      <c r="AK221" s="186">
        <v>0</v>
      </c>
      <c r="AL221" s="186">
        <v>0</v>
      </c>
      <c r="AM221" s="167">
        <v>0</v>
      </c>
      <c r="AN221" s="186">
        <v>0</v>
      </c>
      <c r="AO221" s="186">
        <v>0</v>
      </c>
      <c r="AP221" s="167">
        <v>0</v>
      </c>
      <c r="AQ221" s="189">
        <v>157</v>
      </c>
      <c r="AR221" s="190">
        <v>8</v>
      </c>
      <c r="AS221" s="190">
        <v>0</v>
      </c>
      <c r="AT221" s="190">
        <v>0</v>
      </c>
      <c r="AU221" s="190"/>
      <c r="AV221" s="189">
        <v>149</v>
      </c>
      <c r="AW221" s="189">
        <v>107</v>
      </c>
      <c r="AX221" s="189">
        <v>716</v>
      </c>
    </row>
    <row r="222" spans="1:50" ht="20.25" hidden="1" x14ac:dyDescent="0.3">
      <c r="A222" s="163" t="s">
        <v>308</v>
      </c>
      <c r="B222" s="164">
        <v>35</v>
      </c>
      <c r="C222" s="164">
        <v>35</v>
      </c>
      <c r="D222" s="164">
        <v>14</v>
      </c>
      <c r="E222" s="164">
        <v>14</v>
      </c>
      <c r="F222" s="164">
        <v>9</v>
      </c>
      <c r="G222" s="164">
        <v>9</v>
      </c>
      <c r="H222" s="164">
        <v>643</v>
      </c>
      <c r="I222" s="164">
        <v>643</v>
      </c>
      <c r="J222" s="164">
        <v>42</v>
      </c>
      <c r="K222" s="164">
        <v>51</v>
      </c>
      <c r="L222" s="164">
        <v>2</v>
      </c>
      <c r="M222" s="164">
        <v>11</v>
      </c>
      <c r="N222" s="164">
        <v>0</v>
      </c>
      <c r="O222" s="164">
        <v>6</v>
      </c>
      <c r="P222" s="164">
        <v>0</v>
      </c>
      <c r="Q222" s="164">
        <v>545</v>
      </c>
      <c r="R222" s="186">
        <v>0</v>
      </c>
      <c r="S222" s="186">
        <v>0</v>
      </c>
      <c r="T222" s="187">
        <v>20</v>
      </c>
      <c r="U222" s="187">
        <v>3</v>
      </c>
      <c r="V222" s="188">
        <v>0</v>
      </c>
      <c r="W222" s="188">
        <v>0</v>
      </c>
      <c r="X222" s="186">
        <v>0</v>
      </c>
      <c r="Y222" s="186">
        <v>0</v>
      </c>
      <c r="Z222" s="186">
        <v>0</v>
      </c>
      <c r="AA222" s="167">
        <v>0</v>
      </c>
      <c r="AB222" s="186">
        <v>0</v>
      </c>
      <c r="AC222" s="186">
        <v>0</v>
      </c>
      <c r="AD222" s="167">
        <v>0</v>
      </c>
      <c r="AE222" s="186">
        <v>0</v>
      </c>
      <c r="AF222" s="186">
        <v>0</v>
      </c>
      <c r="AG222" s="167">
        <v>0</v>
      </c>
      <c r="AH222" s="186">
        <v>0</v>
      </c>
      <c r="AI222" s="186">
        <v>0</v>
      </c>
      <c r="AJ222" s="167">
        <v>0</v>
      </c>
      <c r="AK222" s="186">
        <v>0</v>
      </c>
      <c r="AL222" s="186">
        <v>0</v>
      </c>
      <c r="AM222" s="167">
        <v>0</v>
      </c>
      <c r="AN222" s="186">
        <v>0</v>
      </c>
      <c r="AO222" s="186">
        <v>0</v>
      </c>
      <c r="AP222" s="167">
        <v>0</v>
      </c>
      <c r="AQ222" s="189">
        <v>34</v>
      </c>
      <c r="AR222" s="190">
        <v>0</v>
      </c>
      <c r="AS222" s="190">
        <v>1</v>
      </c>
      <c r="AT222" s="190">
        <v>21</v>
      </c>
      <c r="AU222" s="190"/>
      <c r="AV222" s="189">
        <v>34</v>
      </c>
      <c r="AW222" s="189">
        <v>22</v>
      </c>
      <c r="AX222" s="189">
        <v>648</v>
      </c>
    </row>
    <row r="223" spans="1:50" ht="20.25" hidden="1" x14ac:dyDescent="0.3">
      <c r="A223" s="163" t="s">
        <v>309</v>
      </c>
      <c r="B223" s="164">
        <v>175</v>
      </c>
      <c r="C223" s="164">
        <v>175</v>
      </c>
      <c r="D223" s="164">
        <v>153</v>
      </c>
      <c r="E223" s="164">
        <v>175</v>
      </c>
      <c r="F223" s="164">
        <v>115</v>
      </c>
      <c r="G223" s="164">
        <v>130</v>
      </c>
      <c r="H223" s="164">
        <v>752</v>
      </c>
      <c r="I223" s="164">
        <v>743</v>
      </c>
      <c r="J223" s="164">
        <v>162</v>
      </c>
      <c r="K223" s="164">
        <v>162</v>
      </c>
      <c r="L223" s="164">
        <v>125</v>
      </c>
      <c r="M223" s="164">
        <v>125</v>
      </c>
      <c r="N223" s="164">
        <v>0</v>
      </c>
      <c r="O223" s="164">
        <v>0</v>
      </c>
      <c r="P223" s="164">
        <v>0</v>
      </c>
      <c r="Q223" s="164">
        <v>0</v>
      </c>
      <c r="R223" s="186">
        <v>130.25</v>
      </c>
      <c r="S223" s="186">
        <v>132.25</v>
      </c>
      <c r="T223" s="187">
        <v>22.914999999999999</v>
      </c>
      <c r="U223" s="187">
        <v>0.5</v>
      </c>
      <c r="V223" s="188">
        <v>0</v>
      </c>
      <c r="W223" s="188">
        <v>0</v>
      </c>
      <c r="X223" s="186">
        <v>196</v>
      </c>
      <c r="Y223" s="186">
        <v>0</v>
      </c>
      <c r="Z223" s="186">
        <v>0</v>
      </c>
      <c r="AA223" s="167">
        <v>0</v>
      </c>
      <c r="AB223" s="186">
        <v>0</v>
      </c>
      <c r="AC223" s="186">
        <v>0</v>
      </c>
      <c r="AD223" s="167">
        <v>0</v>
      </c>
      <c r="AE223" s="186">
        <v>0</v>
      </c>
      <c r="AF223" s="186">
        <v>0</v>
      </c>
      <c r="AG223" s="167">
        <v>0</v>
      </c>
      <c r="AH223" s="186">
        <v>0</v>
      </c>
      <c r="AI223" s="186">
        <v>0</v>
      </c>
      <c r="AJ223" s="167">
        <v>0</v>
      </c>
      <c r="AK223" s="186">
        <v>0</v>
      </c>
      <c r="AL223" s="186">
        <v>0</v>
      </c>
      <c r="AM223" s="167">
        <v>0</v>
      </c>
      <c r="AN223" s="186">
        <v>0</v>
      </c>
      <c r="AO223" s="186">
        <v>0</v>
      </c>
      <c r="AP223" s="167">
        <v>0</v>
      </c>
      <c r="AQ223" s="189">
        <v>175</v>
      </c>
      <c r="AR223" s="190">
        <v>0</v>
      </c>
      <c r="AS223" s="190">
        <v>0</v>
      </c>
      <c r="AT223" s="190">
        <v>0</v>
      </c>
      <c r="AU223" s="190"/>
      <c r="AV223" s="189">
        <v>175</v>
      </c>
      <c r="AW223" s="189">
        <v>131</v>
      </c>
      <c r="AX223" s="189">
        <v>748</v>
      </c>
    </row>
    <row r="224" spans="1:50" ht="20.25" hidden="1" x14ac:dyDescent="0.3">
      <c r="A224" s="181" t="s">
        <v>310</v>
      </c>
      <c r="B224" s="164">
        <v>15642</v>
      </c>
      <c r="C224" s="164">
        <v>15432</v>
      </c>
      <c r="D224" s="164">
        <v>15414</v>
      </c>
      <c r="E224" s="164">
        <v>15429</v>
      </c>
      <c r="F224" s="164">
        <v>8505</v>
      </c>
      <c r="G224" s="164">
        <v>10461</v>
      </c>
      <c r="H224" s="164">
        <v>552</v>
      </c>
      <c r="I224" s="164">
        <v>678</v>
      </c>
      <c r="J224" s="164">
        <v>20340.2</v>
      </c>
      <c r="K224" s="164">
        <v>19129.2</v>
      </c>
      <c r="L224" s="164">
        <v>15300.2</v>
      </c>
      <c r="M224" s="164">
        <v>13397.2</v>
      </c>
      <c r="N224" s="164">
        <v>12718.029999999999</v>
      </c>
      <c r="O224" s="164">
        <v>1056.8</v>
      </c>
      <c r="P224" s="164">
        <v>831</v>
      </c>
      <c r="Q224" s="164">
        <v>79</v>
      </c>
      <c r="R224" s="186">
        <v>13848.89</v>
      </c>
      <c r="S224" s="186">
        <v>16322.6</v>
      </c>
      <c r="T224" s="187">
        <v>15346.152499999998</v>
      </c>
      <c r="U224" s="187">
        <v>7904.24</v>
      </c>
      <c r="V224" s="188">
        <v>0</v>
      </c>
      <c r="W224" s="188">
        <v>0</v>
      </c>
      <c r="X224" s="186">
        <v>53432</v>
      </c>
      <c r="Y224" s="186">
        <v>92.75</v>
      </c>
      <c r="Z224" s="186">
        <v>91.75</v>
      </c>
      <c r="AA224" s="157">
        <f>(Z224-Y224)/Y224*100</f>
        <v>-1.0781671159029651</v>
      </c>
      <c r="AB224" s="186">
        <v>0</v>
      </c>
      <c r="AC224" s="186">
        <v>0</v>
      </c>
      <c r="AD224" s="157">
        <v>0</v>
      </c>
      <c r="AE224" s="186">
        <v>1</v>
      </c>
      <c r="AF224" s="186">
        <v>0</v>
      </c>
      <c r="AG224" s="157">
        <f>(AF224-AE224)/AE224*100</f>
        <v>-100</v>
      </c>
      <c r="AH224" s="186">
        <v>86.75</v>
      </c>
      <c r="AI224" s="186">
        <v>91.75</v>
      </c>
      <c r="AJ224" s="157">
        <f>(AI224-AH224)/AH224*100</f>
        <v>5.7636887608069163</v>
      </c>
      <c r="AK224" s="186">
        <v>86.5</v>
      </c>
      <c r="AL224" s="186">
        <v>48.999999999999993</v>
      </c>
      <c r="AM224" s="157">
        <f>(AL224-AK224)/AK224*100</f>
        <v>-43.352601156069369</v>
      </c>
      <c r="AN224" s="186">
        <v>997</v>
      </c>
      <c r="AO224" s="186">
        <v>534</v>
      </c>
      <c r="AP224" s="157">
        <f>(AO224-AN224)/AN224*100</f>
        <v>-46.43931795386159</v>
      </c>
      <c r="AQ224" s="189">
        <v>15386</v>
      </c>
      <c r="AR224" s="190">
        <v>102</v>
      </c>
      <c r="AS224" s="190">
        <v>148</v>
      </c>
      <c r="AT224" s="190">
        <v>0</v>
      </c>
      <c r="AU224" s="190"/>
      <c r="AV224" s="189">
        <v>15281</v>
      </c>
      <c r="AW224" s="189">
        <v>9071</v>
      </c>
      <c r="AX224" s="189">
        <v>594</v>
      </c>
    </row>
    <row r="225" spans="1:50" ht="20.25" hidden="1" x14ac:dyDescent="0.3">
      <c r="A225" s="163" t="s">
        <v>311</v>
      </c>
      <c r="B225" s="164">
        <v>2290</v>
      </c>
      <c r="C225" s="164">
        <v>2292</v>
      </c>
      <c r="D225" s="164">
        <v>2285</v>
      </c>
      <c r="E225" s="164">
        <v>2290</v>
      </c>
      <c r="F225" s="164">
        <v>1561</v>
      </c>
      <c r="G225" s="164">
        <v>1979</v>
      </c>
      <c r="H225" s="164">
        <v>683</v>
      </c>
      <c r="I225" s="164">
        <v>864</v>
      </c>
      <c r="J225" s="164">
        <v>3262</v>
      </c>
      <c r="K225" s="164">
        <v>2707</v>
      </c>
      <c r="L225" s="164">
        <v>4153</v>
      </c>
      <c r="M225" s="164">
        <v>2566</v>
      </c>
      <c r="N225" s="164">
        <v>2455.6</v>
      </c>
      <c r="O225" s="164">
        <v>0</v>
      </c>
      <c r="P225" s="164">
        <v>591</v>
      </c>
      <c r="Q225" s="164">
        <v>0</v>
      </c>
      <c r="R225" s="186">
        <v>2427.75</v>
      </c>
      <c r="S225" s="186">
        <v>2380.41</v>
      </c>
      <c r="T225" s="187">
        <v>2250.0949999999998</v>
      </c>
      <c r="U225" s="187">
        <v>1108.52</v>
      </c>
      <c r="V225" s="188">
        <v>0</v>
      </c>
      <c r="W225" s="188">
        <v>0</v>
      </c>
      <c r="X225" s="186">
        <v>16829</v>
      </c>
      <c r="Y225" s="186">
        <v>23.25</v>
      </c>
      <c r="Z225" s="186">
        <v>22.25</v>
      </c>
      <c r="AA225" s="167">
        <v>4.3010752688171996</v>
      </c>
      <c r="AB225" s="186">
        <v>0</v>
      </c>
      <c r="AC225" s="186">
        <v>0</v>
      </c>
      <c r="AD225" s="167">
        <v>0</v>
      </c>
      <c r="AE225" s="186">
        <v>1</v>
      </c>
      <c r="AF225" s="186">
        <v>0</v>
      </c>
      <c r="AG225" s="167">
        <v>100</v>
      </c>
      <c r="AH225" s="186">
        <v>23.25</v>
      </c>
      <c r="AI225" s="186">
        <v>22.25</v>
      </c>
      <c r="AJ225" s="167">
        <v>4.3010752688171996</v>
      </c>
      <c r="AK225" s="186">
        <v>30</v>
      </c>
      <c r="AL225" s="186">
        <v>24</v>
      </c>
      <c r="AM225" s="167">
        <v>20</v>
      </c>
      <c r="AN225" s="186">
        <v>1290</v>
      </c>
      <c r="AO225" s="186">
        <v>1079</v>
      </c>
      <c r="AP225" s="167">
        <v>16.356589147286801</v>
      </c>
      <c r="AQ225" s="189">
        <v>2207</v>
      </c>
      <c r="AR225" s="190">
        <v>0</v>
      </c>
      <c r="AS225" s="190">
        <v>85</v>
      </c>
      <c r="AT225" s="190">
        <v>0</v>
      </c>
      <c r="AU225" s="190"/>
      <c r="AV225" s="189">
        <v>2205</v>
      </c>
      <c r="AW225" s="189">
        <v>1588</v>
      </c>
      <c r="AX225" s="189">
        <v>720</v>
      </c>
    </row>
    <row r="226" spans="1:50" ht="20.25" hidden="1" x14ac:dyDescent="0.3">
      <c r="A226" s="163" t="s">
        <v>312</v>
      </c>
      <c r="B226" s="164">
        <v>304</v>
      </c>
      <c r="C226" s="164">
        <v>304</v>
      </c>
      <c r="D226" s="164">
        <v>304</v>
      </c>
      <c r="E226" s="164">
        <v>304</v>
      </c>
      <c r="F226" s="164">
        <v>148</v>
      </c>
      <c r="G226" s="164">
        <v>158</v>
      </c>
      <c r="H226" s="164">
        <v>487</v>
      </c>
      <c r="I226" s="164">
        <v>519</v>
      </c>
      <c r="J226" s="164">
        <v>459.5</v>
      </c>
      <c r="K226" s="164">
        <v>354.5</v>
      </c>
      <c r="L226" s="164">
        <v>102</v>
      </c>
      <c r="M226" s="164">
        <v>208</v>
      </c>
      <c r="N226" s="164">
        <v>69.8</v>
      </c>
      <c r="O226" s="164">
        <v>3.5</v>
      </c>
      <c r="P226" s="164">
        <v>684</v>
      </c>
      <c r="Q226" s="164">
        <v>17</v>
      </c>
      <c r="R226" s="186">
        <v>561.5</v>
      </c>
      <c r="S226" s="186">
        <v>324.67</v>
      </c>
      <c r="T226" s="187">
        <v>256.11750000000001</v>
      </c>
      <c r="U226" s="187">
        <v>141</v>
      </c>
      <c r="V226" s="188">
        <v>0</v>
      </c>
      <c r="W226" s="188">
        <v>0</v>
      </c>
      <c r="X226" s="186">
        <v>0</v>
      </c>
      <c r="Y226" s="186">
        <v>0</v>
      </c>
      <c r="Z226" s="186">
        <v>0</v>
      </c>
      <c r="AA226" s="167">
        <v>0</v>
      </c>
      <c r="AB226" s="186">
        <v>0</v>
      </c>
      <c r="AC226" s="186">
        <v>0</v>
      </c>
      <c r="AD226" s="167">
        <v>0</v>
      </c>
      <c r="AE226" s="186">
        <v>0</v>
      </c>
      <c r="AF226" s="186">
        <v>0</v>
      </c>
      <c r="AG226" s="167">
        <v>0</v>
      </c>
      <c r="AH226" s="186">
        <v>0</v>
      </c>
      <c r="AI226" s="186">
        <v>0</v>
      </c>
      <c r="AJ226" s="167">
        <v>0</v>
      </c>
      <c r="AK226" s="186">
        <v>0</v>
      </c>
      <c r="AL226" s="186">
        <v>0</v>
      </c>
      <c r="AM226" s="167">
        <v>0</v>
      </c>
      <c r="AN226" s="186">
        <v>0</v>
      </c>
      <c r="AO226" s="186">
        <v>0</v>
      </c>
      <c r="AP226" s="167">
        <v>0</v>
      </c>
      <c r="AQ226" s="189">
        <v>301</v>
      </c>
      <c r="AR226" s="190">
        <v>30</v>
      </c>
      <c r="AS226" s="190">
        <v>33</v>
      </c>
      <c r="AT226" s="190">
        <v>0</v>
      </c>
      <c r="AU226" s="190"/>
      <c r="AV226" s="189">
        <v>271</v>
      </c>
      <c r="AW226" s="189">
        <v>144</v>
      </c>
      <c r="AX226" s="189">
        <v>531</v>
      </c>
    </row>
    <row r="227" spans="1:50" ht="20.25" hidden="1" x14ac:dyDescent="0.3">
      <c r="A227" s="163" t="s">
        <v>313</v>
      </c>
      <c r="B227" s="164">
        <v>394</v>
      </c>
      <c r="C227" s="164">
        <v>394</v>
      </c>
      <c r="D227" s="164">
        <v>364</v>
      </c>
      <c r="E227" s="164">
        <v>394</v>
      </c>
      <c r="F227" s="164">
        <v>143</v>
      </c>
      <c r="G227" s="164">
        <v>112</v>
      </c>
      <c r="H227" s="164">
        <v>393</v>
      </c>
      <c r="I227" s="164">
        <v>285</v>
      </c>
      <c r="J227" s="164">
        <v>226.75</v>
      </c>
      <c r="K227" s="164">
        <v>226.75</v>
      </c>
      <c r="L227" s="164">
        <v>197.75</v>
      </c>
      <c r="M227" s="164">
        <v>197.75</v>
      </c>
      <c r="N227" s="164">
        <v>30.4</v>
      </c>
      <c r="O227" s="164">
        <v>0</v>
      </c>
      <c r="P227" s="164">
        <v>154</v>
      </c>
      <c r="Q227" s="164">
        <v>0</v>
      </c>
      <c r="R227" s="186">
        <v>614.75</v>
      </c>
      <c r="S227" s="186">
        <v>443</v>
      </c>
      <c r="T227" s="187">
        <v>465.47750000000002</v>
      </c>
      <c r="U227" s="187">
        <v>32.75</v>
      </c>
      <c r="V227" s="188">
        <v>0</v>
      </c>
      <c r="W227" s="188">
        <v>0</v>
      </c>
      <c r="X227" s="186">
        <v>0</v>
      </c>
      <c r="Y227" s="186">
        <v>0</v>
      </c>
      <c r="Z227" s="186">
        <v>0</v>
      </c>
      <c r="AA227" s="167">
        <v>0</v>
      </c>
      <c r="AB227" s="186">
        <v>0</v>
      </c>
      <c r="AC227" s="186">
        <v>0</v>
      </c>
      <c r="AD227" s="167">
        <v>0</v>
      </c>
      <c r="AE227" s="186">
        <v>0</v>
      </c>
      <c r="AF227" s="186">
        <v>0</v>
      </c>
      <c r="AG227" s="167">
        <v>0</v>
      </c>
      <c r="AH227" s="186">
        <v>0</v>
      </c>
      <c r="AI227" s="186">
        <v>0</v>
      </c>
      <c r="AJ227" s="167">
        <v>0</v>
      </c>
      <c r="AK227" s="186">
        <v>0</v>
      </c>
      <c r="AL227" s="186">
        <v>0</v>
      </c>
      <c r="AM227" s="167">
        <v>0</v>
      </c>
      <c r="AN227" s="186">
        <v>0</v>
      </c>
      <c r="AO227" s="186">
        <v>0</v>
      </c>
      <c r="AP227" s="167">
        <v>0</v>
      </c>
      <c r="AQ227" s="189">
        <v>394</v>
      </c>
      <c r="AR227" s="190">
        <v>0</v>
      </c>
      <c r="AS227" s="190">
        <v>0</v>
      </c>
      <c r="AT227" s="190">
        <v>0</v>
      </c>
      <c r="AU227" s="190"/>
      <c r="AV227" s="189">
        <v>394</v>
      </c>
      <c r="AW227" s="189">
        <v>169</v>
      </c>
      <c r="AX227" s="189">
        <v>430</v>
      </c>
    </row>
    <row r="228" spans="1:50" ht="20.25" hidden="1" x14ac:dyDescent="0.3">
      <c r="A228" s="163" t="s">
        <v>314</v>
      </c>
      <c r="B228" s="164">
        <v>195</v>
      </c>
      <c r="C228" s="164">
        <v>195</v>
      </c>
      <c r="D228" s="164">
        <v>195</v>
      </c>
      <c r="E228" s="164">
        <v>195</v>
      </c>
      <c r="F228" s="164">
        <v>40</v>
      </c>
      <c r="G228" s="164">
        <v>95</v>
      </c>
      <c r="H228" s="164">
        <v>207</v>
      </c>
      <c r="I228" s="164">
        <v>487</v>
      </c>
      <c r="J228" s="164">
        <v>300.5</v>
      </c>
      <c r="K228" s="164">
        <v>300.5</v>
      </c>
      <c r="L228" s="164">
        <v>293.5</v>
      </c>
      <c r="M228" s="164">
        <v>293.5</v>
      </c>
      <c r="N228" s="164">
        <v>46</v>
      </c>
      <c r="O228" s="164">
        <v>98.4</v>
      </c>
      <c r="P228" s="164">
        <v>157</v>
      </c>
      <c r="Q228" s="164">
        <v>335</v>
      </c>
      <c r="R228" s="186">
        <v>313.5</v>
      </c>
      <c r="S228" s="186">
        <v>291.25</v>
      </c>
      <c r="T228" s="187">
        <v>169</v>
      </c>
      <c r="U228" s="187">
        <v>155</v>
      </c>
      <c r="V228" s="188">
        <v>0</v>
      </c>
      <c r="W228" s="188">
        <v>0</v>
      </c>
      <c r="X228" s="186">
        <v>0</v>
      </c>
      <c r="Y228" s="186">
        <v>0</v>
      </c>
      <c r="Z228" s="186">
        <v>0</v>
      </c>
      <c r="AA228" s="167">
        <v>0</v>
      </c>
      <c r="AB228" s="186">
        <v>0</v>
      </c>
      <c r="AC228" s="186">
        <v>0</v>
      </c>
      <c r="AD228" s="167">
        <v>0</v>
      </c>
      <c r="AE228" s="186">
        <v>0</v>
      </c>
      <c r="AF228" s="186">
        <v>0</v>
      </c>
      <c r="AG228" s="167">
        <v>0</v>
      </c>
      <c r="AH228" s="186">
        <v>0</v>
      </c>
      <c r="AI228" s="186">
        <v>0</v>
      </c>
      <c r="AJ228" s="167">
        <v>0</v>
      </c>
      <c r="AK228" s="186">
        <v>0</v>
      </c>
      <c r="AL228" s="186">
        <v>0</v>
      </c>
      <c r="AM228" s="167">
        <v>0</v>
      </c>
      <c r="AN228" s="186">
        <v>0</v>
      </c>
      <c r="AO228" s="186">
        <v>0</v>
      </c>
      <c r="AP228" s="167">
        <v>0</v>
      </c>
      <c r="AQ228" s="189">
        <v>195</v>
      </c>
      <c r="AR228" s="190">
        <v>0</v>
      </c>
      <c r="AS228" s="190">
        <v>0</v>
      </c>
      <c r="AT228" s="190">
        <v>0</v>
      </c>
      <c r="AU228" s="190"/>
      <c r="AV228" s="189">
        <v>195</v>
      </c>
      <c r="AW228" s="189">
        <v>80</v>
      </c>
      <c r="AX228" s="189">
        <v>410</v>
      </c>
    </row>
    <row r="229" spans="1:50" ht="20.25" hidden="1" x14ac:dyDescent="0.3">
      <c r="A229" s="163" t="s">
        <v>315</v>
      </c>
      <c r="B229" s="164">
        <v>6117</v>
      </c>
      <c r="C229" s="164">
        <v>6117</v>
      </c>
      <c r="D229" s="164">
        <v>6117</v>
      </c>
      <c r="E229" s="164">
        <v>6117</v>
      </c>
      <c r="F229" s="164">
        <v>3303</v>
      </c>
      <c r="G229" s="164">
        <v>4845</v>
      </c>
      <c r="H229" s="164">
        <v>540</v>
      </c>
      <c r="I229" s="164">
        <v>792</v>
      </c>
      <c r="J229" s="164">
        <v>4008</v>
      </c>
      <c r="K229" s="164">
        <v>3990</v>
      </c>
      <c r="L229" s="164">
        <v>3733</v>
      </c>
      <c r="M229" s="164">
        <v>3733</v>
      </c>
      <c r="N229" s="164">
        <v>6932</v>
      </c>
      <c r="O229" s="164">
        <v>644.4</v>
      </c>
      <c r="P229" s="164">
        <v>1857</v>
      </c>
      <c r="Q229" s="164">
        <v>173</v>
      </c>
      <c r="R229" s="186">
        <v>2362.25</v>
      </c>
      <c r="S229" s="186">
        <v>7084.74</v>
      </c>
      <c r="T229" s="187">
        <v>6850.0950000000003</v>
      </c>
      <c r="U229" s="187">
        <v>4153.47</v>
      </c>
      <c r="V229" s="188">
        <v>0</v>
      </c>
      <c r="W229" s="188">
        <v>0</v>
      </c>
      <c r="X229" s="186">
        <v>17670</v>
      </c>
      <c r="Y229" s="186">
        <v>30.5</v>
      </c>
      <c r="Z229" s="186">
        <v>30.5</v>
      </c>
      <c r="AA229" s="167">
        <v>0</v>
      </c>
      <c r="AB229" s="186">
        <v>0</v>
      </c>
      <c r="AC229" s="186">
        <v>0</v>
      </c>
      <c r="AD229" s="167">
        <v>0</v>
      </c>
      <c r="AE229" s="186">
        <v>0</v>
      </c>
      <c r="AF229" s="186">
        <v>0</v>
      </c>
      <c r="AG229" s="167">
        <v>0</v>
      </c>
      <c r="AH229" s="186">
        <v>24.5</v>
      </c>
      <c r="AI229" s="186">
        <v>30.5</v>
      </c>
      <c r="AJ229" s="167">
        <v>24.489795918367346</v>
      </c>
      <c r="AK229" s="186">
        <v>27.5</v>
      </c>
      <c r="AL229" s="186">
        <v>12.9</v>
      </c>
      <c r="AM229" s="167">
        <v>53.090909090909101</v>
      </c>
      <c r="AN229" s="186">
        <v>1122</v>
      </c>
      <c r="AO229" s="186">
        <v>423</v>
      </c>
      <c r="AP229" s="167">
        <v>62.299465240641702</v>
      </c>
      <c r="AQ229" s="189">
        <v>6117</v>
      </c>
      <c r="AR229" s="190">
        <v>0</v>
      </c>
      <c r="AS229" s="190">
        <v>0</v>
      </c>
      <c r="AT229" s="190">
        <v>0</v>
      </c>
      <c r="AU229" s="190"/>
      <c r="AV229" s="189">
        <v>6117</v>
      </c>
      <c r="AW229" s="189">
        <v>3450</v>
      </c>
      <c r="AX229" s="189">
        <v>564</v>
      </c>
    </row>
    <row r="230" spans="1:50" ht="20.25" hidden="1" x14ac:dyDescent="0.3">
      <c r="A230" s="163" t="s">
        <v>316</v>
      </c>
      <c r="B230" s="164">
        <v>225</v>
      </c>
      <c r="C230" s="164">
        <v>225</v>
      </c>
      <c r="D230" s="164">
        <v>225</v>
      </c>
      <c r="E230" s="164">
        <v>225</v>
      </c>
      <c r="F230" s="164">
        <v>70</v>
      </c>
      <c r="G230" s="164">
        <v>100</v>
      </c>
      <c r="H230" s="164">
        <v>311</v>
      </c>
      <c r="I230" s="164">
        <v>445</v>
      </c>
      <c r="J230" s="164">
        <v>249.5</v>
      </c>
      <c r="K230" s="164">
        <v>249.5</v>
      </c>
      <c r="L230" s="164">
        <v>0</v>
      </c>
      <c r="M230" s="164">
        <v>0</v>
      </c>
      <c r="N230" s="164">
        <v>0</v>
      </c>
      <c r="O230" s="164">
        <v>0</v>
      </c>
      <c r="P230" s="164" t="s">
        <v>105</v>
      </c>
      <c r="Q230" s="164" t="s">
        <v>105</v>
      </c>
      <c r="R230" s="186">
        <v>491.75</v>
      </c>
      <c r="S230" s="186">
        <v>222.5</v>
      </c>
      <c r="T230" s="187">
        <v>139.9</v>
      </c>
      <c r="U230" s="187">
        <v>85</v>
      </c>
      <c r="V230" s="188">
        <v>0</v>
      </c>
      <c r="W230" s="188">
        <v>0</v>
      </c>
      <c r="X230" s="186">
        <v>0</v>
      </c>
      <c r="Y230" s="186">
        <v>0</v>
      </c>
      <c r="Z230" s="186">
        <v>0</v>
      </c>
      <c r="AA230" s="167">
        <v>0</v>
      </c>
      <c r="AB230" s="186">
        <v>0</v>
      </c>
      <c r="AC230" s="186">
        <v>0</v>
      </c>
      <c r="AD230" s="167">
        <v>0</v>
      </c>
      <c r="AE230" s="186">
        <v>0</v>
      </c>
      <c r="AF230" s="186">
        <v>0</v>
      </c>
      <c r="AG230" s="167">
        <v>0</v>
      </c>
      <c r="AH230" s="186">
        <v>0</v>
      </c>
      <c r="AI230" s="186">
        <v>0</v>
      </c>
      <c r="AJ230" s="167">
        <v>0</v>
      </c>
      <c r="AK230" s="186">
        <v>0</v>
      </c>
      <c r="AL230" s="186">
        <v>0</v>
      </c>
      <c r="AM230" s="167">
        <v>0</v>
      </c>
      <c r="AN230" s="186" t="s">
        <v>105</v>
      </c>
      <c r="AO230" s="186" t="s">
        <v>105</v>
      </c>
      <c r="AP230" s="167">
        <v>0</v>
      </c>
      <c r="AQ230" s="189">
        <v>297</v>
      </c>
      <c r="AR230" s="190">
        <v>72</v>
      </c>
      <c r="AS230" s="190">
        <v>0</v>
      </c>
      <c r="AT230" s="190">
        <v>0</v>
      </c>
      <c r="AU230" s="190"/>
      <c r="AV230" s="189">
        <v>225</v>
      </c>
      <c r="AW230" s="189">
        <v>107</v>
      </c>
      <c r="AX230" s="189">
        <v>477</v>
      </c>
    </row>
    <row r="231" spans="1:50" ht="20.25" hidden="1" x14ac:dyDescent="0.3">
      <c r="A231" s="163" t="s">
        <v>317</v>
      </c>
      <c r="B231" s="164">
        <v>1657</v>
      </c>
      <c r="C231" s="164">
        <v>1612</v>
      </c>
      <c r="D231" s="164">
        <v>1554</v>
      </c>
      <c r="E231" s="164">
        <v>1612</v>
      </c>
      <c r="F231" s="164">
        <v>755</v>
      </c>
      <c r="G231" s="164">
        <v>596</v>
      </c>
      <c r="H231" s="164">
        <v>486</v>
      </c>
      <c r="I231" s="164">
        <v>370</v>
      </c>
      <c r="J231" s="164">
        <v>1984.45</v>
      </c>
      <c r="K231" s="164">
        <v>1984.45</v>
      </c>
      <c r="L231" s="164">
        <v>1965.45</v>
      </c>
      <c r="M231" s="164">
        <v>1965.45</v>
      </c>
      <c r="N231" s="164">
        <v>24</v>
      </c>
      <c r="O231" s="164">
        <v>0</v>
      </c>
      <c r="P231" s="164">
        <v>12</v>
      </c>
      <c r="Q231" s="164">
        <v>0</v>
      </c>
      <c r="R231" s="186">
        <v>1800.25</v>
      </c>
      <c r="S231" s="186">
        <v>1660.86</v>
      </c>
      <c r="T231" s="187">
        <v>1529</v>
      </c>
      <c r="U231" s="187">
        <v>528.75</v>
      </c>
      <c r="V231" s="188">
        <v>0</v>
      </c>
      <c r="W231" s="188">
        <v>0</v>
      </c>
      <c r="X231" s="186">
        <v>14182</v>
      </c>
      <c r="Y231" s="186">
        <v>17</v>
      </c>
      <c r="Z231" s="186">
        <v>17</v>
      </c>
      <c r="AA231" s="167">
        <v>0</v>
      </c>
      <c r="AB231" s="186">
        <v>0</v>
      </c>
      <c r="AC231" s="186">
        <v>0</v>
      </c>
      <c r="AD231" s="167">
        <v>0</v>
      </c>
      <c r="AE231" s="186">
        <v>0</v>
      </c>
      <c r="AF231" s="186">
        <v>0</v>
      </c>
      <c r="AG231" s="167">
        <v>0</v>
      </c>
      <c r="AH231" s="186">
        <v>17</v>
      </c>
      <c r="AI231" s="186">
        <v>17</v>
      </c>
      <c r="AJ231" s="167">
        <v>0</v>
      </c>
      <c r="AK231" s="186">
        <v>14.5</v>
      </c>
      <c r="AL231" s="186">
        <v>2.8</v>
      </c>
      <c r="AM231" s="167">
        <v>80.689655172413794</v>
      </c>
      <c r="AN231" s="186">
        <v>853</v>
      </c>
      <c r="AO231" s="186">
        <v>165</v>
      </c>
      <c r="AP231" s="167">
        <v>80.656506447831205</v>
      </c>
      <c r="AQ231" s="189">
        <v>1612</v>
      </c>
      <c r="AR231" s="190">
        <v>0</v>
      </c>
      <c r="AS231" s="190">
        <v>0</v>
      </c>
      <c r="AT231" s="190">
        <v>0</v>
      </c>
      <c r="AU231" s="190"/>
      <c r="AV231" s="189">
        <v>1612</v>
      </c>
      <c r="AW231" s="189">
        <v>851</v>
      </c>
      <c r="AX231" s="189">
        <v>528</v>
      </c>
    </row>
    <row r="232" spans="1:50" ht="20.25" hidden="1" x14ac:dyDescent="0.3">
      <c r="A232" s="163" t="s">
        <v>318</v>
      </c>
      <c r="B232" s="164">
        <v>310</v>
      </c>
      <c r="C232" s="164">
        <v>310</v>
      </c>
      <c r="D232" s="164">
        <v>310</v>
      </c>
      <c r="E232" s="164">
        <v>310</v>
      </c>
      <c r="F232" s="164">
        <v>128</v>
      </c>
      <c r="G232" s="164">
        <v>110</v>
      </c>
      <c r="H232" s="164">
        <v>413</v>
      </c>
      <c r="I232" s="164">
        <v>356</v>
      </c>
      <c r="J232" s="164">
        <v>1168</v>
      </c>
      <c r="K232" s="164">
        <v>746</v>
      </c>
      <c r="L232" s="164">
        <v>740</v>
      </c>
      <c r="M232" s="164">
        <v>318</v>
      </c>
      <c r="N232" s="164">
        <v>462.75</v>
      </c>
      <c r="O232" s="164">
        <v>0</v>
      </c>
      <c r="P232" s="164">
        <v>625</v>
      </c>
      <c r="Q232" s="164">
        <v>0</v>
      </c>
      <c r="R232" s="186">
        <v>903.75</v>
      </c>
      <c r="S232" s="186">
        <v>247.54</v>
      </c>
      <c r="T232" s="187">
        <v>207.89</v>
      </c>
      <c r="U232" s="187">
        <v>29</v>
      </c>
      <c r="V232" s="188">
        <v>0</v>
      </c>
      <c r="W232" s="188">
        <v>0</v>
      </c>
      <c r="X232" s="186">
        <v>134</v>
      </c>
      <c r="Y232" s="186">
        <v>0</v>
      </c>
      <c r="Z232" s="186">
        <v>0</v>
      </c>
      <c r="AA232" s="167">
        <v>0</v>
      </c>
      <c r="AB232" s="186">
        <v>0</v>
      </c>
      <c r="AC232" s="186">
        <v>0</v>
      </c>
      <c r="AD232" s="167">
        <v>0</v>
      </c>
      <c r="AE232" s="186">
        <v>0</v>
      </c>
      <c r="AF232" s="186">
        <v>0</v>
      </c>
      <c r="AG232" s="167">
        <v>0</v>
      </c>
      <c r="AH232" s="186">
        <v>0</v>
      </c>
      <c r="AI232" s="186">
        <v>0</v>
      </c>
      <c r="AJ232" s="167">
        <v>0</v>
      </c>
      <c r="AK232" s="186">
        <v>0</v>
      </c>
      <c r="AL232" s="186">
        <v>0</v>
      </c>
      <c r="AM232" s="167">
        <v>0</v>
      </c>
      <c r="AN232" s="186">
        <v>0</v>
      </c>
      <c r="AO232" s="186">
        <v>0</v>
      </c>
      <c r="AP232" s="167">
        <v>0</v>
      </c>
      <c r="AQ232" s="189">
        <v>280</v>
      </c>
      <c r="AR232" s="190">
        <v>0</v>
      </c>
      <c r="AS232" s="190">
        <v>30</v>
      </c>
      <c r="AT232" s="190">
        <v>0</v>
      </c>
      <c r="AU232" s="190"/>
      <c r="AV232" s="189">
        <v>280</v>
      </c>
      <c r="AW232" s="189">
        <v>136</v>
      </c>
      <c r="AX232" s="189">
        <v>487</v>
      </c>
    </row>
    <row r="233" spans="1:50" ht="20.25" hidden="1" x14ac:dyDescent="0.3">
      <c r="A233" s="163" t="s">
        <v>319</v>
      </c>
      <c r="B233" s="164">
        <v>26</v>
      </c>
      <c r="C233" s="164">
        <v>26</v>
      </c>
      <c r="D233" s="164">
        <v>26</v>
      </c>
      <c r="E233" s="164">
        <v>26</v>
      </c>
      <c r="F233" s="164">
        <v>7</v>
      </c>
      <c r="G233" s="164">
        <v>9</v>
      </c>
      <c r="H233" s="164">
        <v>276</v>
      </c>
      <c r="I233" s="164">
        <v>342</v>
      </c>
      <c r="J233" s="164">
        <v>12.5</v>
      </c>
      <c r="K233" s="164">
        <v>12.5</v>
      </c>
      <c r="L233" s="164">
        <v>5.5</v>
      </c>
      <c r="M233" s="164">
        <v>5.5</v>
      </c>
      <c r="N233" s="164">
        <v>0</v>
      </c>
      <c r="O233" s="164">
        <v>0</v>
      </c>
      <c r="P233" s="164">
        <v>0</v>
      </c>
      <c r="Q233" s="164">
        <v>0</v>
      </c>
      <c r="R233" s="186">
        <v>71.83</v>
      </c>
      <c r="S233" s="186">
        <v>29.5</v>
      </c>
      <c r="T233" s="187">
        <v>18.329999999999998</v>
      </c>
      <c r="U233" s="187">
        <v>12.38</v>
      </c>
      <c r="V233" s="188">
        <v>0</v>
      </c>
      <c r="W233" s="188">
        <v>0</v>
      </c>
      <c r="X233" s="186">
        <v>0</v>
      </c>
      <c r="Y233" s="186">
        <v>0</v>
      </c>
      <c r="Z233" s="186">
        <v>0</v>
      </c>
      <c r="AA233" s="167">
        <v>0</v>
      </c>
      <c r="AB233" s="186">
        <v>0</v>
      </c>
      <c r="AC233" s="186">
        <v>0</v>
      </c>
      <c r="AD233" s="167">
        <v>0</v>
      </c>
      <c r="AE233" s="186">
        <v>0</v>
      </c>
      <c r="AF233" s="186">
        <v>0</v>
      </c>
      <c r="AG233" s="167">
        <v>0</v>
      </c>
      <c r="AH233" s="186">
        <v>0</v>
      </c>
      <c r="AI233" s="186">
        <v>0</v>
      </c>
      <c r="AJ233" s="167">
        <v>0</v>
      </c>
      <c r="AK233" s="186">
        <v>0</v>
      </c>
      <c r="AL233" s="186">
        <v>0</v>
      </c>
      <c r="AM233" s="167">
        <v>0</v>
      </c>
      <c r="AN233" s="186">
        <v>0</v>
      </c>
      <c r="AO233" s="186">
        <v>0</v>
      </c>
      <c r="AP233" s="167">
        <v>0</v>
      </c>
      <c r="AQ233" s="189">
        <v>26</v>
      </c>
      <c r="AR233" s="190">
        <v>0</v>
      </c>
      <c r="AS233" s="190">
        <v>0</v>
      </c>
      <c r="AT233" s="190">
        <v>0</v>
      </c>
      <c r="AU233" s="190"/>
      <c r="AV233" s="189">
        <v>26</v>
      </c>
      <c r="AW233" s="189">
        <v>10</v>
      </c>
      <c r="AX233" s="189">
        <v>371</v>
      </c>
    </row>
    <row r="234" spans="1:50" ht="20.25" hidden="1" x14ac:dyDescent="0.3">
      <c r="A234" s="163" t="s">
        <v>320</v>
      </c>
      <c r="B234" s="164">
        <v>891</v>
      </c>
      <c r="C234" s="164">
        <v>891</v>
      </c>
      <c r="D234" s="164">
        <v>802</v>
      </c>
      <c r="E234" s="164">
        <v>891</v>
      </c>
      <c r="F234" s="164">
        <v>350</v>
      </c>
      <c r="G234" s="164">
        <v>454</v>
      </c>
      <c r="H234" s="164">
        <v>437</v>
      </c>
      <c r="I234" s="164">
        <v>509</v>
      </c>
      <c r="J234" s="164">
        <v>2313</v>
      </c>
      <c r="K234" s="164">
        <v>2245</v>
      </c>
      <c r="L234" s="164">
        <v>1187</v>
      </c>
      <c r="M234" s="164">
        <v>1187</v>
      </c>
      <c r="N234" s="164">
        <v>0</v>
      </c>
      <c r="O234" s="164">
        <v>0</v>
      </c>
      <c r="P234" s="164">
        <v>0</v>
      </c>
      <c r="Q234" s="164">
        <v>0</v>
      </c>
      <c r="R234" s="186">
        <v>744.81</v>
      </c>
      <c r="S234" s="186">
        <v>864.2</v>
      </c>
      <c r="T234" s="187">
        <v>802.16499999999905</v>
      </c>
      <c r="U234" s="187">
        <v>705.06</v>
      </c>
      <c r="V234" s="188">
        <v>0</v>
      </c>
      <c r="W234" s="188">
        <v>0</v>
      </c>
      <c r="X234" s="186">
        <v>0</v>
      </c>
      <c r="Y234" s="186">
        <v>13</v>
      </c>
      <c r="Z234" s="186">
        <v>13</v>
      </c>
      <c r="AA234" s="167">
        <v>0</v>
      </c>
      <c r="AB234" s="186">
        <v>0</v>
      </c>
      <c r="AC234" s="186">
        <v>0</v>
      </c>
      <c r="AD234" s="167">
        <v>0</v>
      </c>
      <c r="AE234" s="186">
        <v>0</v>
      </c>
      <c r="AF234" s="186">
        <v>0</v>
      </c>
      <c r="AG234" s="167">
        <v>0</v>
      </c>
      <c r="AH234" s="186">
        <v>13</v>
      </c>
      <c r="AI234" s="186">
        <v>13</v>
      </c>
      <c r="AJ234" s="167">
        <v>0</v>
      </c>
      <c r="AK234" s="186">
        <v>9</v>
      </c>
      <c r="AL234" s="186">
        <v>6.3</v>
      </c>
      <c r="AM234" s="167">
        <v>30</v>
      </c>
      <c r="AN234" s="186">
        <v>692</v>
      </c>
      <c r="AO234" s="186">
        <v>485</v>
      </c>
      <c r="AP234" s="167">
        <v>29.9132947976879</v>
      </c>
      <c r="AQ234" s="189">
        <v>891</v>
      </c>
      <c r="AR234" s="190">
        <v>0</v>
      </c>
      <c r="AS234" s="190">
        <v>0</v>
      </c>
      <c r="AT234" s="190">
        <v>0</v>
      </c>
      <c r="AU234" s="190"/>
      <c r="AV234" s="189">
        <v>891</v>
      </c>
      <c r="AW234" s="189">
        <v>525</v>
      </c>
      <c r="AX234" s="189">
        <v>589</v>
      </c>
    </row>
    <row r="235" spans="1:50" ht="20.25" hidden="1" x14ac:dyDescent="0.3">
      <c r="A235" s="163" t="s">
        <v>321</v>
      </c>
      <c r="B235" s="164">
        <v>149</v>
      </c>
      <c r="C235" s="164">
        <v>139</v>
      </c>
      <c r="D235" s="164">
        <v>149</v>
      </c>
      <c r="E235" s="164">
        <v>139</v>
      </c>
      <c r="F235" s="164">
        <v>47</v>
      </c>
      <c r="G235" s="164">
        <v>58</v>
      </c>
      <c r="H235" s="164">
        <v>313</v>
      </c>
      <c r="I235" s="164">
        <v>420</v>
      </c>
      <c r="J235" s="164">
        <v>172</v>
      </c>
      <c r="K235" s="164">
        <v>172</v>
      </c>
      <c r="L235" s="164">
        <v>172</v>
      </c>
      <c r="M235" s="164">
        <v>172</v>
      </c>
      <c r="N235" s="164">
        <v>372.48</v>
      </c>
      <c r="O235" s="164">
        <v>285.5</v>
      </c>
      <c r="P235" s="164">
        <v>2166</v>
      </c>
      <c r="Q235" s="164">
        <v>1660</v>
      </c>
      <c r="R235" s="186">
        <v>414.5</v>
      </c>
      <c r="S235" s="186">
        <v>116.75</v>
      </c>
      <c r="T235" s="187">
        <v>98</v>
      </c>
      <c r="U235" s="187">
        <v>36.5</v>
      </c>
      <c r="V235" s="188">
        <v>0</v>
      </c>
      <c r="W235" s="188">
        <v>0</v>
      </c>
      <c r="X235" s="186">
        <v>0</v>
      </c>
      <c r="Y235" s="186">
        <v>0</v>
      </c>
      <c r="Z235" s="186">
        <v>0</v>
      </c>
      <c r="AA235" s="167">
        <v>0</v>
      </c>
      <c r="AB235" s="186">
        <v>0</v>
      </c>
      <c r="AC235" s="186">
        <v>0</v>
      </c>
      <c r="AD235" s="167">
        <v>0</v>
      </c>
      <c r="AE235" s="186">
        <v>0</v>
      </c>
      <c r="AF235" s="186">
        <v>0</v>
      </c>
      <c r="AG235" s="167">
        <v>0</v>
      </c>
      <c r="AH235" s="186">
        <v>0</v>
      </c>
      <c r="AI235" s="186">
        <v>0</v>
      </c>
      <c r="AJ235" s="167">
        <v>0</v>
      </c>
      <c r="AK235" s="186">
        <v>0</v>
      </c>
      <c r="AL235" s="186">
        <v>0</v>
      </c>
      <c r="AM235" s="167">
        <v>0</v>
      </c>
      <c r="AN235" s="186">
        <v>0</v>
      </c>
      <c r="AO235" s="186">
        <v>0</v>
      </c>
      <c r="AP235" s="167">
        <v>0</v>
      </c>
      <c r="AQ235" s="189">
        <v>139</v>
      </c>
      <c r="AR235" s="190">
        <v>0</v>
      </c>
      <c r="AS235" s="190">
        <v>0</v>
      </c>
      <c r="AT235" s="190">
        <v>0</v>
      </c>
      <c r="AU235" s="190"/>
      <c r="AV235" s="189">
        <v>139</v>
      </c>
      <c r="AW235" s="189">
        <v>62</v>
      </c>
      <c r="AX235" s="189">
        <v>446</v>
      </c>
    </row>
    <row r="236" spans="1:50" ht="20.25" hidden="1" x14ac:dyDescent="0.3">
      <c r="A236" s="163" t="s">
        <v>322</v>
      </c>
      <c r="B236" s="164">
        <v>173</v>
      </c>
      <c r="C236" s="164">
        <v>173</v>
      </c>
      <c r="D236" s="164">
        <v>173</v>
      </c>
      <c r="E236" s="164">
        <v>173</v>
      </c>
      <c r="F236" s="164">
        <v>55</v>
      </c>
      <c r="G236" s="164">
        <v>93</v>
      </c>
      <c r="H236" s="164">
        <v>318</v>
      </c>
      <c r="I236" s="164">
        <v>537</v>
      </c>
      <c r="J236" s="164">
        <v>221</v>
      </c>
      <c r="K236" s="164">
        <v>221</v>
      </c>
      <c r="L236" s="164">
        <v>221</v>
      </c>
      <c r="M236" s="164">
        <v>221</v>
      </c>
      <c r="N236" s="164">
        <v>1390</v>
      </c>
      <c r="O236" s="164">
        <v>25</v>
      </c>
      <c r="P236" s="164">
        <v>6290</v>
      </c>
      <c r="Q236" s="164">
        <v>113</v>
      </c>
      <c r="R236" s="186">
        <v>777.75</v>
      </c>
      <c r="S236" s="186">
        <v>180.73</v>
      </c>
      <c r="T236" s="187">
        <v>169.75</v>
      </c>
      <c r="U236" s="187">
        <v>56.75</v>
      </c>
      <c r="V236" s="188">
        <v>0</v>
      </c>
      <c r="W236" s="188">
        <v>0</v>
      </c>
      <c r="X236" s="186">
        <v>94</v>
      </c>
      <c r="Y236" s="186">
        <v>0</v>
      </c>
      <c r="Z236" s="186">
        <v>0</v>
      </c>
      <c r="AA236" s="167">
        <v>0</v>
      </c>
      <c r="AB236" s="186">
        <v>0</v>
      </c>
      <c r="AC236" s="186">
        <v>0</v>
      </c>
      <c r="AD236" s="167">
        <v>0</v>
      </c>
      <c r="AE236" s="186">
        <v>0</v>
      </c>
      <c r="AF236" s="186">
        <v>0</v>
      </c>
      <c r="AG236" s="167">
        <v>0</v>
      </c>
      <c r="AH236" s="186">
        <v>0</v>
      </c>
      <c r="AI236" s="186">
        <v>0</v>
      </c>
      <c r="AJ236" s="167">
        <v>0</v>
      </c>
      <c r="AK236" s="186">
        <v>0</v>
      </c>
      <c r="AL236" s="186">
        <v>0</v>
      </c>
      <c r="AM236" s="167">
        <v>0</v>
      </c>
      <c r="AN236" s="186">
        <v>0</v>
      </c>
      <c r="AO236" s="186">
        <v>0</v>
      </c>
      <c r="AP236" s="167">
        <v>0</v>
      </c>
      <c r="AQ236" s="189">
        <v>173</v>
      </c>
      <c r="AR236" s="190">
        <v>0</v>
      </c>
      <c r="AS236" s="190">
        <v>0</v>
      </c>
      <c r="AT236" s="190">
        <v>0</v>
      </c>
      <c r="AU236" s="190"/>
      <c r="AV236" s="189">
        <v>173</v>
      </c>
      <c r="AW236" s="189">
        <v>80</v>
      </c>
      <c r="AX236" s="189">
        <v>462</v>
      </c>
    </row>
    <row r="237" spans="1:50" ht="20.25" hidden="1" x14ac:dyDescent="0.3">
      <c r="A237" s="163" t="s">
        <v>323</v>
      </c>
      <c r="B237" s="164">
        <v>537</v>
      </c>
      <c r="C237" s="164">
        <v>538</v>
      </c>
      <c r="D237" s="164">
        <v>537</v>
      </c>
      <c r="E237" s="164">
        <v>537</v>
      </c>
      <c r="F237" s="164">
        <v>403</v>
      </c>
      <c r="G237" s="164">
        <v>460</v>
      </c>
      <c r="H237" s="164">
        <v>751</v>
      </c>
      <c r="I237" s="164">
        <v>857</v>
      </c>
      <c r="J237" s="164">
        <v>433</v>
      </c>
      <c r="K237" s="164">
        <v>390</v>
      </c>
      <c r="L237" s="164">
        <v>390</v>
      </c>
      <c r="M237" s="164">
        <v>390</v>
      </c>
      <c r="N237" s="164">
        <v>76</v>
      </c>
      <c r="O237" s="164">
        <v>0</v>
      </c>
      <c r="P237" s="164">
        <v>195</v>
      </c>
      <c r="Q237" s="164">
        <v>0</v>
      </c>
      <c r="R237" s="186">
        <v>1575.5</v>
      </c>
      <c r="S237" s="186">
        <v>597.21</v>
      </c>
      <c r="T237" s="187">
        <v>538.80250000000001</v>
      </c>
      <c r="U237" s="187">
        <v>190.05</v>
      </c>
      <c r="V237" s="188">
        <v>0</v>
      </c>
      <c r="W237" s="188">
        <v>0</v>
      </c>
      <c r="X237" s="186">
        <v>4467</v>
      </c>
      <c r="Y237" s="186">
        <v>0</v>
      </c>
      <c r="Z237" s="186">
        <v>0</v>
      </c>
      <c r="AA237" s="167">
        <v>0</v>
      </c>
      <c r="AB237" s="186">
        <v>0</v>
      </c>
      <c r="AC237" s="186">
        <v>0</v>
      </c>
      <c r="AD237" s="167">
        <v>0</v>
      </c>
      <c r="AE237" s="186">
        <v>0</v>
      </c>
      <c r="AF237" s="186">
        <v>0</v>
      </c>
      <c r="AG237" s="167">
        <v>0</v>
      </c>
      <c r="AH237" s="186">
        <v>0</v>
      </c>
      <c r="AI237" s="186">
        <v>0</v>
      </c>
      <c r="AJ237" s="167">
        <v>0</v>
      </c>
      <c r="AK237" s="186">
        <v>0</v>
      </c>
      <c r="AL237" s="186">
        <v>0</v>
      </c>
      <c r="AM237" s="167">
        <v>0</v>
      </c>
      <c r="AN237" s="186">
        <v>0</v>
      </c>
      <c r="AO237" s="186">
        <v>0</v>
      </c>
      <c r="AP237" s="167">
        <v>0</v>
      </c>
      <c r="AQ237" s="189">
        <v>538</v>
      </c>
      <c r="AR237" s="190">
        <v>0</v>
      </c>
      <c r="AS237" s="190">
        <v>0</v>
      </c>
      <c r="AT237" s="190">
        <v>0</v>
      </c>
      <c r="AU237" s="190"/>
      <c r="AV237" s="189">
        <v>537</v>
      </c>
      <c r="AW237" s="189">
        <v>395</v>
      </c>
      <c r="AX237" s="189">
        <v>735</v>
      </c>
    </row>
    <row r="238" spans="1:50" ht="20.25" hidden="1" x14ac:dyDescent="0.3">
      <c r="A238" s="163" t="s">
        <v>324</v>
      </c>
      <c r="B238" s="164">
        <v>2374</v>
      </c>
      <c r="C238" s="164">
        <v>2216</v>
      </c>
      <c r="D238" s="164">
        <v>2373</v>
      </c>
      <c r="E238" s="164">
        <v>2216</v>
      </c>
      <c r="F238" s="164">
        <v>1495</v>
      </c>
      <c r="G238" s="164">
        <v>1392</v>
      </c>
      <c r="H238" s="164">
        <v>630</v>
      </c>
      <c r="I238" s="164">
        <v>628</v>
      </c>
      <c r="J238" s="164">
        <v>5530</v>
      </c>
      <c r="K238" s="164">
        <v>5530</v>
      </c>
      <c r="L238" s="164">
        <v>2140</v>
      </c>
      <c r="M238" s="164">
        <v>2140</v>
      </c>
      <c r="N238" s="164">
        <v>859</v>
      </c>
      <c r="O238" s="164">
        <v>0</v>
      </c>
      <c r="P238" s="164">
        <v>401</v>
      </c>
      <c r="Q238" s="164">
        <v>0</v>
      </c>
      <c r="R238" s="186">
        <v>789</v>
      </c>
      <c r="S238" s="186">
        <v>1879.24</v>
      </c>
      <c r="T238" s="187">
        <v>1851.53</v>
      </c>
      <c r="U238" s="187">
        <v>670.02</v>
      </c>
      <c r="V238" s="188">
        <v>0</v>
      </c>
      <c r="W238" s="188">
        <v>0</v>
      </c>
      <c r="X238" s="186">
        <v>56</v>
      </c>
      <c r="Y238" s="186">
        <v>9</v>
      </c>
      <c r="Z238" s="186">
        <v>9</v>
      </c>
      <c r="AA238" s="167">
        <v>0</v>
      </c>
      <c r="AB238" s="186">
        <v>0</v>
      </c>
      <c r="AC238" s="186">
        <v>0</v>
      </c>
      <c r="AD238" s="167">
        <v>0</v>
      </c>
      <c r="AE238" s="186">
        <v>0</v>
      </c>
      <c r="AF238" s="186">
        <v>0</v>
      </c>
      <c r="AG238" s="167">
        <v>0</v>
      </c>
      <c r="AH238" s="186">
        <v>9</v>
      </c>
      <c r="AI238" s="186">
        <v>9</v>
      </c>
      <c r="AJ238" s="167">
        <v>0</v>
      </c>
      <c r="AK238" s="186">
        <v>5.5</v>
      </c>
      <c r="AL238" s="186">
        <v>3</v>
      </c>
      <c r="AM238" s="167">
        <v>45.454545454545503</v>
      </c>
      <c r="AN238" s="186">
        <v>611</v>
      </c>
      <c r="AO238" s="186">
        <v>333</v>
      </c>
      <c r="AP238" s="167">
        <v>45.499181669394403</v>
      </c>
      <c r="AQ238" s="189">
        <v>2216</v>
      </c>
      <c r="AR238" s="190">
        <v>0</v>
      </c>
      <c r="AS238" s="190">
        <v>0</v>
      </c>
      <c r="AT238" s="190">
        <v>0</v>
      </c>
      <c r="AU238" s="190"/>
      <c r="AV238" s="189">
        <v>2216</v>
      </c>
      <c r="AW238" s="189">
        <v>1474</v>
      </c>
      <c r="AX238" s="189">
        <v>665</v>
      </c>
    </row>
    <row r="239" spans="1:50" ht="20.25" hidden="1" x14ac:dyDescent="0.3">
      <c r="A239" s="181" t="s">
        <v>325</v>
      </c>
      <c r="B239" s="164">
        <v>1680</v>
      </c>
      <c r="C239" s="164">
        <v>1680</v>
      </c>
      <c r="D239" s="164">
        <v>1547</v>
      </c>
      <c r="E239" s="164">
        <v>1660</v>
      </c>
      <c r="F239" s="164">
        <v>611</v>
      </c>
      <c r="G239" s="164">
        <v>1020</v>
      </c>
      <c r="H239" s="164">
        <v>395</v>
      </c>
      <c r="I239" s="164">
        <v>614</v>
      </c>
      <c r="J239" s="164">
        <v>1366.75</v>
      </c>
      <c r="K239" s="164">
        <v>1367.75</v>
      </c>
      <c r="L239" s="164">
        <v>1141.25</v>
      </c>
      <c r="M239" s="164">
        <v>1141.25</v>
      </c>
      <c r="N239" s="164">
        <v>202.21</v>
      </c>
      <c r="O239" s="164">
        <v>676.81999999999994</v>
      </c>
      <c r="P239" s="164">
        <v>177</v>
      </c>
      <c r="Q239" s="164">
        <v>593</v>
      </c>
      <c r="R239" s="186">
        <v>1327.25</v>
      </c>
      <c r="S239" s="186">
        <v>1490.69</v>
      </c>
      <c r="T239" s="187">
        <v>1180.4675</v>
      </c>
      <c r="U239" s="187">
        <v>695.97</v>
      </c>
      <c r="V239" s="188">
        <v>0</v>
      </c>
      <c r="W239" s="188">
        <v>0</v>
      </c>
      <c r="X239" s="186">
        <v>747</v>
      </c>
      <c r="Y239" s="186">
        <v>31</v>
      </c>
      <c r="Z239" s="186">
        <v>30</v>
      </c>
      <c r="AA239" s="157">
        <f>(Z239-Y239)/Y239*100</f>
        <v>-3.225806451612903</v>
      </c>
      <c r="AB239" s="186">
        <v>0</v>
      </c>
      <c r="AC239" s="186">
        <v>1</v>
      </c>
      <c r="AD239" s="157">
        <v>100</v>
      </c>
      <c r="AE239" s="186">
        <v>1</v>
      </c>
      <c r="AF239" s="186">
        <v>0</v>
      </c>
      <c r="AG239" s="157">
        <f>(AF239-AE239)/AE239*100</f>
        <v>-100</v>
      </c>
      <c r="AH239" s="186">
        <v>31</v>
      </c>
      <c r="AI239" s="186">
        <v>30</v>
      </c>
      <c r="AJ239" s="157">
        <f>(AI239-AH239)/AH239*100</f>
        <v>-3.225806451612903</v>
      </c>
      <c r="AK239" s="186">
        <v>40.4</v>
      </c>
      <c r="AL239" s="186">
        <v>23.4</v>
      </c>
      <c r="AM239" s="157">
        <f>(AL239-AK239)/AK239*100</f>
        <v>-42.079207920792086</v>
      </c>
      <c r="AN239" s="186">
        <v>1303</v>
      </c>
      <c r="AO239" s="186">
        <v>780</v>
      </c>
      <c r="AP239" s="157">
        <f>(AO239-AN239)/AN239*100</f>
        <v>-40.138142747505754</v>
      </c>
      <c r="AQ239" s="189">
        <v>1675</v>
      </c>
      <c r="AR239" s="190">
        <v>0</v>
      </c>
      <c r="AS239" s="190">
        <v>5</v>
      </c>
      <c r="AT239" s="190">
        <v>20</v>
      </c>
      <c r="AU239" s="190"/>
      <c r="AV239" s="189">
        <v>1675</v>
      </c>
      <c r="AW239" s="189">
        <v>885</v>
      </c>
      <c r="AX239" s="189">
        <v>528</v>
      </c>
    </row>
    <row r="240" spans="1:50" ht="20.25" hidden="1" x14ac:dyDescent="0.3">
      <c r="A240" s="163" t="s">
        <v>326</v>
      </c>
      <c r="B240" s="164">
        <v>225</v>
      </c>
      <c r="C240" s="164">
        <v>225</v>
      </c>
      <c r="D240" s="164">
        <v>175</v>
      </c>
      <c r="E240" s="164">
        <v>225</v>
      </c>
      <c r="F240" s="164">
        <v>70</v>
      </c>
      <c r="G240" s="164">
        <v>117</v>
      </c>
      <c r="H240" s="164">
        <v>402</v>
      </c>
      <c r="I240" s="164">
        <v>518</v>
      </c>
      <c r="J240" s="164">
        <v>161</v>
      </c>
      <c r="K240" s="164">
        <v>161</v>
      </c>
      <c r="L240" s="164">
        <v>113</v>
      </c>
      <c r="M240" s="164">
        <v>113</v>
      </c>
      <c r="N240" s="164">
        <v>51</v>
      </c>
      <c r="O240" s="164">
        <v>0.82</v>
      </c>
      <c r="P240" s="164">
        <v>451</v>
      </c>
      <c r="Q240" s="164">
        <v>7</v>
      </c>
      <c r="R240" s="186">
        <v>79.25</v>
      </c>
      <c r="S240" s="186">
        <v>135.76</v>
      </c>
      <c r="T240" s="187">
        <v>108.5</v>
      </c>
      <c r="U240" s="187">
        <v>66.25</v>
      </c>
      <c r="V240" s="188">
        <v>0</v>
      </c>
      <c r="W240" s="188">
        <v>0</v>
      </c>
      <c r="X240" s="186">
        <v>0</v>
      </c>
      <c r="Y240" s="186">
        <v>0</v>
      </c>
      <c r="Z240" s="186">
        <v>0</v>
      </c>
      <c r="AA240" s="167">
        <v>0</v>
      </c>
      <c r="AB240" s="186">
        <v>0</v>
      </c>
      <c r="AC240" s="186">
        <v>0</v>
      </c>
      <c r="AD240" s="167">
        <v>0</v>
      </c>
      <c r="AE240" s="186">
        <v>0</v>
      </c>
      <c r="AF240" s="186">
        <v>0</v>
      </c>
      <c r="AG240" s="167">
        <v>0</v>
      </c>
      <c r="AH240" s="186">
        <v>0</v>
      </c>
      <c r="AI240" s="186">
        <v>0</v>
      </c>
      <c r="AJ240" s="167">
        <v>0</v>
      </c>
      <c r="AK240" s="186">
        <v>0</v>
      </c>
      <c r="AL240" s="186">
        <v>0</v>
      </c>
      <c r="AM240" s="167">
        <v>0</v>
      </c>
      <c r="AN240" s="186" t="s">
        <v>105</v>
      </c>
      <c r="AO240" s="186" t="s">
        <v>105</v>
      </c>
      <c r="AP240" s="167">
        <v>0</v>
      </c>
      <c r="AQ240" s="189">
        <v>225</v>
      </c>
      <c r="AR240" s="190">
        <v>0</v>
      </c>
      <c r="AS240" s="190">
        <v>0</v>
      </c>
      <c r="AT240" s="190">
        <v>0</v>
      </c>
      <c r="AU240" s="190"/>
      <c r="AV240" s="189">
        <v>225</v>
      </c>
      <c r="AW240" s="189">
        <v>110</v>
      </c>
      <c r="AX240" s="189">
        <v>490</v>
      </c>
    </row>
    <row r="241" spans="1:50" ht="20.25" hidden="1" x14ac:dyDescent="0.3">
      <c r="A241" s="163" t="s">
        <v>327</v>
      </c>
      <c r="B241" s="164">
        <v>414</v>
      </c>
      <c r="C241" s="164">
        <v>414</v>
      </c>
      <c r="D241" s="164">
        <v>402</v>
      </c>
      <c r="E241" s="164">
        <v>407</v>
      </c>
      <c r="F241" s="164">
        <v>94</v>
      </c>
      <c r="G241" s="164">
        <v>235</v>
      </c>
      <c r="H241" s="164">
        <v>234</v>
      </c>
      <c r="I241" s="164">
        <v>577</v>
      </c>
      <c r="J241" s="164">
        <v>223</v>
      </c>
      <c r="K241" s="164">
        <v>227</v>
      </c>
      <c r="L241" s="164">
        <v>139</v>
      </c>
      <c r="M241" s="164">
        <v>139</v>
      </c>
      <c r="N241" s="164">
        <v>26</v>
      </c>
      <c r="O241" s="164">
        <v>0</v>
      </c>
      <c r="P241" s="164">
        <v>187</v>
      </c>
      <c r="Q241" s="164">
        <v>0</v>
      </c>
      <c r="R241" s="186">
        <v>330.75</v>
      </c>
      <c r="S241" s="186">
        <v>439.22</v>
      </c>
      <c r="T241" s="187">
        <v>315.21749999999997</v>
      </c>
      <c r="U241" s="187">
        <v>217.22</v>
      </c>
      <c r="V241" s="188">
        <v>0</v>
      </c>
      <c r="W241" s="188">
        <v>0</v>
      </c>
      <c r="X241" s="186">
        <v>0</v>
      </c>
      <c r="Y241" s="186">
        <v>10</v>
      </c>
      <c r="Z241" s="186">
        <v>9</v>
      </c>
      <c r="AA241" s="167">
        <v>10</v>
      </c>
      <c r="AB241" s="186">
        <v>0</v>
      </c>
      <c r="AC241" s="186">
        <v>0</v>
      </c>
      <c r="AD241" s="167">
        <v>0</v>
      </c>
      <c r="AE241" s="186">
        <v>1</v>
      </c>
      <c r="AF241" s="186">
        <v>0</v>
      </c>
      <c r="AG241" s="167">
        <v>100</v>
      </c>
      <c r="AH241" s="186">
        <v>10</v>
      </c>
      <c r="AI241" s="186">
        <v>9</v>
      </c>
      <c r="AJ241" s="167">
        <v>10</v>
      </c>
      <c r="AK241" s="186">
        <v>15.7</v>
      </c>
      <c r="AL241" s="186">
        <v>10.8</v>
      </c>
      <c r="AM241" s="167">
        <v>31.210191082802499</v>
      </c>
      <c r="AN241" s="186">
        <v>1570</v>
      </c>
      <c r="AO241" s="186">
        <v>1200</v>
      </c>
      <c r="AP241" s="167">
        <v>23.566878980891701</v>
      </c>
      <c r="AQ241" s="189">
        <v>413</v>
      </c>
      <c r="AR241" s="190">
        <v>0</v>
      </c>
      <c r="AS241" s="190">
        <v>1</v>
      </c>
      <c r="AT241" s="190">
        <v>7</v>
      </c>
      <c r="AU241" s="190"/>
      <c r="AV241" s="189">
        <v>413</v>
      </c>
      <c r="AW241" s="189">
        <v>177</v>
      </c>
      <c r="AX241" s="189">
        <v>429</v>
      </c>
    </row>
    <row r="242" spans="1:50" ht="20.25" hidden="1" x14ac:dyDescent="0.3">
      <c r="A242" s="163" t="s">
        <v>328</v>
      </c>
      <c r="B242" s="164">
        <v>17</v>
      </c>
      <c r="C242" s="164">
        <v>17</v>
      </c>
      <c r="D242" s="164">
        <v>12</v>
      </c>
      <c r="E242" s="164">
        <v>12</v>
      </c>
      <c r="F242" s="164">
        <v>4</v>
      </c>
      <c r="G242" s="164">
        <v>5</v>
      </c>
      <c r="H242" s="164">
        <v>356</v>
      </c>
      <c r="I242" s="164">
        <v>417</v>
      </c>
      <c r="J242" s="164">
        <v>12.5</v>
      </c>
      <c r="K242" s="164">
        <v>12.5</v>
      </c>
      <c r="L242" s="164">
        <v>5.25</v>
      </c>
      <c r="M242" s="164">
        <v>5.25</v>
      </c>
      <c r="N242" s="164">
        <v>10.210000000000001</v>
      </c>
      <c r="O242" s="164">
        <v>3</v>
      </c>
      <c r="P242" s="164">
        <v>1945</v>
      </c>
      <c r="Q242" s="164">
        <v>571</v>
      </c>
      <c r="R242" s="186">
        <v>4</v>
      </c>
      <c r="S242" s="186">
        <v>17.25</v>
      </c>
      <c r="T242" s="187">
        <v>0</v>
      </c>
      <c r="U242" s="187">
        <v>0</v>
      </c>
      <c r="V242" s="188">
        <v>0</v>
      </c>
      <c r="W242" s="188">
        <v>0</v>
      </c>
      <c r="X242" s="186">
        <v>0</v>
      </c>
      <c r="Y242" s="186">
        <v>0</v>
      </c>
      <c r="Z242" s="186">
        <v>0</v>
      </c>
      <c r="AA242" s="167">
        <v>0</v>
      </c>
      <c r="AB242" s="186">
        <v>0</v>
      </c>
      <c r="AC242" s="186">
        <v>0</v>
      </c>
      <c r="AD242" s="167">
        <v>0</v>
      </c>
      <c r="AE242" s="186">
        <v>0</v>
      </c>
      <c r="AF242" s="186">
        <v>0</v>
      </c>
      <c r="AG242" s="167">
        <v>0</v>
      </c>
      <c r="AH242" s="186">
        <v>0</v>
      </c>
      <c r="AI242" s="186">
        <v>0</v>
      </c>
      <c r="AJ242" s="167">
        <v>0</v>
      </c>
      <c r="AK242" s="186">
        <v>0</v>
      </c>
      <c r="AL242" s="186">
        <v>0</v>
      </c>
      <c r="AM242" s="167">
        <v>0</v>
      </c>
      <c r="AN242" s="186" t="s">
        <v>105</v>
      </c>
      <c r="AO242" s="186" t="s">
        <v>105</v>
      </c>
      <c r="AP242" s="167">
        <v>0</v>
      </c>
      <c r="AQ242" s="189">
        <v>17</v>
      </c>
      <c r="AR242" s="190">
        <v>0</v>
      </c>
      <c r="AS242" s="190">
        <v>0</v>
      </c>
      <c r="AT242" s="190">
        <v>5</v>
      </c>
      <c r="AU242" s="190"/>
      <c r="AV242" s="189">
        <v>17</v>
      </c>
      <c r="AW242" s="189">
        <v>6</v>
      </c>
      <c r="AX242" s="189">
        <v>329</v>
      </c>
    </row>
    <row r="243" spans="1:50" ht="20.25" hidden="1" x14ac:dyDescent="0.3">
      <c r="A243" s="163" t="s">
        <v>329</v>
      </c>
      <c r="B243" s="164">
        <v>43</v>
      </c>
      <c r="C243" s="164">
        <v>43</v>
      </c>
      <c r="D243" s="164">
        <v>35</v>
      </c>
      <c r="E243" s="164">
        <v>35</v>
      </c>
      <c r="F243" s="164">
        <v>8</v>
      </c>
      <c r="G243" s="164">
        <v>17</v>
      </c>
      <c r="H243" s="164">
        <v>230</v>
      </c>
      <c r="I243" s="164">
        <v>478</v>
      </c>
      <c r="J243" s="164">
        <v>74.25</v>
      </c>
      <c r="K243" s="164">
        <v>74.25</v>
      </c>
      <c r="L243" s="164">
        <v>25</v>
      </c>
      <c r="M243" s="164">
        <v>25</v>
      </c>
      <c r="N243" s="164">
        <v>0</v>
      </c>
      <c r="O243" s="164">
        <v>0</v>
      </c>
      <c r="P243" s="164">
        <v>0</v>
      </c>
      <c r="Q243" s="164">
        <v>0</v>
      </c>
      <c r="R243" s="186">
        <v>41</v>
      </c>
      <c r="S243" s="186">
        <v>54.96</v>
      </c>
      <c r="T243" s="187">
        <v>27.5</v>
      </c>
      <c r="U243" s="187">
        <v>12</v>
      </c>
      <c r="V243" s="188">
        <v>0</v>
      </c>
      <c r="W243" s="188">
        <v>0</v>
      </c>
      <c r="X243" s="186">
        <v>0</v>
      </c>
      <c r="Y243" s="186">
        <v>0</v>
      </c>
      <c r="Z243" s="186">
        <v>0</v>
      </c>
      <c r="AA243" s="167">
        <v>0</v>
      </c>
      <c r="AB243" s="186">
        <v>0</v>
      </c>
      <c r="AC243" s="186">
        <v>0</v>
      </c>
      <c r="AD243" s="167">
        <v>0</v>
      </c>
      <c r="AE243" s="186">
        <v>0</v>
      </c>
      <c r="AF243" s="186">
        <v>0</v>
      </c>
      <c r="AG243" s="167">
        <v>0</v>
      </c>
      <c r="AH243" s="186">
        <v>0</v>
      </c>
      <c r="AI243" s="186">
        <v>0</v>
      </c>
      <c r="AJ243" s="167">
        <v>0</v>
      </c>
      <c r="AK243" s="186">
        <v>0</v>
      </c>
      <c r="AL243" s="186">
        <v>0</v>
      </c>
      <c r="AM243" s="167">
        <v>0</v>
      </c>
      <c r="AN243" s="186" t="s">
        <v>105</v>
      </c>
      <c r="AO243" s="186" t="s">
        <v>105</v>
      </c>
      <c r="AP243" s="167">
        <v>0</v>
      </c>
      <c r="AQ243" s="189">
        <v>43</v>
      </c>
      <c r="AR243" s="190">
        <v>0</v>
      </c>
      <c r="AS243" s="190">
        <v>0</v>
      </c>
      <c r="AT243" s="190">
        <v>8</v>
      </c>
      <c r="AU243" s="190"/>
      <c r="AV243" s="189">
        <v>43</v>
      </c>
      <c r="AW243" s="189">
        <v>18</v>
      </c>
      <c r="AX243" s="189">
        <v>412</v>
      </c>
    </row>
    <row r="244" spans="1:50" ht="20.25" hidden="1" x14ac:dyDescent="0.3">
      <c r="A244" s="163" t="s">
        <v>330</v>
      </c>
      <c r="B244" s="164">
        <v>325</v>
      </c>
      <c r="C244" s="164">
        <v>325</v>
      </c>
      <c r="D244" s="164">
        <v>275</v>
      </c>
      <c r="E244" s="164">
        <v>325</v>
      </c>
      <c r="F244" s="164">
        <v>65</v>
      </c>
      <c r="G244" s="164">
        <v>203</v>
      </c>
      <c r="H244" s="164">
        <v>235</v>
      </c>
      <c r="I244" s="164">
        <v>626</v>
      </c>
      <c r="J244" s="164">
        <v>255</v>
      </c>
      <c r="K244" s="164">
        <v>255</v>
      </c>
      <c r="L244" s="164">
        <v>235</v>
      </c>
      <c r="M244" s="164">
        <v>235</v>
      </c>
      <c r="N244" s="164">
        <v>115</v>
      </c>
      <c r="O244" s="164">
        <v>418</v>
      </c>
      <c r="P244" s="164">
        <v>489</v>
      </c>
      <c r="Q244" s="164">
        <v>1779</v>
      </c>
      <c r="R244" s="186">
        <v>435.25</v>
      </c>
      <c r="S244" s="186">
        <v>191</v>
      </c>
      <c r="T244" s="187">
        <v>184</v>
      </c>
      <c r="U244" s="187">
        <v>127</v>
      </c>
      <c r="V244" s="188">
        <v>0</v>
      </c>
      <c r="W244" s="188">
        <v>0</v>
      </c>
      <c r="X244" s="186">
        <v>253</v>
      </c>
      <c r="Y244" s="186">
        <v>0</v>
      </c>
      <c r="Z244" s="186">
        <v>0</v>
      </c>
      <c r="AA244" s="167">
        <v>0</v>
      </c>
      <c r="AB244" s="186">
        <v>0</v>
      </c>
      <c r="AC244" s="186">
        <v>0</v>
      </c>
      <c r="AD244" s="167">
        <v>0</v>
      </c>
      <c r="AE244" s="186">
        <v>0</v>
      </c>
      <c r="AF244" s="186">
        <v>0</v>
      </c>
      <c r="AG244" s="167">
        <v>0</v>
      </c>
      <c r="AH244" s="186">
        <v>0</v>
      </c>
      <c r="AI244" s="186">
        <v>0</v>
      </c>
      <c r="AJ244" s="167">
        <v>0</v>
      </c>
      <c r="AK244" s="186">
        <v>0</v>
      </c>
      <c r="AL244" s="186">
        <v>0</v>
      </c>
      <c r="AM244" s="167">
        <v>0</v>
      </c>
      <c r="AN244" s="186" t="s">
        <v>105</v>
      </c>
      <c r="AO244" s="186" t="s">
        <v>105</v>
      </c>
      <c r="AP244" s="167">
        <v>0</v>
      </c>
      <c r="AQ244" s="189">
        <v>321</v>
      </c>
      <c r="AR244" s="190">
        <v>0</v>
      </c>
      <c r="AS244" s="190">
        <v>4</v>
      </c>
      <c r="AT244" s="190">
        <v>0</v>
      </c>
      <c r="AU244" s="190"/>
      <c r="AV244" s="189">
        <v>321</v>
      </c>
      <c r="AW244" s="189">
        <v>165</v>
      </c>
      <c r="AX244" s="189">
        <v>513</v>
      </c>
    </row>
    <row r="245" spans="1:50" ht="20.25" hidden="1" x14ac:dyDescent="0.3">
      <c r="A245" s="163" t="s">
        <v>331</v>
      </c>
      <c r="B245" s="164">
        <v>656</v>
      </c>
      <c r="C245" s="164">
        <v>656</v>
      </c>
      <c r="D245" s="164">
        <v>648</v>
      </c>
      <c r="E245" s="164">
        <v>656</v>
      </c>
      <c r="F245" s="164">
        <v>370</v>
      </c>
      <c r="G245" s="164">
        <v>443</v>
      </c>
      <c r="H245" s="164">
        <v>571</v>
      </c>
      <c r="I245" s="164">
        <v>675</v>
      </c>
      <c r="J245" s="164">
        <v>641</v>
      </c>
      <c r="K245" s="164">
        <v>638</v>
      </c>
      <c r="L245" s="164">
        <v>624</v>
      </c>
      <c r="M245" s="164">
        <v>624</v>
      </c>
      <c r="N245" s="164">
        <v>0</v>
      </c>
      <c r="O245" s="164">
        <v>255</v>
      </c>
      <c r="P245" s="164">
        <v>0</v>
      </c>
      <c r="Q245" s="164">
        <v>409</v>
      </c>
      <c r="R245" s="186">
        <v>437</v>
      </c>
      <c r="S245" s="186">
        <v>652.5</v>
      </c>
      <c r="T245" s="187">
        <v>545.25</v>
      </c>
      <c r="U245" s="187">
        <v>273.5</v>
      </c>
      <c r="V245" s="188">
        <v>0</v>
      </c>
      <c r="W245" s="188">
        <v>0</v>
      </c>
      <c r="X245" s="186">
        <v>494</v>
      </c>
      <c r="Y245" s="186">
        <v>21</v>
      </c>
      <c r="Z245" s="186">
        <v>21</v>
      </c>
      <c r="AA245" s="167">
        <v>0</v>
      </c>
      <c r="AB245" s="186">
        <v>0</v>
      </c>
      <c r="AC245" s="186">
        <v>1</v>
      </c>
      <c r="AD245" s="167">
        <v>0</v>
      </c>
      <c r="AE245" s="186">
        <v>0</v>
      </c>
      <c r="AF245" s="186">
        <v>0</v>
      </c>
      <c r="AG245" s="167">
        <v>0</v>
      </c>
      <c r="AH245" s="186">
        <v>21</v>
      </c>
      <c r="AI245" s="186">
        <v>21</v>
      </c>
      <c r="AJ245" s="167">
        <v>0</v>
      </c>
      <c r="AK245" s="186">
        <v>24.7</v>
      </c>
      <c r="AL245" s="186">
        <v>12.6</v>
      </c>
      <c r="AM245" s="167">
        <v>48.987854251012102</v>
      </c>
      <c r="AN245" s="186">
        <v>1176</v>
      </c>
      <c r="AO245" s="186">
        <v>600</v>
      </c>
      <c r="AP245" s="167">
        <v>48.979591836734699</v>
      </c>
      <c r="AQ245" s="189">
        <v>656</v>
      </c>
      <c r="AR245" s="190">
        <v>0</v>
      </c>
      <c r="AS245" s="190">
        <v>0</v>
      </c>
      <c r="AT245" s="190">
        <v>0</v>
      </c>
      <c r="AU245" s="190"/>
      <c r="AV245" s="189">
        <v>656</v>
      </c>
      <c r="AW245" s="189">
        <v>409</v>
      </c>
      <c r="AX245" s="189">
        <v>623</v>
      </c>
    </row>
    <row r="246" spans="1:50" ht="20.25" hidden="1" x14ac:dyDescent="0.3">
      <c r="A246" s="181" t="s">
        <v>332</v>
      </c>
      <c r="B246" s="164">
        <v>581</v>
      </c>
      <c r="C246" s="164">
        <v>526</v>
      </c>
      <c r="D246" s="164">
        <v>567</v>
      </c>
      <c r="E246" s="164">
        <v>496</v>
      </c>
      <c r="F246" s="164">
        <v>197.33</v>
      </c>
      <c r="G246" s="164">
        <v>227.41</v>
      </c>
      <c r="H246" s="164">
        <v>348</v>
      </c>
      <c r="I246" s="164">
        <v>458</v>
      </c>
      <c r="J246" s="164">
        <v>497.25</v>
      </c>
      <c r="K246" s="164">
        <v>539.25</v>
      </c>
      <c r="L246" s="164">
        <v>284</v>
      </c>
      <c r="M246" s="164">
        <v>305</v>
      </c>
      <c r="N246" s="164">
        <v>61.725000000000001</v>
      </c>
      <c r="O246" s="164">
        <v>41.81</v>
      </c>
      <c r="P246" s="164">
        <v>217</v>
      </c>
      <c r="Q246" s="164">
        <v>137</v>
      </c>
      <c r="R246" s="186">
        <v>998.5</v>
      </c>
      <c r="S246" s="186">
        <v>632.98</v>
      </c>
      <c r="T246" s="187">
        <v>446.43500000000006</v>
      </c>
      <c r="U246" s="187">
        <v>254.39</v>
      </c>
      <c r="V246" s="188">
        <v>0</v>
      </c>
      <c r="W246" s="188">
        <v>0</v>
      </c>
      <c r="X246" s="186">
        <v>0</v>
      </c>
      <c r="Y246" s="186">
        <v>0</v>
      </c>
      <c r="Z246" s="186">
        <v>0</v>
      </c>
      <c r="AA246" s="157">
        <v>0</v>
      </c>
      <c r="AB246" s="186">
        <v>0</v>
      </c>
      <c r="AC246" s="186">
        <v>0</v>
      </c>
      <c r="AD246" s="157">
        <v>0</v>
      </c>
      <c r="AE246" s="186">
        <v>0</v>
      </c>
      <c r="AF246" s="186">
        <v>0</v>
      </c>
      <c r="AG246" s="157">
        <v>0</v>
      </c>
      <c r="AH246" s="186">
        <v>0</v>
      </c>
      <c r="AI246" s="186">
        <v>0</v>
      </c>
      <c r="AJ246" s="157">
        <v>0</v>
      </c>
      <c r="AK246" s="186">
        <v>0</v>
      </c>
      <c r="AL246" s="186">
        <v>0</v>
      </c>
      <c r="AM246" s="157">
        <v>0</v>
      </c>
      <c r="AN246" s="186">
        <v>0</v>
      </c>
      <c r="AO246" s="186">
        <v>0</v>
      </c>
      <c r="AP246" s="157">
        <v>0</v>
      </c>
      <c r="AQ246" s="189">
        <v>509</v>
      </c>
      <c r="AR246" s="190">
        <v>0</v>
      </c>
      <c r="AS246" s="190">
        <v>43</v>
      </c>
      <c r="AT246" s="190">
        <v>14</v>
      </c>
      <c r="AU246" s="190"/>
      <c r="AV246" s="189">
        <v>493</v>
      </c>
      <c r="AW246" s="190">
        <v>213.70999999999998</v>
      </c>
      <c r="AX246" s="189">
        <v>433</v>
      </c>
    </row>
    <row r="247" spans="1:50" ht="20.25" hidden="1" x14ac:dyDescent="0.3">
      <c r="A247" s="163" t="s">
        <v>333</v>
      </c>
      <c r="B247" s="164">
        <v>13</v>
      </c>
      <c r="C247" s="164">
        <v>13</v>
      </c>
      <c r="D247" s="164">
        <v>13</v>
      </c>
      <c r="E247" s="164">
        <v>13</v>
      </c>
      <c r="F247" s="164">
        <v>2</v>
      </c>
      <c r="G247" s="164">
        <v>3</v>
      </c>
      <c r="H247" s="164">
        <v>152</v>
      </c>
      <c r="I247" s="164">
        <v>252</v>
      </c>
      <c r="J247" s="164">
        <v>10</v>
      </c>
      <c r="K247" s="164">
        <v>10</v>
      </c>
      <c r="L247" s="164">
        <v>10</v>
      </c>
      <c r="M247" s="164">
        <v>10</v>
      </c>
      <c r="N247" s="164">
        <v>0</v>
      </c>
      <c r="O247" s="164">
        <v>0</v>
      </c>
      <c r="P247" s="164">
        <v>0</v>
      </c>
      <c r="Q247" s="164">
        <v>0</v>
      </c>
      <c r="R247" s="186">
        <v>4.75</v>
      </c>
      <c r="S247" s="186">
        <v>19.88</v>
      </c>
      <c r="T247" s="187">
        <v>9.5</v>
      </c>
      <c r="U247" s="187">
        <v>3.07</v>
      </c>
      <c r="V247" s="188">
        <v>0</v>
      </c>
      <c r="W247" s="188">
        <v>0</v>
      </c>
      <c r="X247" s="186">
        <v>0</v>
      </c>
      <c r="Y247" s="186">
        <v>0</v>
      </c>
      <c r="Z247" s="186">
        <v>0</v>
      </c>
      <c r="AA247" s="167">
        <v>0</v>
      </c>
      <c r="AB247" s="186">
        <v>0</v>
      </c>
      <c r="AC247" s="186">
        <v>0</v>
      </c>
      <c r="AD247" s="167">
        <v>0</v>
      </c>
      <c r="AE247" s="186">
        <v>0</v>
      </c>
      <c r="AF247" s="186">
        <v>0</v>
      </c>
      <c r="AG247" s="167">
        <v>0</v>
      </c>
      <c r="AH247" s="186">
        <v>0</v>
      </c>
      <c r="AI247" s="186">
        <v>0</v>
      </c>
      <c r="AJ247" s="167">
        <v>0</v>
      </c>
      <c r="AK247" s="186">
        <v>0</v>
      </c>
      <c r="AL247" s="186">
        <v>0</v>
      </c>
      <c r="AM247" s="167">
        <v>0</v>
      </c>
      <c r="AN247" s="186">
        <v>0</v>
      </c>
      <c r="AO247" s="186">
        <v>0</v>
      </c>
      <c r="AP247" s="167">
        <v>0</v>
      </c>
      <c r="AQ247" s="189">
        <v>13</v>
      </c>
      <c r="AR247" s="190">
        <v>0</v>
      </c>
      <c r="AS247" s="190">
        <v>0</v>
      </c>
      <c r="AT247" s="190">
        <v>0</v>
      </c>
      <c r="AU247" s="190"/>
      <c r="AV247" s="189">
        <v>13</v>
      </c>
      <c r="AW247" s="189">
        <v>3.24</v>
      </c>
      <c r="AX247" s="189">
        <v>249</v>
      </c>
    </row>
    <row r="248" spans="1:50" ht="20.25" hidden="1" x14ac:dyDescent="0.3">
      <c r="A248" s="163" t="s">
        <v>334</v>
      </c>
      <c r="B248" s="164">
        <v>0</v>
      </c>
      <c r="C248" s="164">
        <v>0</v>
      </c>
      <c r="D248" s="164">
        <v>0</v>
      </c>
      <c r="E248" s="164">
        <v>0</v>
      </c>
      <c r="F248" s="164">
        <v>0</v>
      </c>
      <c r="G248" s="164">
        <v>0</v>
      </c>
      <c r="H248" s="164">
        <v>0</v>
      </c>
      <c r="I248" s="164">
        <v>0</v>
      </c>
      <c r="J248" s="164">
        <v>0</v>
      </c>
      <c r="K248" s="164">
        <v>0</v>
      </c>
      <c r="L248" s="164">
        <v>0</v>
      </c>
      <c r="M248" s="164">
        <v>0</v>
      </c>
      <c r="N248" s="164">
        <v>0</v>
      </c>
      <c r="O248" s="164">
        <v>0</v>
      </c>
      <c r="P248" s="164" t="s">
        <v>105</v>
      </c>
      <c r="Q248" s="164" t="s">
        <v>105</v>
      </c>
      <c r="R248" s="186">
        <v>9</v>
      </c>
      <c r="S248" s="186">
        <v>0.49</v>
      </c>
      <c r="T248" s="187">
        <v>0.48499999999999999</v>
      </c>
      <c r="U248" s="187">
        <v>0</v>
      </c>
      <c r="V248" s="188">
        <v>0</v>
      </c>
      <c r="W248" s="188">
        <v>0</v>
      </c>
      <c r="X248" s="186">
        <v>0</v>
      </c>
      <c r="Y248" s="186">
        <v>0</v>
      </c>
      <c r="Z248" s="186">
        <v>0</v>
      </c>
      <c r="AA248" s="167">
        <v>0</v>
      </c>
      <c r="AB248" s="186">
        <v>0</v>
      </c>
      <c r="AC248" s="186">
        <v>0</v>
      </c>
      <c r="AD248" s="167">
        <v>0</v>
      </c>
      <c r="AE248" s="186">
        <v>0</v>
      </c>
      <c r="AF248" s="186">
        <v>0</v>
      </c>
      <c r="AG248" s="167">
        <v>0</v>
      </c>
      <c r="AH248" s="186">
        <v>0</v>
      </c>
      <c r="AI248" s="186">
        <v>0</v>
      </c>
      <c r="AJ248" s="167">
        <v>0</v>
      </c>
      <c r="AK248" s="186">
        <v>0</v>
      </c>
      <c r="AL248" s="186">
        <v>0</v>
      </c>
      <c r="AM248" s="167">
        <v>0</v>
      </c>
      <c r="AN248" s="186">
        <v>0</v>
      </c>
      <c r="AO248" s="186">
        <v>0</v>
      </c>
      <c r="AP248" s="167">
        <v>0</v>
      </c>
      <c r="AQ248" s="189">
        <v>0</v>
      </c>
      <c r="AR248" s="190">
        <v>0</v>
      </c>
      <c r="AS248" s="190">
        <v>0</v>
      </c>
      <c r="AT248" s="190">
        <v>0</v>
      </c>
      <c r="AU248" s="190"/>
      <c r="AV248" s="189">
        <v>0</v>
      </c>
      <c r="AW248" s="189">
        <v>0</v>
      </c>
      <c r="AX248" s="189">
        <v>0</v>
      </c>
    </row>
    <row r="249" spans="1:50" ht="20.25" hidden="1" x14ac:dyDescent="0.3">
      <c r="A249" s="163" t="s">
        <v>335</v>
      </c>
      <c r="B249" s="164">
        <v>17</v>
      </c>
      <c r="C249" s="164">
        <v>17</v>
      </c>
      <c r="D249" s="164">
        <v>17</v>
      </c>
      <c r="E249" s="164">
        <v>17</v>
      </c>
      <c r="F249" s="164">
        <v>2</v>
      </c>
      <c r="G249" s="164">
        <v>3</v>
      </c>
      <c r="H249" s="164">
        <v>136</v>
      </c>
      <c r="I249" s="164">
        <v>176</v>
      </c>
      <c r="J249" s="164">
        <v>4</v>
      </c>
      <c r="K249" s="164">
        <v>1</v>
      </c>
      <c r="L249" s="164">
        <v>0</v>
      </c>
      <c r="M249" s="164">
        <v>0</v>
      </c>
      <c r="N249" s="164">
        <v>0</v>
      </c>
      <c r="O249" s="164">
        <v>0</v>
      </c>
      <c r="P249" s="164" t="s">
        <v>105</v>
      </c>
      <c r="Q249" s="164" t="s">
        <v>105</v>
      </c>
      <c r="R249" s="186">
        <v>20.5</v>
      </c>
      <c r="S249" s="186">
        <v>1</v>
      </c>
      <c r="T249" s="187">
        <v>0</v>
      </c>
      <c r="U249" s="187">
        <v>1</v>
      </c>
      <c r="V249" s="188">
        <v>0</v>
      </c>
      <c r="W249" s="188">
        <v>0</v>
      </c>
      <c r="X249" s="186">
        <v>0</v>
      </c>
      <c r="Y249" s="186">
        <v>0</v>
      </c>
      <c r="Z249" s="186">
        <v>0</v>
      </c>
      <c r="AA249" s="167">
        <v>0</v>
      </c>
      <c r="AB249" s="186">
        <v>0</v>
      </c>
      <c r="AC249" s="186">
        <v>0</v>
      </c>
      <c r="AD249" s="167">
        <v>0</v>
      </c>
      <c r="AE249" s="186">
        <v>0</v>
      </c>
      <c r="AF249" s="186">
        <v>0</v>
      </c>
      <c r="AG249" s="167">
        <v>0</v>
      </c>
      <c r="AH249" s="186">
        <v>0</v>
      </c>
      <c r="AI249" s="186">
        <v>0</v>
      </c>
      <c r="AJ249" s="167">
        <v>0</v>
      </c>
      <c r="AK249" s="186">
        <v>0</v>
      </c>
      <c r="AL249" s="186">
        <v>0</v>
      </c>
      <c r="AM249" s="167">
        <v>0</v>
      </c>
      <c r="AN249" s="186">
        <v>0</v>
      </c>
      <c r="AO249" s="186">
        <v>0</v>
      </c>
      <c r="AP249" s="167">
        <v>0</v>
      </c>
      <c r="AQ249" s="189">
        <v>17</v>
      </c>
      <c r="AR249" s="190">
        <v>0</v>
      </c>
      <c r="AS249" s="190">
        <v>0</v>
      </c>
      <c r="AT249" s="190">
        <v>0</v>
      </c>
      <c r="AU249" s="190"/>
      <c r="AV249" s="189">
        <v>17</v>
      </c>
      <c r="AW249" s="189">
        <v>2.64</v>
      </c>
      <c r="AX249" s="189">
        <v>155</v>
      </c>
    </row>
    <row r="250" spans="1:50" ht="20.25" hidden="1" x14ac:dyDescent="0.3">
      <c r="A250" s="163" t="s">
        <v>336</v>
      </c>
      <c r="B250" s="164">
        <v>28</v>
      </c>
      <c r="C250" s="164">
        <v>28</v>
      </c>
      <c r="D250" s="164">
        <v>28</v>
      </c>
      <c r="E250" s="164">
        <v>28</v>
      </c>
      <c r="F250" s="164">
        <v>7</v>
      </c>
      <c r="G250" s="164">
        <v>8</v>
      </c>
      <c r="H250" s="164">
        <v>265</v>
      </c>
      <c r="I250" s="164">
        <v>286</v>
      </c>
      <c r="J250" s="164">
        <v>0</v>
      </c>
      <c r="K250" s="164">
        <v>0</v>
      </c>
      <c r="L250" s="164">
        <v>0</v>
      </c>
      <c r="M250" s="164">
        <v>0</v>
      </c>
      <c r="N250" s="164">
        <v>0</v>
      </c>
      <c r="O250" s="164">
        <v>0</v>
      </c>
      <c r="P250" s="164" t="s">
        <v>105</v>
      </c>
      <c r="Q250" s="164" t="s">
        <v>105</v>
      </c>
      <c r="R250" s="186">
        <v>58.25</v>
      </c>
      <c r="S250" s="186">
        <v>70</v>
      </c>
      <c r="T250" s="187">
        <v>19.5</v>
      </c>
      <c r="U250" s="187">
        <v>2.5</v>
      </c>
      <c r="V250" s="188">
        <v>0</v>
      </c>
      <c r="W250" s="188">
        <v>0</v>
      </c>
      <c r="X250" s="186">
        <v>0</v>
      </c>
      <c r="Y250" s="186">
        <v>0</v>
      </c>
      <c r="Z250" s="186">
        <v>0</v>
      </c>
      <c r="AA250" s="167">
        <v>0</v>
      </c>
      <c r="AB250" s="186">
        <v>0</v>
      </c>
      <c r="AC250" s="186">
        <v>0</v>
      </c>
      <c r="AD250" s="167">
        <v>0</v>
      </c>
      <c r="AE250" s="186">
        <v>0</v>
      </c>
      <c r="AF250" s="186">
        <v>0</v>
      </c>
      <c r="AG250" s="167">
        <v>0</v>
      </c>
      <c r="AH250" s="186">
        <v>0</v>
      </c>
      <c r="AI250" s="186">
        <v>0</v>
      </c>
      <c r="AJ250" s="167">
        <v>0</v>
      </c>
      <c r="AK250" s="186">
        <v>0</v>
      </c>
      <c r="AL250" s="186">
        <v>0</v>
      </c>
      <c r="AM250" s="167">
        <v>0</v>
      </c>
      <c r="AN250" s="186">
        <v>0</v>
      </c>
      <c r="AO250" s="186">
        <v>0</v>
      </c>
      <c r="AP250" s="167">
        <v>0</v>
      </c>
      <c r="AQ250" s="189">
        <v>28</v>
      </c>
      <c r="AR250" s="190">
        <v>0</v>
      </c>
      <c r="AS250" s="190">
        <v>0</v>
      </c>
      <c r="AT250" s="190">
        <v>0</v>
      </c>
      <c r="AU250" s="190"/>
      <c r="AV250" s="189">
        <v>28</v>
      </c>
      <c r="AW250" s="189">
        <v>6</v>
      </c>
      <c r="AX250" s="189">
        <v>223</v>
      </c>
    </row>
    <row r="251" spans="1:50" ht="20.25" hidden="1" x14ac:dyDescent="0.3">
      <c r="A251" s="163" t="s">
        <v>337</v>
      </c>
      <c r="B251" s="164">
        <v>14</v>
      </c>
      <c r="C251" s="164">
        <v>14</v>
      </c>
      <c r="D251" s="164">
        <v>14</v>
      </c>
      <c r="E251" s="164">
        <v>14</v>
      </c>
      <c r="F251" s="164">
        <v>2</v>
      </c>
      <c r="G251" s="164">
        <v>2</v>
      </c>
      <c r="H251" s="164">
        <v>157</v>
      </c>
      <c r="I251" s="164">
        <v>172</v>
      </c>
      <c r="J251" s="164">
        <v>24.25</v>
      </c>
      <c r="K251" s="164">
        <v>24.25</v>
      </c>
      <c r="L251" s="164">
        <v>10</v>
      </c>
      <c r="M251" s="164">
        <v>10</v>
      </c>
      <c r="N251" s="164">
        <v>0</v>
      </c>
      <c r="O251" s="164">
        <v>0</v>
      </c>
      <c r="P251" s="164">
        <v>0</v>
      </c>
      <c r="Q251" s="164">
        <v>0</v>
      </c>
      <c r="R251" s="186">
        <v>3</v>
      </c>
      <c r="S251" s="186">
        <v>11.75</v>
      </c>
      <c r="T251" s="187">
        <v>9.5</v>
      </c>
      <c r="U251" s="187">
        <v>0</v>
      </c>
      <c r="V251" s="188">
        <v>0</v>
      </c>
      <c r="W251" s="188">
        <v>0</v>
      </c>
      <c r="X251" s="186">
        <v>0</v>
      </c>
      <c r="Y251" s="186">
        <v>0</v>
      </c>
      <c r="Z251" s="186">
        <v>0</v>
      </c>
      <c r="AA251" s="167">
        <v>0</v>
      </c>
      <c r="AB251" s="186">
        <v>0</v>
      </c>
      <c r="AC251" s="186">
        <v>0</v>
      </c>
      <c r="AD251" s="167">
        <v>0</v>
      </c>
      <c r="AE251" s="186">
        <v>0</v>
      </c>
      <c r="AF251" s="186">
        <v>0</v>
      </c>
      <c r="AG251" s="167">
        <v>0</v>
      </c>
      <c r="AH251" s="186">
        <v>0</v>
      </c>
      <c r="AI251" s="186">
        <v>0</v>
      </c>
      <c r="AJ251" s="167">
        <v>0</v>
      </c>
      <c r="AK251" s="186">
        <v>0</v>
      </c>
      <c r="AL251" s="186">
        <v>0</v>
      </c>
      <c r="AM251" s="167">
        <v>0</v>
      </c>
      <c r="AN251" s="186">
        <v>0</v>
      </c>
      <c r="AO251" s="186">
        <v>0</v>
      </c>
      <c r="AP251" s="167">
        <v>0</v>
      </c>
      <c r="AQ251" s="189">
        <v>14</v>
      </c>
      <c r="AR251" s="190">
        <v>0</v>
      </c>
      <c r="AS251" s="190">
        <v>0</v>
      </c>
      <c r="AT251" s="190">
        <v>0</v>
      </c>
      <c r="AU251" s="190"/>
      <c r="AV251" s="189">
        <v>14</v>
      </c>
      <c r="AW251" s="189">
        <v>2.38</v>
      </c>
      <c r="AX251" s="189">
        <v>170</v>
      </c>
    </row>
    <row r="252" spans="1:50" ht="20.25" hidden="1" x14ac:dyDescent="0.3">
      <c r="A252" s="163" t="s">
        <v>338</v>
      </c>
      <c r="B252" s="164">
        <v>25</v>
      </c>
      <c r="C252" s="164">
        <v>0</v>
      </c>
      <c r="D252" s="164">
        <v>25</v>
      </c>
      <c r="E252" s="164">
        <v>0</v>
      </c>
      <c r="F252" s="164">
        <v>3</v>
      </c>
      <c r="G252" s="164">
        <v>0</v>
      </c>
      <c r="H252" s="164">
        <v>104</v>
      </c>
      <c r="I252" s="164">
        <v>0</v>
      </c>
      <c r="J252" s="164">
        <v>0</v>
      </c>
      <c r="K252" s="164">
        <v>0</v>
      </c>
      <c r="L252" s="164">
        <v>0</v>
      </c>
      <c r="M252" s="164">
        <v>0</v>
      </c>
      <c r="N252" s="164">
        <v>0</v>
      </c>
      <c r="O252" s="164">
        <v>0</v>
      </c>
      <c r="P252" s="164" t="s">
        <v>105</v>
      </c>
      <c r="Q252" s="164" t="s">
        <v>105</v>
      </c>
      <c r="R252" s="186">
        <v>60</v>
      </c>
      <c r="S252" s="186">
        <v>0</v>
      </c>
      <c r="T252" s="187">
        <v>0</v>
      </c>
      <c r="U252" s="187">
        <v>0</v>
      </c>
      <c r="V252" s="188">
        <v>0</v>
      </c>
      <c r="W252" s="188">
        <v>0</v>
      </c>
      <c r="X252" s="186">
        <v>0</v>
      </c>
      <c r="Y252" s="186">
        <v>0</v>
      </c>
      <c r="Z252" s="186">
        <v>0</v>
      </c>
      <c r="AA252" s="167">
        <v>0</v>
      </c>
      <c r="AB252" s="186">
        <v>0</v>
      </c>
      <c r="AC252" s="186">
        <v>0</v>
      </c>
      <c r="AD252" s="167">
        <v>0</v>
      </c>
      <c r="AE252" s="186">
        <v>0</v>
      </c>
      <c r="AF252" s="186">
        <v>0</v>
      </c>
      <c r="AG252" s="167">
        <v>0</v>
      </c>
      <c r="AH252" s="186">
        <v>0</v>
      </c>
      <c r="AI252" s="186">
        <v>0</v>
      </c>
      <c r="AJ252" s="167">
        <v>0</v>
      </c>
      <c r="AK252" s="186">
        <v>0</v>
      </c>
      <c r="AL252" s="186">
        <v>0</v>
      </c>
      <c r="AM252" s="167">
        <v>0</v>
      </c>
      <c r="AN252" s="186">
        <v>0</v>
      </c>
      <c r="AO252" s="186">
        <v>0</v>
      </c>
      <c r="AP252" s="167">
        <v>0</v>
      </c>
      <c r="AQ252" s="189">
        <v>0</v>
      </c>
      <c r="AR252" s="190">
        <v>0</v>
      </c>
      <c r="AS252" s="190">
        <v>0</v>
      </c>
      <c r="AT252" s="190">
        <v>0</v>
      </c>
      <c r="AU252" s="190"/>
      <c r="AV252" s="189">
        <v>0</v>
      </c>
      <c r="AW252" s="189">
        <v>0</v>
      </c>
      <c r="AX252" s="189">
        <v>0</v>
      </c>
    </row>
    <row r="253" spans="1:50" ht="20.25" hidden="1" x14ac:dyDescent="0.3">
      <c r="A253" s="163" t="s">
        <v>339</v>
      </c>
      <c r="B253" s="164">
        <v>6</v>
      </c>
      <c r="C253" s="164">
        <v>6</v>
      </c>
      <c r="D253" s="164">
        <v>6</v>
      </c>
      <c r="E253" s="164">
        <v>6</v>
      </c>
      <c r="F253" s="164">
        <v>1</v>
      </c>
      <c r="G253" s="164">
        <v>1</v>
      </c>
      <c r="H253" s="164">
        <v>138</v>
      </c>
      <c r="I253" s="164">
        <v>186</v>
      </c>
      <c r="J253" s="164">
        <v>24</v>
      </c>
      <c r="K253" s="164">
        <v>17</v>
      </c>
      <c r="L253" s="164">
        <v>12</v>
      </c>
      <c r="M253" s="164">
        <v>12</v>
      </c>
      <c r="N253" s="164">
        <v>3.15</v>
      </c>
      <c r="O253" s="164">
        <v>25</v>
      </c>
      <c r="P253" s="164">
        <v>263</v>
      </c>
      <c r="Q253" s="164">
        <v>2083</v>
      </c>
      <c r="R253" s="186">
        <v>3</v>
      </c>
      <c r="S253" s="186">
        <v>9.5</v>
      </c>
      <c r="T253" s="187">
        <v>9</v>
      </c>
      <c r="U253" s="187">
        <v>0</v>
      </c>
      <c r="V253" s="188">
        <v>0</v>
      </c>
      <c r="W253" s="188">
        <v>0</v>
      </c>
      <c r="X253" s="186">
        <v>0</v>
      </c>
      <c r="Y253" s="186">
        <v>0</v>
      </c>
      <c r="Z253" s="186">
        <v>0</v>
      </c>
      <c r="AA253" s="167">
        <v>0</v>
      </c>
      <c r="AB253" s="186">
        <v>0</v>
      </c>
      <c r="AC253" s="186">
        <v>0</v>
      </c>
      <c r="AD253" s="167">
        <v>0</v>
      </c>
      <c r="AE253" s="186">
        <v>0</v>
      </c>
      <c r="AF253" s="186">
        <v>0</v>
      </c>
      <c r="AG253" s="167">
        <v>0</v>
      </c>
      <c r="AH253" s="186">
        <v>0</v>
      </c>
      <c r="AI253" s="186">
        <v>0</v>
      </c>
      <c r="AJ253" s="167">
        <v>0</v>
      </c>
      <c r="AK253" s="186">
        <v>0</v>
      </c>
      <c r="AL253" s="186">
        <v>0</v>
      </c>
      <c r="AM253" s="167">
        <v>0</v>
      </c>
      <c r="AN253" s="186">
        <v>0</v>
      </c>
      <c r="AO253" s="186">
        <v>0</v>
      </c>
      <c r="AP253" s="167">
        <v>0</v>
      </c>
      <c r="AQ253" s="189">
        <v>6</v>
      </c>
      <c r="AR253" s="190">
        <v>0</v>
      </c>
      <c r="AS253" s="190">
        <v>0</v>
      </c>
      <c r="AT253" s="190">
        <v>0</v>
      </c>
      <c r="AU253" s="190"/>
      <c r="AV253" s="189">
        <v>6</v>
      </c>
      <c r="AW253" s="189">
        <v>0.97</v>
      </c>
      <c r="AX253" s="189">
        <v>162</v>
      </c>
    </row>
    <row r="254" spans="1:50" ht="20.25" hidden="1" x14ac:dyDescent="0.3">
      <c r="A254" s="163" t="s">
        <v>340</v>
      </c>
      <c r="B254" s="164">
        <v>246</v>
      </c>
      <c r="C254" s="164">
        <v>262</v>
      </c>
      <c r="D254" s="164">
        <v>246</v>
      </c>
      <c r="E254" s="164">
        <v>246</v>
      </c>
      <c r="F254" s="164">
        <v>126</v>
      </c>
      <c r="G254" s="164">
        <v>144</v>
      </c>
      <c r="H254" s="164">
        <v>511</v>
      </c>
      <c r="I254" s="164">
        <v>586</v>
      </c>
      <c r="J254" s="164">
        <v>284</v>
      </c>
      <c r="K254" s="164">
        <v>333</v>
      </c>
      <c r="L254" s="164">
        <v>149</v>
      </c>
      <c r="M254" s="164">
        <v>172</v>
      </c>
      <c r="N254" s="164">
        <v>0</v>
      </c>
      <c r="O254" s="164">
        <v>0</v>
      </c>
      <c r="P254" s="164">
        <v>0</v>
      </c>
      <c r="Q254" s="164">
        <v>0</v>
      </c>
      <c r="R254" s="186">
        <v>472</v>
      </c>
      <c r="S254" s="186">
        <v>259.51</v>
      </c>
      <c r="T254" s="187">
        <v>253.61</v>
      </c>
      <c r="U254" s="187">
        <v>167.21</v>
      </c>
      <c r="V254" s="188">
        <v>0</v>
      </c>
      <c r="W254" s="188">
        <v>0</v>
      </c>
      <c r="X254" s="186">
        <v>0</v>
      </c>
      <c r="Y254" s="186">
        <v>0</v>
      </c>
      <c r="Z254" s="186">
        <v>0</v>
      </c>
      <c r="AA254" s="167">
        <v>0</v>
      </c>
      <c r="AB254" s="186">
        <v>0</v>
      </c>
      <c r="AC254" s="186">
        <v>0</v>
      </c>
      <c r="AD254" s="167">
        <v>0</v>
      </c>
      <c r="AE254" s="186">
        <v>0</v>
      </c>
      <c r="AF254" s="186">
        <v>0</v>
      </c>
      <c r="AG254" s="167">
        <v>0</v>
      </c>
      <c r="AH254" s="186">
        <v>0</v>
      </c>
      <c r="AI254" s="186">
        <v>0</v>
      </c>
      <c r="AJ254" s="167">
        <v>0</v>
      </c>
      <c r="AK254" s="186">
        <v>0</v>
      </c>
      <c r="AL254" s="186">
        <v>0</v>
      </c>
      <c r="AM254" s="167">
        <v>0</v>
      </c>
      <c r="AN254" s="186">
        <v>0</v>
      </c>
      <c r="AO254" s="186">
        <v>0</v>
      </c>
      <c r="AP254" s="167">
        <v>0</v>
      </c>
      <c r="AQ254" s="189">
        <v>262</v>
      </c>
      <c r="AR254" s="190">
        <v>0</v>
      </c>
      <c r="AS254" s="190">
        <v>0</v>
      </c>
      <c r="AT254" s="190">
        <v>0</v>
      </c>
      <c r="AU254" s="190"/>
      <c r="AV254" s="189">
        <v>246</v>
      </c>
      <c r="AW254" s="189">
        <v>140</v>
      </c>
      <c r="AX254" s="189">
        <v>571</v>
      </c>
    </row>
    <row r="255" spans="1:50" ht="20.25" hidden="1" x14ac:dyDescent="0.3">
      <c r="A255" s="163" t="s">
        <v>341</v>
      </c>
      <c r="B255" s="164">
        <v>17</v>
      </c>
      <c r="C255" s="164">
        <v>17</v>
      </c>
      <c r="D255" s="164">
        <v>17</v>
      </c>
      <c r="E255" s="164">
        <v>17</v>
      </c>
      <c r="F255" s="164">
        <v>3</v>
      </c>
      <c r="G255" s="164">
        <v>4</v>
      </c>
      <c r="H255" s="164">
        <v>184</v>
      </c>
      <c r="I255" s="164">
        <v>235</v>
      </c>
      <c r="J255" s="164">
        <v>10</v>
      </c>
      <c r="K255" s="164">
        <v>10</v>
      </c>
      <c r="L255" s="164">
        <v>10</v>
      </c>
      <c r="M255" s="164">
        <v>10</v>
      </c>
      <c r="N255" s="164">
        <v>0</v>
      </c>
      <c r="O255" s="164">
        <v>0</v>
      </c>
      <c r="P255" s="164">
        <v>0</v>
      </c>
      <c r="Q255" s="164">
        <v>0</v>
      </c>
      <c r="R255" s="186">
        <v>31.25</v>
      </c>
      <c r="S255" s="186">
        <v>19.25</v>
      </c>
      <c r="T255" s="187">
        <v>1</v>
      </c>
      <c r="U255" s="187">
        <v>0</v>
      </c>
      <c r="V255" s="188">
        <v>0</v>
      </c>
      <c r="W255" s="188">
        <v>0</v>
      </c>
      <c r="X255" s="186">
        <v>0</v>
      </c>
      <c r="Y255" s="186">
        <v>0</v>
      </c>
      <c r="Z255" s="186">
        <v>0</v>
      </c>
      <c r="AA255" s="167">
        <v>0</v>
      </c>
      <c r="AB255" s="186">
        <v>0</v>
      </c>
      <c r="AC255" s="186">
        <v>0</v>
      </c>
      <c r="AD255" s="167">
        <v>0</v>
      </c>
      <c r="AE255" s="186">
        <v>0</v>
      </c>
      <c r="AF255" s="186">
        <v>0</v>
      </c>
      <c r="AG255" s="167">
        <v>0</v>
      </c>
      <c r="AH255" s="186">
        <v>0</v>
      </c>
      <c r="AI255" s="186">
        <v>0</v>
      </c>
      <c r="AJ255" s="167">
        <v>0</v>
      </c>
      <c r="AK255" s="186">
        <v>0</v>
      </c>
      <c r="AL255" s="186">
        <v>0</v>
      </c>
      <c r="AM255" s="167">
        <v>0</v>
      </c>
      <c r="AN255" s="186">
        <v>0</v>
      </c>
      <c r="AO255" s="186">
        <v>0</v>
      </c>
      <c r="AP255" s="167">
        <v>0</v>
      </c>
      <c r="AQ255" s="189">
        <v>7</v>
      </c>
      <c r="AR255" s="190">
        <v>0</v>
      </c>
      <c r="AS255" s="190">
        <v>10</v>
      </c>
      <c r="AT255" s="190">
        <v>0</v>
      </c>
      <c r="AU255" s="190"/>
      <c r="AV255" s="189">
        <v>7</v>
      </c>
      <c r="AW255" s="189">
        <v>1.6</v>
      </c>
      <c r="AX255" s="189">
        <v>229</v>
      </c>
    </row>
    <row r="256" spans="1:50" ht="20.25" hidden="1" x14ac:dyDescent="0.3">
      <c r="A256" s="163" t="s">
        <v>342</v>
      </c>
      <c r="B256" s="164">
        <v>33</v>
      </c>
      <c r="C256" s="164">
        <v>33</v>
      </c>
      <c r="D256" s="164">
        <v>33</v>
      </c>
      <c r="E256" s="164">
        <v>33</v>
      </c>
      <c r="F256" s="164">
        <v>7</v>
      </c>
      <c r="G256" s="164">
        <v>10</v>
      </c>
      <c r="H256" s="164">
        <v>200</v>
      </c>
      <c r="I256" s="164">
        <v>314</v>
      </c>
      <c r="J256" s="164">
        <v>24</v>
      </c>
      <c r="K256" s="164">
        <v>27</v>
      </c>
      <c r="L256" s="164">
        <v>15</v>
      </c>
      <c r="M256" s="164">
        <v>13</v>
      </c>
      <c r="N256" s="164">
        <v>5.0750000000000002</v>
      </c>
      <c r="O256" s="164">
        <v>0.5</v>
      </c>
      <c r="P256" s="164">
        <v>338</v>
      </c>
      <c r="Q256" s="164">
        <v>38</v>
      </c>
      <c r="R256" s="186">
        <v>34</v>
      </c>
      <c r="S256" s="186">
        <v>35</v>
      </c>
      <c r="T256" s="187">
        <v>18.5</v>
      </c>
      <c r="U256" s="187">
        <v>5</v>
      </c>
      <c r="V256" s="188">
        <v>0</v>
      </c>
      <c r="W256" s="188">
        <v>0</v>
      </c>
      <c r="X256" s="186">
        <v>0</v>
      </c>
      <c r="Y256" s="186">
        <v>0</v>
      </c>
      <c r="Z256" s="186">
        <v>0</v>
      </c>
      <c r="AA256" s="167">
        <v>0</v>
      </c>
      <c r="AB256" s="186">
        <v>0</v>
      </c>
      <c r="AC256" s="186">
        <v>0</v>
      </c>
      <c r="AD256" s="167">
        <v>0</v>
      </c>
      <c r="AE256" s="186">
        <v>0</v>
      </c>
      <c r="AF256" s="186">
        <v>0</v>
      </c>
      <c r="AG256" s="167">
        <v>0</v>
      </c>
      <c r="AH256" s="186">
        <v>0</v>
      </c>
      <c r="AI256" s="186">
        <v>0</v>
      </c>
      <c r="AJ256" s="167">
        <v>0</v>
      </c>
      <c r="AK256" s="186">
        <v>0</v>
      </c>
      <c r="AL256" s="186">
        <v>0</v>
      </c>
      <c r="AM256" s="167">
        <v>0</v>
      </c>
      <c r="AN256" s="186">
        <v>0</v>
      </c>
      <c r="AO256" s="186">
        <v>0</v>
      </c>
      <c r="AP256" s="167">
        <v>0</v>
      </c>
      <c r="AQ256" s="189">
        <v>26</v>
      </c>
      <c r="AR256" s="190">
        <v>0</v>
      </c>
      <c r="AS256" s="190">
        <v>7</v>
      </c>
      <c r="AT256" s="190">
        <v>0</v>
      </c>
      <c r="AU256" s="190"/>
      <c r="AV256" s="189">
        <v>26</v>
      </c>
      <c r="AW256" s="189">
        <v>8</v>
      </c>
      <c r="AX256" s="189">
        <v>310</v>
      </c>
    </row>
    <row r="257" spans="1:50" ht="20.25" hidden="1" x14ac:dyDescent="0.3">
      <c r="A257" s="163" t="s">
        <v>343</v>
      </c>
      <c r="B257" s="164">
        <v>0</v>
      </c>
      <c r="C257" s="164">
        <v>0</v>
      </c>
      <c r="D257" s="164">
        <v>0</v>
      </c>
      <c r="E257" s="164">
        <v>0</v>
      </c>
      <c r="F257" s="164">
        <v>0</v>
      </c>
      <c r="G257" s="164">
        <v>0</v>
      </c>
      <c r="H257" s="164">
        <v>0</v>
      </c>
      <c r="I257" s="164">
        <v>0</v>
      </c>
      <c r="J257" s="164">
        <v>0</v>
      </c>
      <c r="K257" s="164">
        <v>0</v>
      </c>
      <c r="L257" s="164">
        <v>0</v>
      </c>
      <c r="M257" s="164">
        <v>0</v>
      </c>
      <c r="N257" s="164">
        <v>0</v>
      </c>
      <c r="O257" s="164">
        <v>0</v>
      </c>
      <c r="P257" s="164" t="s">
        <v>105</v>
      </c>
      <c r="Q257" s="164" t="s">
        <v>105</v>
      </c>
      <c r="R257" s="186">
        <v>0</v>
      </c>
      <c r="S257" s="186">
        <v>0</v>
      </c>
      <c r="T257" s="187">
        <v>0</v>
      </c>
      <c r="U257" s="187">
        <v>0.5</v>
      </c>
      <c r="V257" s="188">
        <v>0</v>
      </c>
      <c r="W257" s="188">
        <v>0</v>
      </c>
      <c r="X257" s="186">
        <v>0</v>
      </c>
      <c r="Y257" s="186">
        <v>0</v>
      </c>
      <c r="Z257" s="186">
        <v>0</v>
      </c>
      <c r="AA257" s="167">
        <v>0</v>
      </c>
      <c r="AB257" s="186">
        <v>0</v>
      </c>
      <c r="AC257" s="186">
        <v>0</v>
      </c>
      <c r="AD257" s="167">
        <v>0</v>
      </c>
      <c r="AE257" s="186">
        <v>0</v>
      </c>
      <c r="AF257" s="186">
        <v>0</v>
      </c>
      <c r="AG257" s="167">
        <v>0</v>
      </c>
      <c r="AH257" s="186">
        <v>0</v>
      </c>
      <c r="AI257" s="186">
        <v>0</v>
      </c>
      <c r="AJ257" s="167">
        <v>0</v>
      </c>
      <c r="AK257" s="186">
        <v>0</v>
      </c>
      <c r="AL257" s="186">
        <v>0</v>
      </c>
      <c r="AM257" s="167">
        <v>0</v>
      </c>
      <c r="AN257" s="186">
        <v>0</v>
      </c>
      <c r="AO257" s="186">
        <v>0</v>
      </c>
      <c r="AP257" s="167">
        <v>0</v>
      </c>
      <c r="AQ257" s="189">
        <v>0</v>
      </c>
      <c r="AR257" s="190">
        <v>0</v>
      </c>
      <c r="AS257" s="190">
        <v>0</v>
      </c>
      <c r="AT257" s="190">
        <v>0</v>
      </c>
      <c r="AU257" s="190"/>
      <c r="AV257" s="189">
        <v>0</v>
      </c>
      <c r="AW257" s="189">
        <v>0</v>
      </c>
      <c r="AX257" s="189">
        <v>0</v>
      </c>
    </row>
    <row r="258" spans="1:50" ht="20.25" hidden="1" x14ac:dyDescent="0.3">
      <c r="A258" s="163" t="s">
        <v>344</v>
      </c>
      <c r="B258" s="164">
        <v>32</v>
      </c>
      <c r="C258" s="164">
        <v>32</v>
      </c>
      <c r="D258" s="164">
        <v>32</v>
      </c>
      <c r="E258" s="164">
        <v>32</v>
      </c>
      <c r="F258" s="164">
        <v>5</v>
      </c>
      <c r="G258" s="164">
        <v>10</v>
      </c>
      <c r="H258" s="164">
        <v>148</v>
      </c>
      <c r="I258" s="164">
        <v>321</v>
      </c>
      <c r="J258" s="164">
        <v>35</v>
      </c>
      <c r="K258" s="164">
        <v>35</v>
      </c>
      <c r="L258" s="164">
        <v>26</v>
      </c>
      <c r="M258" s="164">
        <v>26</v>
      </c>
      <c r="N258" s="164">
        <v>0.5</v>
      </c>
      <c r="O258" s="164">
        <v>0.31</v>
      </c>
      <c r="P258" s="164">
        <v>19</v>
      </c>
      <c r="Q258" s="164">
        <v>12</v>
      </c>
      <c r="R258" s="186">
        <v>0</v>
      </c>
      <c r="S258" s="186">
        <v>1.5</v>
      </c>
      <c r="T258" s="187">
        <v>3.5</v>
      </c>
      <c r="U258" s="187">
        <v>2</v>
      </c>
      <c r="V258" s="188">
        <v>0</v>
      </c>
      <c r="W258" s="188">
        <v>0</v>
      </c>
      <c r="X258" s="186">
        <v>0</v>
      </c>
      <c r="Y258" s="186">
        <v>0</v>
      </c>
      <c r="Z258" s="186">
        <v>0</v>
      </c>
      <c r="AA258" s="167">
        <v>0</v>
      </c>
      <c r="AB258" s="186">
        <v>0</v>
      </c>
      <c r="AC258" s="186">
        <v>0</v>
      </c>
      <c r="AD258" s="167">
        <v>0</v>
      </c>
      <c r="AE258" s="186">
        <v>0</v>
      </c>
      <c r="AF258" s="186">
        <v>0</v>
      </c>
      <c r="AG258" s="167">
        <v>0</v>
      </c>
      <c r="AH258" s="186">
        <v>0</v>
      </c>
      <c r="AI258" s="186">
        <v>0</v>
      </c>
      <c r="AJ258" s="167">
        <v>0</v>
      </c>
      <c r="AK258" s="186">
        <v>0</v>
      </c>
      <c r="AL258" s="186">
        <v>0</v>
      </c>
      <c r="AM258" s="167">
        <v>0</v>
      </c>
      <c r="AN258" s="186">
        <v>0</v>
      </c>
      <c r="AO258" s="186">
        <v>0</v>
      </c>
      <c r="AP258" s="167">
        <v>0</v>
      </c>
      <c r="AQ258" s="189">
        <v>32</v>
      </c>
      <c r="AR258" s="190">
        <v>0</v>
      </c>
      <c r="AS258" s="190">
        <v>0</v>
      </c>
      <c r="AT258" s="190">
        <v>0</v>
      </c>
      <c r="AU258" s="190"/>
      <c r="AV258" s="189">
        <v>32</v>
      </c>
      <c r="AW258" s="189">
        <v>8</v>
      </c>
      <c r="AX258" s="189">
        <v>260</v>
      </c>
    </row>
    <row r="259" spans="1:50" ht="20.25" hidden="1" x14ac:dyDescent="0.3">
      <c r="A259" s="163" t="s">
        <v>345</v>
      </c>
      <c r="B259" s="164">
        <v>70</v>
      </c>
      <c r="C259" s="164">
        <v>24</v>
      </c>
      <c r="D259" s="164">
        <v>70</v>
      </c>
      <c r="E259" s="164">
        <v>24</v>
      </c>
      <c r="F259" s="164">
        <v>7</v>
      </c>
      <c r="G259" s="164">
        <v>7</v>
      </c>
      <c r="H259" s="164">
        <v>102</v>
      </c>
      <c r="I259" s="164">
        <v>293</v>
      </c>
      <c r="J259" s="164">
        <v>17</v>
      </c>
      <c r="K259" s="164">
        <v>17</v>
      </c>
      <c r="L259" s="164">
        <v>17</v>
      </c>
      <c r="M259" s="164">
        <v>17</v>
      </c>
      <c r="N259" s="164">
        <v>3</v>
      </c>
      <c r="O259" s="164">
        <v>0</v>
      </c>
      <c r="P259" s="164">
        <v>176</v>
      </c>
      <c r="Q259" s="164">
        <v>0</v>
      </c>
      <c r="R259" s="186">
        <v>45.5</v>
      </c>
      <c r="S259" s="186">
        <v>28.12</v>
      </c>
      <c r="T259" s="187">
        <v>5.1150000000000002</v>
      </c>
      <c r="U259" s="187">
        <v>7.62</v>
      </c>
      <c r="V259" s="188">
        <v>0</v>
      </c>
      <c r="W259" s="188">
        <v>0</v>
      </c>
      <c r="X259" s="186">
        <v>0</v>
      </c>
      <c r="Y259" s="186">
        <v>0</v>
      </c>
      <c r="Z259" s="186">
        <v>0</v>
      </c>
      <c r="AA259" s="167">
        <v>0</v>
      </c>
      <c r="AB259" s="186">
        <v>0</v>
      </c>
      <c r="AC259" s="186">
        <v>0</v>
      </c>
      <c r="AD259" s="167">
        <v>0</v>
      </c>
      <c r="AE259" s="186">
        <v>0</v>
      </c>
      <c r="AF259" s="186">
        <v>0</v>
      </c>
      <c r="AG259" s="167">
        <v>0</v>
      </c>
      <c r="AH259" s="186">
        <v>0</v>
      </c>
      <c r="AI259" s="186">
        <v>0</v>
      </c>
      <c r="AJ259" s="167">
        <v>0</v>
      </c>
      <c r="AK259" s="186">
        <v>0</v>
      </c>
      <c r="AL259" s="186">
        <v>0</v>
      </c>
      <c r="AM259" s="167">
        <v>0</v>
      </c>
      <c r="AN259" s="186">
        <v>0</v>
      </c>
      <c r="AO259" s="186">
        <v>0</v>
      </c>
      <c r="AP259" s="167">
        <v>0</v>
      </c>
      <c r="AQ259" s="189">
        <v>24</v>
      </c>
      <c r="AR259" s="190">
        <v>0</v>
      </c>
      <c r="AS259" s="190">
        <v>0</v>
      </c>
      <c r="AT259" s="190">
        <v>0</v>
      </c>
      <c r="AU259" s="190"/>
      <c r="AV259" s="189">
        <v>24</v>
      </c>
      <c r="AW259" s="189">
        <v>5</v>
      </c>
      <c r="AX259" s="189">
        <v>226</v>
      </c>
    </row>
    <row r="260" spans="1:50" ht="20.25" hidden="1" x14ac:dyDescent="0.3">
      <c r="A260" s="163" t="s">
        <v>346</v>
      </c>
      <c r="B260" s="164">
        <v>0</v>
      </c>
      <c r="C260" s="164">
        <v>0</v>
      </c>
      <c r="D260" s="164">
        <v>0</v>
      </c>
      <c r="E260" s="164">
        <v>0</v>
      </c>
      <c r="F260" s="164">
        <v>0</v>
      </c>
      <c r="G260" s="164">
        <v>0</v>
      </c>
      <c r="H260" s="164">
        <v>0</v>
      </c>
      <c r="I260" s="164">
        <v>0</v>
      </c>
      <c r="J260" s="164">
        <v>0</v>
      </c>
      <c r="K260" s="164">
        <v>0</v>
      </c>
      <c r="L260" s="164">
        <v>0</v>
      </c>
      <c r="M260" s="164">
        <v>0</v>
      </c>
      <c r="N260" s="164">
        <v>0</v>
      </c>
      <c r="O260" s="164">
        <v>0</v>
      </c>
      <c r="P260" s="164" t="s">
        <v>105</v>
      </c>
      <c r="Q260" s="164" t="s">
        <v>105</v>
      </c>
      <c r="R260" s="186">
        <v>0</v>
      </c>
      <c r="S260" s="186">
        <v>1</v>
      </c>
      <c r="T260" s="187">
        <v>0</v>
      </c>
      <c r="U260" s="187">
        <v>0</v>
      </c>
      <c r="V260" s="188">
        <v>0</v>
      </c>
      <c r="W260" s="188">
        <v>0</v>
      </c>
      <c r="X260" s="186">
        <v>0</v>
      </c>
      <c r="Y260" s="186">
        <v>0</v>
      </c>
      <c r="Z260" s="186">
        <v>0</v>
      </c>
      <c r="AA260" s="167">
        <v>0</v>
      </c>
      <c r="AB260" s="186">
        <v>0</v>
      </c>
      <c r="AC260" s="186">
        <v>0</v>
      </c>
      <c r="AD260" s="167">
        <v>0</v>
      </c>
      <c r="AE260" s="186">
        <v>0</v>
      </c>
      <c r="AF260" s="186">
        <v>0</v>
      </c>
      <c r="AG260" s="167">
        <v>0</v>
      </c>
      <c r="AH260" s="186">
        <v>0</v>
      </c>
      <c r="AI260" s="186">
        <v>0</v>
      </c>
      <c r="AJ260" s="167">
        <v>0</v>
      </c>
      <c r="AK260" s="186">
        <v>0</v>
      </c>
      <c r="AL260" s="186">
        <v>0</v>
      </c>
      <c r="AM260" s="167">
        <v>0</v>
      </c>
      <c r="AN260" s="186">
        <v>0</v>
      </c>
      <c r="AO260" s="186">
        <v>0</v>
      </c>
      <c r="AP260" s="167">
        <v>0</v>
      </c>
      <c r="AQ260" s="189">
        <v>0</v>
      </c>
      <c r="AR260" s="190">
        <v>0</v>
      </c>
      <c r="AS260" s="190">
        <v>0</v>
      </c>
      <c r="AT260" s="190">
        <v>0</v>
      </c>
      <c r="AU260" s="190"/>
      <c r="AV260" s="189">
        <v>0</v>
      </c>
      <c r="AW260" s="189">
        <v>0</v>
      </c>
      <c r="AX260" s="189">
        <v>0</v>
      </c>
    </row>
    <row r="261" spans="1:50" ht="20.25" hidden="1" x14ac:dyDescent="0.3">
      <c r="A261" s="163" t="s">
        <v>347</v>
      </c>
      <c r="B261" s="164">
        <v>1</v>
      </c>
      <c r="C261" s="164">
        <v>1</v>
      </c>
      <c r="D261" s="164">
        <v>1</v>
      </c>
      <c r="E261" s="164">
        <v>1</v>
      </c>
      <c r="F261" s="164">
        <v>0.15</v>
      </c>
      <c r="G261" s="164">
        <v>0.17</v>
      </c>
      <c r="H261" s="164">
        <v>150</v>
      </c>
      <c r="I261" s="164">
        <v>167</v>
      </c>
      <c r="J261" s="164">
        <v>0</v>
      </c>
      <c r="K261" s="164">
        <v>0</v>
      </c>
      <c r="L261" s="164">
        <v>0</v>
      </c>
      <c r="M261" s="164">
        <v>0</v>
      </c>
      <c r="N261" s="164">
        <v>0</v>
      </c>
      <c r="O261" s="164">
        <v>0</v>
      </c>
      <c r="P261" s="164" t="s">
        <v>105</v>
      </c>
      <c r="Q261" s="164" t="s">
        <v>105</v>
      </c>
      <c r="R261" s="186">
        <v>0</v>
      </c>
      <c r="S261" s="186">
        <v>2</v>
      </c>
      <c r="T261" s="187">
        <v>0</v>
      </c>
      <c r="U261" s="187">
        <v>1</v>
      </c>
      <c r="V261" s="188">
        <v>0</v>
      </c>
      <c r="W261" s="188">
        <v>0</v>
      </c>
      <c r="X261" s="186">
        <v>0</v>
      </c>
      <c r="Y261" s="186">
        <v>0</v>
      </c>
      <c r="Z261" s="186">
        <v>0</v>
      </c>
      <c r="AA261" s="167">
        <v>0</v>
      </c>
      <c r="AB261" s="186">
        <v>0</v>
      </c>
      <c r="AC261" s="186">
        <v>0</v>
      </c>
      <c r="AD261" s="167">
        <v>0</v>
      </c>
      <c r="AE261" s="186">
        <v>0</v>
      </c>
      <c r="AF261" s="186">
        <v>0</v>
      </c>
      <c r="AG261" s="167">
        <v>0</v>
      </c>
      <c r="AH261" s="186">
        <v>0</v>
      </c>
      <c r="AI261" s="186">
        <v>0</v>
      </c>
      <c r="AJ261" s="167">
        <v>0</v>
      </c>
      <c r="AK261" s="186">
        <v>0</v>
      </c>
      <c r="AL261" s="186">
        <v>0</v>
      </c>
      <c r="AM261" s="167">
        <v>0</v>
      </c>
      <c r="AN261" s="186">
        <v>0</v>
      </c>
      <c r="AO261" s="186">
        <v>0</v>
      </c>
      <c r="AP261" s="167">
        <v>0</v>
      </c>
      <c r="AQ261" s="189">
        <v>1</v>
      </c>
      <c r="AR261" s="190">
        <v>0</v>
      </c>
      <c r="AS261" s="190">
        <v>0</v>
      </c>
      <c r="AT261" s="190">
        <v>0</v>
      </c>
      <c r="AU261" s="190"/>
      <c r="AV261" s="189">
        <v>1</v>
      </c>
      <c r="AW261" s="189">
        <v>0.16</v>
      </c>
      <c r="AX261" s="189">
        <v>159</v>
      </c>
    </row>
    <row r="262" spans="1:50" ht="20.25" hidden="1" x14ac:dyDescent="0.3">
      <c r="A262" s="163" t="s">
        <v>348</v>
      </c>
      <c r="B262" s="164">
        <v>7</v>
      </c>
      <c r="C262" s="164">
        <v>7</v>
      </c>
      <c r="D262" s="164">
        <v>6</v>
      </c>
      <c r="E262" s="164">
        <v>6</v>
      </c>
      <c r="F262" s="164">
        <v>2</v>
      </c>
      <c r="G262" s="164">
        <v>3</v>
      </c>
      <c r="H262" s="164">
        <v>270</v>
      </c>
      <c r="I262" s="164">
        <v>418</v>
      </c>
      <c r="J262" s="164">
        <v>6</v>
      </c>
      <c r="K262" s="164">
        <v>6</v>
      </c>
      <c r="L262" s="164">
        <v>3</v>
      </c>
      <c r="M262" s="164">
        <v>3</v>
      </c>
      <c r="N262" s="164">
        <v>6</v>
      </c>
      <c r="O262" s="164">
        <v>0</v>
      </c>
      <c r="P262" s="164">
        <v>2000</v>
      </c>
      <c r="Q262" s="164">
        <v>0</v>
      </c>
      <c r="R262" s="186">
        <v>0</v>
      </c>
      <c r="S262" s="186">
        <v>13.98</v>
      </c>
      <c r="T262" s="187">
        <v>10.975</v>
      </c>
      <c r="U262" s="187">
        <v>4</v>
      </c>
      <c r="V262" s="188">
        <v>0</v>
      </c>
      <c r="W262" s="188">
        <v>0</v>
      </c>
      <c r="X262" s="186">
        <v>0</v>
      </c>
      <c r="Y262" s="186">
        <v>0</v>
      </c>
      <c r="Z262" s="186">
        <v>0</v>
      </c>
      <c r="AA262" s="167">
        <v>0</v>
      </c>
      <c r="AB262" s="186">
        <v>0</v>
      </c>
      <c r="AC262" s="186">
        <v>0</v>
      </c>
      <c r="AD262" s="167">
        <v>0</v>
      </c>
      <c r="AE262" s="186">
        <v>0</v>
      </c>
      <c r="AF262" s="186">
        <v>0</v>
      </c>
      <c r="AG262" s="167">
        <v>0</v>
      </c>
      <c r="AH262" s="186">
        <v>0</v>
      </c>
      <c r="AI262" s="186">
        <v>0</v>
      </c>
      <c r="AJ262" s="167">
        <v>0</v>
      </c>
      <c r="AK262" s="186">
        <v>0</v>
      </c>
      <c r="AL262" s="186">
        <v>0</v>
      </c>
      <c r="AM262" s="167">
        <v>0</v>
      </c>
      <c r="AN262" s="186">
        <v>0</v>
      </c>
      <c r="AO262" s="186">
        <v>0</v>
      </c>
      <c r="AP262" s="167">
        <v>0</v>
      </c>
      <c r="AQ262" s="189">
        <v>7</v>
      </c>
      <c r="AR262" s="190">
        <v>0</v>
      </c>
      <c r="AS262" s="190">
        <v>0</v>
      </c>
      <c r="AT262" s="190">
        <v>1</v>
      </c>
      <c r="AU262" s="190"/>
      <c r="AV262" s="189">
        <v>7</v>
      </c>
      <c r="AW262" s="189">
        <v>3.13</v>
      </c>
      <c r="AX262" s="189">
        <v>447</v>
      </c>
    </row>
    <row r="263" spans="1:50" ht="20.25" hidden="1" x14ac:dyDescent="0.3">
      <c r="A263" s="163" t="s">
        <v>349</v>
      </c>
      <c r="B263" s="164">
        <v>57</v>
      </c>
      <c r="C263" s="164">
        <v>57</v>
      </c>
      <c r="D263" s="164">
        <v>57</v>
      </c>
      <c r="E263" s="164">
        <v>57</v>
      </c>
      <c r="F263" s="164">
        <v>30</v>
      </c>
      <c r="G263" s="164">
        <v>32</v>
      </c>
      <c r="H263" s="164">
        <v>525</v>
      </c>
      <c r="I263" s="164">
        <v>567</v>
      </c>
      <c r="J263" s="164">
        <v>59</v>
      </c>
      <c r="K263" s="164">
        <v>59</v>
      </c>
      <c r="L263" s="164">
        <v>32</v>
      </c>
      <c r="M263" s="164">
        <v>32</v>
      </c>
      <c r="N263" s="164">
        <v>44</v>
      </c>
      <c r="O263" s="164">
        <v>16</v>
      </c>
      <c r="P263" s="164">
        <v>1375</v>
      </c>
      <c r="Q263" s="164">
        <v>500</v>
      </c>
      <c r="R263" s="186">
        <v>255.25</v>
      </c>
      <c r="S263" s="186">
        <v>144.5</v>
      </c>
      <c r="T263" s="187">
        <v>105.75</v>
      </c>
      <c r="U263" s="187">
        <v>60.5</v>
      </c>
      <c r="V263" s="188">
        <v>0</v>
      </c>
      <c r="W263" s="188">
        <v>0</v>
      </c>
      <c r="X263" s="186">
        <v>0</v>
      </c>
      <c r="Y263" s="186">
        <v>0</v>
      </c>
      <c r="Z263" s="186">
        <v>0</v>
      </c>
      <c r="AA263" s="167">
        <v>0</v>
      </c>
      <c r="AB263" s="186">
        <v>0</v>
      </c>
      <c r="AC263" s="186">
        <v>0</v>
      </c>
      <c r="AD263" s="167">
        <v>0</v>
      </c>
      <c r="AE263" s="186">
        <v>0</v>
      </c>
      <c r="AF263" s="186">
        <v>0</v>
      </c>
      <c r="AG263" s="167">
        <v>0</v>
      </c>
      <c r="AH263" s="186">
        <v>0</v>
      </c>
      <c r="AI263" s="186">
        <v>0</v>
      </c>
      <c r="AJ263" s="167">
        <v>0</v>
      </c>
      <c r="AK263" s="186">
        <v>0</v>
      </c>
      <c r="AL263" s="186">
        <v>0</v>
      </c>
      <c r="AM263" s="167">
        <v>0</v>
      </c>
      <c r="AN263" s="186">
        <v>0</v>
      </c>
      <c r="AO263" s="186">
        <v>0</v>
      </c>
      <c r="AP263" s="167">
        <v>0</v>
      </c>
      <c r="AQ263" s="189">
        <v>57</v>
      </c>
      <c r="AR263" s="190">
        <v>0</v>
      </c>
      <c r="AS263" s="190">
        <v>0</v>
      </c>
      <c r="AT263" s="190">
        <v>0</v>
      </c>
      <c r="AU263" s="190"/>
      <c r="AV263" s="189">
        <v>57</v>
      </c>
      <c r="AW263" s="189">
        <v>31</v>
      </c>
      <c r="AX263" s="189">
        <v>546</v>
      </c>
    </row>
    <row r="264" spans="1:50" ht="20.25" hidden="1" x14ac:dyDescent="0.3">
      <c r="A264" s="163" t="s">
        <v>350</v>
      </c>
      <c r="B264" s="164">
        <v>15</v>
      </c>
      <c r="C264" s="164">
        <v>15</v>
      </c>
      <c r="D264" s="164">
        <v>2</v>
      </c>
      <c r="E264" s="164">
        <v>2</v>
      </c>
      <c r="F264" s="164">
        <v>0.18</v>
      </c>
      <c r="G264" s="164">
        <v>0.24</v>
      </c>
      <c r="H264" s="164">
        <v>90</v>
      </c>
      <c r="I264" s="164">
        <v>122</v>
      </c>
      <c r="J264" s="164">
        <v>0</v>
      </c>
      <c r="K264" s="164">
        <v>0</v>
      </c>
      <c r="L264" s="164">
        <v>0</v>
      </c>
      <c r="M264" s="164">
        <v>0</v>
      </c>
      <c r="N264" s="164">
        <v>0</v>
      </c>
      <c r="O264" s="164">
        <v>0</v>
      </c>
      <c r="P264" s="164" t="s">
        <v>105</v>
      </c>
      <c r="Q264" s="164" t="s">
        <v>105</v>
      </c>
      <c r="R264" s="186">
        <v>2</v>
      </c>
      <c r="S264" s="186">
        <v>15</v>
      </c>
      <c r="T264" s="187">
        <v>0</v>
      </c>
      <c r="U264" s="187">
        <v>0</v>
      </c>
      <c r="V264" s="188">
        <v>0</v>
      </c>
      <c r="W264" s="188">
        <v>0</v>
      </c>
      <c r="X264" s="186">
        <v>0</v>
      </c>
      <c r="Y264" s="186">
        <v>0</v>
      </c>
      <c r="Z264" s="186">
        <v>0</v>
      </c>
      <c r="AA264" s="167">
        <v>0</v>
      </c>
      <c r="AB264" s="186">
        <v>0</v>
      </c>
      <c r="AC264" s="186">
        <v>0</v>
      </c>
      <c r="AD264" s="167">
        <v>0</v>
      </c>
      <c r="AE264" s="186">
        <v>0</v>
      </c>
      <c r="AF264" s="186">
        <v>0</v>
      </c>
      <c r="AG264" s="167">
        <v>0</v>
      </c>
      <c r="AH264" s="186">
        <v>0</v>
      </c>
      <c r="AI264" s="186">
        <v>0</v>
      </c>
      <c r="AJ264" s="167">
        <v>0</v>
      </c>
      <c r="AK264" s="186">
        <v>0</v>
      </c>
      <c r="AL264" s="186">
        <v>0</v>
      </c>
      <c r="AM264" s="167">
        <v>0</v>
      </c>
      <c r="AN264" s="186">
        <v>0</v>
      </c>
      <c r="AO264" s="186">
        <v>0</v>
      </c>
      <c r="AP264" s="167">
        <v>0</v>
      </c>
      <c r="AQ264" s="189">
        <v>15</v>
      </c>
      <c r="AR264" s="190">
        <v>0</v>
      </c>
      <c r="AS264" s="190">
        <v>0</v>
      </c>
      <c r="AT264" s="190">
        <v>13</v>
      </c>
      <c r="AU264" s="190"/>
      <c r="AV264" s="189">
        <v>15</v>
      </c>
      <c r="AW264" s="189">
        <v>1.59</v>
      </c>
      <c r="AX264" s="189">
        <v>106</v>
      </c>
    </row>
    <row r="265" spans="1:50" ht="20.25" hidden="1" x14ac:dyDescent="0.3">
      <c r="A265" s="163" t="s">
        <v>351</v>
      </c>
      <c r="B265" s="164">
        <v>0</v>
      </c>
      <c r="C265" s="164">
        <v>0</v>
      </c>
      <c r="D265" s="164">
        <v>0</v>
      </c>
      <c r="E265" s="164">
        <v>0</v>
      </c>
      <c r="F265" s="164">
        <v>0</v>
      </c>
      <c r="G265" s="164">
        <v>0</v>
      </c>
      <c r="H265" s="164">
        <v>0</v>
      </c>
      <c r="I265" s="164">
        <v>0</v>
      </c>
      <c r="J265" s="164">
        <v>0</v>
      </c>
      <c r="K265" s="164">
        <v>0</v>
      </c>
      <c r="L265" s="164">
        <v>0</v>
      </c>
      <c r="M265" s="164">
        <v>0</v>
      </c>
      <c r="N265" s="164">
        <v>0</v>
      </c>
      <c r="O265" s="164">
        <v>0</v>
      </c>
      <c r="P265" s="164" t="s">
        <v>105</v>
      </c>
      <c r="Q265" s="164" t="s">
        <v>105</v>
      </c>
      <c r="R265" s="186">
        <v>0</v>
      </c>
      <c r="S265" s="186">
        <v>0.5</v>
      </c>
      <c r="T265" s="187">
        <v>0</v>
      </c>
      <c r="U265" s="187">
        <v>0</v>
      </c>
      <c r="V265" s="188">
        <v>0</v>
      </c>
      <c r="W265" s="188">
        <v>0</v>
      </c>
      <c r="X265" s="186">
        <v>0</v>
      </c>
      <c r="Y265" s="186">
        <v>0</v>
      </c>
      <c r="Z265" s="186">
        <v>0</v>
      </c>
      <c r="AA265" s="167">
        <v>0</v>
      </c>
      <c r="AB265" s="186">
        <v>0</v>
      </c>
      <c r="AC265" s="186">
        <v>0</v>
      </c>
      <c r="AD265" s="167">
        <v>0</v>
      </c>
      <c r="AE265" s="186">
        <v>0</v>
      </c>
      <c r="AF265" s="186">
        <v>0</v>
      </c>
      <c r="AG265" s="167">
        <v>0</v>
      </c>
      <c r="AH265" s="186">
        <v>0</v>
      </c>
      <c r="AI265" s="186">
        <v>0</v>
      </c>
      <c r="AJ265" s="167">
        <v>0</v>
      </c>
      <c r="AK265" s="186">
        <v>0</v>
      </c>
      <c r="AL265" s="186">
        <v>0</v>
      </c>
      <c r="AM265" s="167">
        <v>0</v>
      </c>
      <c r="AN265" s="186">
        <v>0</v>
      </c>
      <c r="AO265" s="186">
        <v>0</v>
      </c>
      <c r="AP265" s="167">
        <v>0</v>
      </c>
      <c r="AQ265" s="189">
        <v>0</v>
      </c>
      <c r="AR265" s="190">
        <v>0</v>
      </c>
      <c r="AS265" s="190">
        <v>0</v>
      </c>
      <c r="AT265" s="190">
        <v>0</v>
      </c>
      <c r="AU265" s="190"/>
      <c r="AV265" s="189">
        <v>0</v>
      </c>
      <c r="AW265" s="189">
        <v>0</v>
      </c>
      <c r="AX265" s="189">
        <v>0</v>
      </c>
    </row>
    <row r="266" spans="1:50" ht="20.25" hidden="1" x14ac:dyDescent="0.3">
      <c r="A266" s="163" t="s">
        <v>352</v>
      </c>
      <c r="B266" s="164">
        <v>0</v>
      </c>
      <c r="C266" s="164">
        <v>0</v>
      </c>
      <c r="D266" s="164">
        <v>0</v>
      </c>
      <c r="E266" s="164">
        <v>0</v>
      </c>
      <c r="F266" s="164">
        <v>0</v>
      </c>
      <c r="G266" s="164">
        <v>0</v>
      </c>
      <c r="H266" s="164">
        <v>0</v>
      </c>
      <c r="I266" s="164">
        <v>0</v>
      </c>
      <c r="J266" s="164">
        <v>0</v>
      </c>
      <c r="K266" s="164">
        <v>0</v>
      </c>
      <c r="L266" s="164">
        <v>0</v>
      </c>
      <c r="M266" s="164">
        <v>0</v>
      </c>
      <c r="N266" s="164">
        <v>0</v>
      </c>
      <c r="O266" s="164">
        <v>0</v>
      </c>
      <c r="P266" s="164" t="s">
        <v>105</v>
      </c>
      <c r="Q266" s="164" t="s">
        <v>105</v>
      </c>
      <c r="R266" s="186">
        <v>0</v>
      </c>
      <c r="S266" s="186">
        <v>0</v>
      </c>
      <c r="T266" s="187">
        <v>0</v>
      </c>
      <c r="U266" s="187">
        <v>0</v>
      </c>
      <c r="V266" s="188">
        <v>0</v>
      </c>
      <c r="W266" s="188">
        <v>0</v>
      </c>
      <c r="X266" s="186">
        <v>0</v>
      </c>
      <c r="Y266" s="186">
        <v>0</v>
      </c>
      <c r="Z266" s="186">
        <v>0</v>
      </c>
      <c r="AA266" s="167">
        <v>0</v>
      </c>
      <c r="AB266" s="186">
        <v>0</v>
      </c>
      <c r="AC266" s="186">
        <v>0</v>
      </c>
      <c r="AD266" s="167">
        <v>0</v>
      </c>
      <c r="AE266" s="186">
        <v>0</v>
      </c>
      <c r="AF266" s="186">
        <v>0</v>
      </c>
      <c r="AG266" s="167">
        <v>0</v>
      </c>
      <c r="AH266" s="186">
        <v>0</v>
      </c>
      <c r="AI266" s="186">
        <v>0</v>
      </c>
      <c r="AJ266" s="167">
        <v>0</v>
      </c>
      <c r="AK266" s="186">
        <v>0</v>
      </c>
      <c r="AL266" s="186">
        <v>0</v>
      </c>
      <c r="AM266" s="167">
        <v>0</v>
      </c>
      <c r="AN266" s="186">
        <v>0</v>
      </c>
      <c r="AO266" s="186">
        <v>0</v>
      </c>
      <c r="AP266" s="167">
        <v>0</v>
      </c>
      <c r="AQ266" s="189">
        <v>0</v>
      </c>
      <c r="AR266" s="190">
        <v>0</v>
      </c>
      <c r="AS266" s="190">
        <v>0</v>
      </c>
      <c r="AT266" s="190">
        <v>0</v>
      </c>
      <c r="AU266" s="190"/>
      <c r="AV266" s="189">
        <v>0</v>
      </c>
      <c r="AW266" s="189">
        <v>0</v>
      </c>
      <c r="AX266" s="189">
        <v>0</v>
      </c>
    </row>
    <row r="267" spans="1:50" ht="20.25" hidden="1" x14ac:dyDescent="0.3">
      <c r="A267" s="181" t="s">
        <v>353</v>
      </c>
      <c r="B267" s="164">
        <v>763</v>
      </c>
      <c r="C267" s="164">
        <v>771</v>
      </c>
      <c r="D267" s="164">
        <v>736</v>
      </c>
      <c r="E267" s="164">
        <v>759</v>
      </c>
      <c r="F267" s="164">
        <v>504</v>
      </c>
      <c r="G267" s="164">
        <v>592</v>
      </c>
      <c r="H267" s="164">
        <v>685</v>
      </c>
      <c r="I267" s="164">
        <v>780</v>
      </c>
      <c r="J267" s="164">
        <v>817.75</v>
      </c>
      <c r="K267" s="164">
        <v>930.75</v>
      </c>
      <c r="L267" s="164">
        <v>636.75</v>
      </c>
      <c r="M267" s="164">
        <v>638.75</v>
      </c>
      <c r="N267" s="164">
        <v>468.3</v>
      </c>
      <c r="O267" s="164">
        <v>326.10000000000002</v>
      </c>
      <c r="P267" s="164">
        <v>735</v>
      </c>
      <c r="Q267" s="164">
        <v>511</v>
      </c>
      <c r="R267" s="186">
        <v>673.5</v>
      </c>
      <c r="S267" s="186">
        <v>693.59999999999991</v>
      </c>
      <c r="T267" s="187">
        <v>348.94749999999999</v>
      </c>
      <c r="U267" s="187">
        <v>197.7</v>
      </c>
      <c r="V267" s="188">
        <v>0</v>
      </c>
      <c r="W267" s="188">
        <v>0</v>
      </c>
      <c r="X267" s="186">
        <v>0</v>
      </c>
      <c r="Y267" s="186">
        <v>65.25</v>
      </c>
      <c r="Z267" s="186">
        <v>65.25</v>
      </c>
      <c r="AA267" s="157">
        <f>(Z267-Y267)/Y267*100</f>
        <v>0</v>
      </c>
      <c r="AB267" s="186">
        <v>0</v>
      </c>
      <c r="AC267" s="186">
        <v>0</v>
      </c>
      <c r="AD267" s="157">
        <v>0</v>
      </c>
      <c r="AE267" s="186">
        <v>0</v>
      </c>
      <c r="AF267" s="186">
        <v>2.75</v>
      </c>
      <c r="AG267" s="157">
        <v>100</v>
      </c>
      <c r="AH267" s="186">
        <v>65.25</v>
      </c>
      <c r="AI267" s="186">
        <v>62.25</v>
      </c>
      <c r="AJ267" s="157">
        <f>(AI267-AH267)/AH267*100</f>
        <v>-4.5977011494252871</v>
      </c>
      <c r="AK267" s="186">
        <v>59.7</v>
      </c>
      <c r="AL267" s="186">
        <v>76.3</v>
      </c>
      <c r="AM267" s="157">
        <f>(AL267-AK267)/AK267*100</f>
        <v>27.80569514237855</v>
      </c>
      <c r="AN267" s="186">
        <v>915</v>
      </c>
      <c r="AO267" s="186">
        <v>1226</v>
      </c>
      <c r="AP267" s="157">
        <f>(AO267-AN267)/AN267*100</f>
        <v>33.989071038251367</v>
      </c>
      <c r="AQ267" s="189">
        <v>775</v>
      </c>
      <c r="AR267" s="190">
        <v>17</v>
      </c>
      <c r="AS267" s="190">
        <v>13</v>
      </c>
      <c r="AT267" s="190">
        <v>0</v>
      </c>
      <c r="AU267" s="190"/>
      <c r="AV267" s="189">
        <v>746</v>
      </c>
      <c r="AW267" s="190">
        <v>589.15</v>
      </c>
      <c r="AX267" s="189">
        <v>790</v>
      </c>
    </row>
    <row r="268" spans="1:50" ht="20.25" hidden="1" x14ac:dyDescent="0.3">
      <c r="A268" s="163" t="s">
        <v>354</v>
      </c>
      <c r="B268" s="164">
        <v>228</v>
      </c>
      <c r="C268" s="164">
        <v>228</v>
      </c>
      <c r="D268" s="164">
        <v>228</v>
      </c>
      <c r="E268" s="164">
        <v>228</v>
      </c>
      <c r="F268" s="164">
        <v>148</v>
      </c>
      <c r="G268" s="164">
        <v>177</v>
      </c>
      <c r="H268" s="164">
        <v>650</v>
      </c>
      <c r="I268" s="164">
        <v>775</v>
      </c>
      <c r="J268" s="164">
        <v>187</v>
      </c>
      <c r="K268" s="164">
        <v>196</v>
      </c>
      <c r="L268" s="164">
        <v>162</v>
      </c>
      <c r="M268" s="164">
        <v>164</v>
      </c>
      <c r="N268" s="164">
        <v>120</v>
      </c>
      <c r="O268" s="164">
        <v>68</v>
      </c>
      <c r="P268" s="164">
        <v>741</v>
      </c>
      <c r="Q268" s="164">
        <v>415</v>
      </c>
      <c r="R268" s="186">
        <v>97.5</v>
      </c>
      <c r="S268" s="186">
        <v>219.5</v>
      </c>
      <c r="T268" s="187">
        <v>104.25</v>
      </c>
      <c r="U268" s="192">
        <v>16</v>
      </c>
      <c r="V268" s="188">
        <v>0</v>
      </c>
      <c r="W268" s="188">
        <v>0</v>
      </c>
      <c r="X268" s="186">
        <v>0</v>
      </c>
      <c r="Y268" s="186">
        <v>5.5</v>
      </c>
      <c r="Z268" s="186">
        <v>5.5</v>
      </c>
      <c r="AA268" s="167">
        <v>0</v>
      </c>
      <c r="AB268" s="186">
        <v>0</v>
      </c>
      <c r="AC268" s="186">
        <v>0</v>
      </c>
      <c r="AD268" s="167">
        <v>0</v>
      </c>
      <c r="AE268" s="186">
        <v>0</v>
      </c>
      <c r="AF268" s="186">
        <v>0</v>
      </c>
      <c r="AG268" s="167">
        <v>0</v>
      </c>
      <c r="AH268" s="186">
        <v>5.5</v>
      </c>
      <c r="AI268" s="186">
        <v>5.5</v>
      </c>
      <c r="AJ268" s="167">
        <v>0</v>
      </c>
      <c r="AK268" s="186">
        <v>11</v>
      </c>
      <c r="AL268" s="186">
        <v>4.3</v>
      </c>
      <c r="AM268" s="167">
        <v>60.909090909090899</v>
      </c>
      <c r="AN268" s="186">
        <v>2000</v>
      </c>
      <c r="AO268" s="186">
        <v>782</v>
      </c>
      <c r="AP268" s="167">
        <v>60.9</v>
      </c>
      <c r="AQ268" s="189">
        <v>227</v>
      </c>
      <c r="AR268" s="190">
        <v>7</v>
      </c>
      <c r="AS268" s="190">
        <v>8</v>
      </c>
      <c r="AT268" s="190">
        <v>0</v>
      </c>
      <c r="AU268" s="190"/>
      <c r="AV268" s="189">
        <v>220</v>
      </c>
      <c r="AW268" s="189">
        <v>190</v>
      </c>
      <c r="AX268" s="189">
        <v>862</v>
      </c>
    </row>
    <row r="269" spans="1:50" ht="20.25" hidden="1" x14ac:dyDescent="0.3">
      <c r="A269" s="163" t="s">
        <v>355</v>
      </c>
      <c r="B269" s="164">
        <v>96</v>
      </c>
      <c r="C269" s="164">
        <v>104</v>
      </c>
      <c r="D269" s="164">
        <v>96</v>
      </c>
      <c r="E269" s="164">
        <v>96</v>
      </c>
      <c r="F269" s="164">
        <v>54</v>
      </c>
      <c r="G269" s="164">
        <v>62</v>
      </c>
      <c r="H269" s="164">
        <v>560</v>
      </c>
      <c r="I269" s="164">
        <v>643</v>
      </c>
      <c r="J269" s="164">
        <v>202</v>
      </c>
      <c r="K269" s="164">
        <v>311</v>
      </c>
      <c r="L269" s="164">
        <v>156</v>
      </c>
      <c r="M269" s="164">
        <v>156</v>
      </c>
      <c r="N269" s="164">
        <v>177.5</v>
      </c>
      <c r="O269" s="164">
        <v>0</v>
      </c>
      <c r="P269" s="164">
        <v>1138</v>
      </c>
      <c r="Q269" s="164">
        <v>0</v>
      </c>
      <c r="R269" s="186">
        <v>38</v>
      </c>
      <c r="S269" s="186">
        <v>103.7</v>
      </c>
      <c r="T269" s="187">
        <v>6.5</v>
      </c>
      <c r="U269" s="192">
        <v>5.5</v>
      </c>
      <c r="V269" s="188">
        <v>0</v>
      </c>
      <c r="W269" s="188">
        <v>0</v>
      </c>
      <c r="X269" s="186">
        <v>0</v>
      </c>
      <c r="Y269" s="186">
        <v>36</v>
      </c>
      <c r="Z269" s="186">
        <v>36</v>
      </c>
      <c r="AA269" s="167">
        <v>0</v>
      </c>
      <c r="AB269" s="186">
        <v>0</v>
      </c>
      <c r="AC269" s="186">
        <v>0</v>
      </c>
      <c r="AD269" s="167">
        <v>0</v>
      </c>
      <c r="AE269" s="186">
        <v>0</v>
      </c>
      <c r="AF269" s="186">
        <v>0</v>
      </c>
      <c r="AG269" s="167">
        <v>0</v>
      </c>
      <c r="AH269" s="186">
        <v>36</v>
      </c>
      <c r="AI269" s="186">
        <v>33</v>
      </c>
      <c r="AJ269" s="167">
        <v>8.3333333333333304</v>
      </c>
      <c r="AK269" s="186">
        <v>6.5</v>
      </c>
      <c r="AL269" s="186">
        <v>60</v>
      </c>
      <c r="AM269" s="167">
        <v>823.07692307692298</v>
      </c>
      <c r="AN269" s="186">
        <v>181</v>
      </c>
      <c r="AO269" s="186">
        <v>1818</v>
      </c>
      <c r="AP269" s="167">
        <v>904.41988950276254</v>
      </c>
      <c r="AQ269" s="189">
        <v>109</v>
      </c>
      <c r="AR269" s="190">
        <v>10</v>
      </c>
      <c r="AS269" s="190">
        <v>5</v>
      </c>
      <c r="AT269" s="190">
        <v>0</v>
      </c>
      <c r="AU269" s="190"/>
      <c r="AV269" s="189">
        <v>91</v>
      </c>
      <c r="AW269" s="189">
        <v>61</v>
      </c>
      <c r="AX269" s="189">
        <v>674</v>
      </c>
    </row>
    <row r="270" spans="1:50" ht="20.25" hidden="1" x14ac:dyDescent="0.3">
      <c r="A270" s="163" t="s">
        <v>356</v>
      </c>
      <c r="B270" s="164">
        <v>14</v>
      </c>
      <c r="C270" s="164">
        <v>16</v>
      </c>
      <c r="D270" s="164">
        <v>4</v>
      </c>
      <c r="E270" s="164">
        <v>14</v>
      </c>
      <c r="F270" s="164">
        <v>1</v>
      </c>
      <c r="G270" s="164">
        <v>5</v>
      </c>
      <c r="H270" s="164">
        <v>325</v>
      </c>
      <c r="I270" s="164">
        <v>354</v>
      </c>
      <c r="J270" s="164">
        <v>0</v>
      </c>
      <c r="K270" s="164">
        <v>0</v>
      </c>
      <c r="L270" s="164">
        <v>0</v>
      </c>
      <c r="M270" s="164">
        <v>0</v>
      </c>
      <c r="N270" s="164">
        <v>0</v>
      </c>
      <c r="O270" s="164">
        <v>0</v>
      </c>
      <c r="P270" s="164" t="s">
        <v>105</v>
      </c>
      <c r="Q270" s="164" t="s">
        <v>105</v>
      </c>
      <c r="R270" s="186">
        <v>18</v>
      </c>
      <c r="S270" s="186">
        <v>23.75</v>
      </c>
      <c r="T270" s="187">
        <v>16.25</v>
      </c>
      <c r="U270" s="192">
        <v>17.25</v>
      </c>
      <c r="V270" s="188">
        <v>0</v>
      </c>
      <c r="W270" s="188">
        <v>0</v>
      </c>
      <c r="X270" s="186">
        <v>0</v>
      </c>
      <c r="Y270" s="186">
        <v>0</v>
      </c>
      <c r="Z270" s="186">
        <v>0</v>
      </c>
      <c r="AA270" s="167">
        <v>0</v>
      </c>
      <c r="AB270" s="186">
        <v>0</v>
      </c>
      <c r="AC270" s="186">
        <v>0</v>
      </c>
      <c r="AD270" s="167">
        <v>0</v>
      </c>
      <c r="AE270" s="186">
        <v>0</v>
      </c>
      <c r="AF270" s="186">
        <v>0</v>
      </c>
      <c r="AG270" s="167">
        <v>0</v>
      </c>
      <c r="AH270" s="186">
        <v>0</v>
      </c>
      <c r="AI270" s="186">
        <v>0</v>
      </c>
      <c r="AJ270" s="167">
        <v>0</v>
      </c>
      <c r="AK270" s="186">
        <v>0</v>
      </c>
      <c r="AL270" s="186">
        <v>0</v>
      </c>
      <c r="AM270" s="167">
        <v>0</v>
      </c>
      <c r="AN270" s="186">
        <v>0</v>
      </c>
      <c r="AO270" s="186">
        <v>0</v>
      </c>
      <c r="AP270" s="167">
        <v>0</v>
      </c>
      <c r="AQ270" s="189">
        <v>16</v>
      </c>
      <c r="AR270" s="190">
        <v>0</v>
      </c>
      <c r="AS270" s="190">
        <v>0</v>
      </c>
      <c r="AT270" s="190">
        <v>0</v>
      </c>
      <c r="AU270" s="190"/>
      <c r="AV270" s="189">
        <v>14</v>
      </c>
      <c r="AW270" s="189">
        <v>5</v>
      </c>
      <c r="AX270" s="189">
        <v>357</v>
      </c>
    </row>
    <row r="271" spans="1:50" ht="20.25" hidden="1" x14ac:dyDescent="0.3">
      <c r="A271" s="163" t="s">
        <v>357</v>
      </c>
      <c r="B271" s="164">
        <v>83</v>
      </c>
      <c r="C271" s="164">
        <v>83</v>
      </c>
      <c r="D271" s="164">
        <v>81</v>
      </c>
      <c r="E271" s="164">
        <v>83</v>
      </c>
      <c r="F271" s="164">
        <v>44</v>
      </c>
      <c r="G271" s="164">
        <v>52</v>
      </c>
      <c r="H271" s="164">
        <v>548</v>
      </c>
      <c r="I271" s="164">
        <v>627</v>
      </c>
      <c r="J271" s="164">
        <v>97</v>
      </c>
      <c r="K271" s="164">
        <v>97</v>
      </c>
      <c r="L271" s="164">
        <v>40</v>
      </c>
      <c r="M271" s="164">
        <v>40</v>
      </c>
      <c r="N271" s="164">
        <v>0</v>
      </c>
      <c r="O271" s="164">
        <v>0</v>
      </c>
      <c r="P271" s="164">
        <v>0</v>
      </c>
      <c r="Q271" s="164">
        <v>0</v>
      </c>
      <c r="R271" s="186">
        <v>86.5</v>
      </c>
      <c r="S271" s="186">
        <v>93.08</v>
      </c>
      <c r="T271" s="187">
        <v>67.825000000000003</v>
      </c>
      <c r="U271" s="192">
        <v>44.33</v>
      </c>
      <c r="V271" s="188">
        <v>0</v>
      </c>
      <c r="W271" s="188">
        <v>0</v>
      </c>
      <c r="X271" s="186">
        <v>0</v>
      </c>
      <c r="Y271" s="186">
        <v>11</v>
      </c>
      <c r="Z271" s="186">
        <v>11</v>
      </c>
      <c r="AA271" s="167">
        <v>0</v>
      </c>
      <c r="AB271" s="186">
        <v>0</v>
      </c>
      <c r="AC271" s="186">
        <v>0</v>
      </c>
      <c r="AD271" s="167">
        <v>0</v>
      </c>
      <c r="AE271" s="186">
        <v>0</v>
      </c>
      <c r="AF271" s="186">
        <v>0</v>
      </c>
      <c r="AG271" s="167">
        <v>0</v>
      </c>
      <c r="AH271" s="186">
        <v>11</v>
      </c>
      <c r="AI271" s="186">
        <v>11</v>
      </c>
      <c r="AJ271" s="167">
        <v>0</v>
      </c>
      <c r="AK271" s="186">
        <v>23</v>
      </c>
      <c r="AL271" s="186">
        <v>5.5</v>
      </c>
      <c r="AM271" s="167">
        <v>76.086956521739097</v>
      </c>
      <c r="AN271" s="186">
        <v>2091</v>
      </c>
      <c r="AO271" s="186">
        <v>500</v>
      </c>
      <c r="AP271" s="167">
        <v>76.087996174079393</v>
      </c>
      <c r="AQ271" s="189">
        <v>83</v>
      </c>
      <c r="AR271" s="190">
        <v>0</v>
      </c>
      <c r="AS271" s="190">
        <v>0</v>
      </c>
      <c r="AT271" s="190">
        <v>0</v>
      </c>
      <c r="AU271" s="190"/>
      <c r="AV271" s="189">
        <v>83</v>
      </c>
      <c r="AW271" s="189">
        <v>51</v>
      </c>
      <c r="AX271" s="189">
        <v>611</v>
      </c>
    </row>
    <row r="272" spans="1:50" ht="20.25" hidden="1" x14ac:dyDescent="0.3">
      <c r="A272" s="163" t="s">
        <v>358</v>
      </c>
      <c r="B272" s="164">
        <v>170</v>
      </c>
      <c r="C272" s="164">
        <v>166</v>
      </c>
      <c r="D272" s="164">
        <v>155</v>
      </c>
      <c r="E272" s="164">
        <v>166</v>
      </c>
      <c r="F272" s="164">
        <v>95</v>
      </c>
      <c r="G272" s="164">
        <v>112</v>
      </c>
      <c r="H272" s="164">
        <v>610</v>
      </c>
      <c r="I272" s="164">
        <v>676</v>
      </c>
      <c r="J272" s="164">
        <v>157.75</v>
      </c>
      <c r="K272" s="164">
        <v>157.75</v>
      </c>
      <c r="L272" s="164">
        <v>116.75</v>
      </c>
      <c r="M272" s="164">
        <v>116.75</v>
      </c>
      <c r="N272" s="164">
        <v>0</v>
      </c>
      <c r="O272" s="164">
        <v>90.8</v>
      </c>
      <c r="P272" s="164">
        <v>0</v>
      </c>
      <c r="Q272" s="164">
        <v>778</v>
      </c>
      <c r="R272" s="186">
        <v>216.75</v>
      </c>
      <c r="S272" s="186">
        <v>135.5</v>
      </c>
      <c r="T272" s="187">
        <v>91.622500000000002</v>
      </c>
      <c r="U272" s="192">
        <v>55.12</v>
      </c>
      <c r="V272" s="188">
        <v>0</v>
      </c>
      <c r="W272" s="188">
        <v>0</v>
      </c>
      <c r="X272" s="186">
        <v>0</v>
      </c>
      <c r="Y272" s="186">
        <v>0</v>
      </c>
      <c r="Z272" s="186">
        <v>0</v>
      </c>
      <c r="AA272" s="167">
        <v>0</v>
      </c>
      <c r="AB272" s="186">
        <v>0</v>
      </c>
      <c r="AC272" s="186">
        <v>0</v>
      </c>
      <c r="AD272" s="167">
        <v>0</v>
      </c>
      <c r="AE272" s="186">
        <v>0</v>
      </c>
      <c r="AF272" s="186">
        <v>0</v>
      </c>
      <c r="AG272" s="167">
        <v>0</v>
      </c>
      <c r="AH272" s="186">
        <v>0</v>
      </c>
      <c r="AI272" s="186">
        <v>0</v>
      </c>
      <c r="AJ272" s="167">
        <v>0</v>
      </c>
      <c r="AK272" s="186">
        <v>0</v>
      </c>
      <c r="AL272" s="186">
        <v>0</v>
      </c>
      <c r="AM272" s="167">
        <v>0</v>
      </c>
      <c r="AN272" s="186">
        <v>0</v>
      </c>
      <c r="AO272" s="186">
        <v>0</v>
      </c>
      <c r="AP272" s="167">
        <v>0</v>
      </c>
      <c r="AQ272" s="189">
        <v>166</v>
      </c>
      <c r="AR272" s="190">
        <v>0</v>
      </c>
      <c r="AS272" s="190">
        <v>0</v>
      </c>
      <c r="AT272" s="190">
        <v>0</v>
      </c>
      <c r="AU272" s="190"/>
      <c r="AV272" s="189">
        <v>166</v>
      </c>
      <c r="AW272" s="189">
        <v>113</v>
      </c>
      <c r="AX272" s="189">
        <v>681</v>
      </c>
    </row>
    <row r="273" spans="1:50" ht="20.25" hidden="1" x14ac:dyDescent="0.3">
      <c r="A273" s="163" t="s">
        <v>359</v>
      </c>
      <c r="B273" s="164">
        <v>2</v>
      </c>
      <c r="C273" s="164">
        <v>2</v>
      </c>
      <c r="D273" s="164">
        <v>2</v>
      </c>
      <c r="E273" s="164">
        <v>2</v>
      </c>
      <c r="F273" s="164">
        <v>1</v>
      </c>
      <c r="G273" s="164">
        <v>1</v>
      </c>
      <c r="H273" s="164">
        <v>295</v>
      </c>
      <c r="I273" s="164">
        <v>521</v>
      </c>
      <c r="J273" s="164">
        <v>0</v>
      </c>
      <c r="K273" s="164">
        <v>0</v>
      </c>
      <c r="L273" s="164">
        <v>0</v>
      </c>
      <c r="M273" s="164">
        <v>0</v>
      </c>
      <c r="N273" s="164">
        <v>0</v>
      </c>
      <c r="O273" s="164">
        <v>0</v>
      </c>
      <c r="P273" s="164" t="s">
        <v>105</v>
      </c>
      <c r="Q273" s="164" t="s">
        <v>105</v>
      </c>
      <c r="R273" s="186">
        <v>1</v>
      </c>
      <c r="S273" s="186">
        <v>2</v>
      </c>
      <c r="T273" s="187">
        <v>0</v>
      </c>
      <c r="U273" s="192">
        <v>0</v>
      </c>
      <c r="V273" s="188">
        <v>0</v>
      </c>
      <c r="W273" s="188">
        <v>0</v>
      </c>
      <c r="X273" s="186">
        <v>0</v>
      </c>
      <c r="Y273" s="186">
        <v>0</v>
      </c>
      <c r="Z273" s="186">
        <v>0</v>
      </c>
      <c r="AA273" s="167">
        <v>0</v>
      </c>
      <c r="AB273" s="186">
        <v>0</v>
      </c>
      <c r="AC273" s="186">
        <v>0</v>
      </c>
      <c r="AD273" s="167">
        <v>0</v>
      </c>
      <c r="AE273" s="186">
        <v>0</v>
      </c>
      <c r="AF273" s="186">
        <v>0</v>
      </c>
      <c r="AG273" s="167">
        <v>0</v>
      </c>
      <c r="AH273" s="186">
        <v>0</v>
      </c>
      <c r="AI273" s="186">
        <v>0</v>
      </c>
      <c r="AJ273" s="167">
        <v>0</v>
      </c>
      <c r="AK273" s="186">
        <v>0</v>
      </c>
      <c r="AL273" s="186">
        <v>0</v>
      </c>
      <c r="AM273" s="167">
        <v>0</v>
      </c>
      <c r="AN273" s="186">
        <v>0</v>
      </c>
      <c r="AO273" s="186">
        <v>0</v>
      </c>
      <c r="AP273" s="167">
        <v>0</v>
      </c>
      <c r="AQ273" s="189">
        <v>2</v>
      </c>
      <c r="AR273" s="190">
        <v>0</v>
      </c>
      <c r="AS273" s="190">
        <v>0</v>
      </c>
      <c r="AT273" s="190">
        <v>0</v>
      </c>
      <c r="AU273" s="190"/>
      <c r="AV273" s="189">
        <v>2</v>
      </c>
      <c r="AW273" s="189">
        <v>1.1499999999999999</v>
      </c>
      <c r="AX273" s="189">
        <v>576</v>
      </c>
    </row>
    <row r="274" spans="1:50" ht="20.25" hidden="1" x14ac:dyDescent="0.3">
      <c r="A274" s="163" t="s">
        <v>360</v>
      </c>
      <c r="B274" s="164">
        <v>12</v>
      </c>
      <c r="C274" s="164">
        <v>12</v>
      </c>
      <c r="D274" s="164">
        <v>12</v>
      </c>
      <c r="E274" s="164">
        <v>12</v>
      </c>
      <c r="F274" s="164">
        <v>4</v>
      </c>
      <c r="G274" s="164">
        <v>5</v>
      </c>
      <c r="H274" s="164">
        <v>305</v>
      </c>
      <c r="I274" s="164">
        <v>433</v>
      </c>
      <c r="J274" s="164">
        <v>10</v>
      </c>
      <c r="K274" s="164">
        <v>5</v>
      </c>
      <c r="L274" s="164">
        <v>5</v>
      </c>
      <c r="M274" s="164">
        <v>5</v>
      </c>
      <c r="N274" s="164">
        <v>1</v>
      </c>
      <c r="O274" s="164">
        <v>4.5</v>
      </c>
      <c r="P274" s="164">
        <v>200</v>
      </c>
      <c r="Q274" s="164">
        <v>900</v>
      </c>
      <c r="R274" s="186">
        <v>103.25</v>
      </c>
      <c r="S274" s="186">
        <v>5</v>
      </c>
      <c r="T274" s="187">
        <v>5</v>
      </c>
      <c r="U274" s="192">
        <v>5</v>
      </c>
      <c r="V274" s="188">
        <v>0</v>
      </c>
      <c r="W274" s="188">
        <v>0</v>
      </c>
      <c r="X274" s="186">
        <v>0</v>
      </c>
      <c r="Y274" s="186">
        <v>0</v>
      </c>
      <c r="Z274" s="186">
        <v>0</v>
      </c>
      <c r="AA274" s="167">
        <v>0</v>
      </c>
      <c r="AB274" s="186">
        <v>0</v>
      </c>
      <c r="AC274" s="186">
        <v>0</v>
      </c>
      <c r="AD274" s="167">
        <v>0</v>
      </c>
      <c r="AE274" s="186">
        <v>0</v>
      </c>
      <c r="AF274" s="186">
        <v>0</v>
      </c>
      <c r="AG274" s="167">
        <v>0</v>
      </c>
      <c r="AH274" s="186">
        <v>0</v>
      </c>
      <c r="AI274" s="186">
        <v>0</v>
      </c>
      <c r="AJ274" s="167">
        <v>0</v>
      </c>
      <c r="AK274" s="186">
        <v>0</v>
      </c>
      <c r="AL274" s="186">
        <v>0</v>
      </c>
      <c r="AM274" s="167">
        <v>0</v>
      </c>
      <c r="AN274" s="186">
        <v>0</v>
      </c>
      <c r="AO274" s="186">
        <v>0</v>
      </c>
      <c r="AP274" s="167">
        <v>0</v>
      </c>
      <c r="AQ274" s="189">
        <v>12</v>
      </c>
      <c r="AR274" s="190">
        <v>0</v>
      </c>
      <c r="AS274" s="190">
        <v>0</v>
      </c>
      <c r="AT274" s="190">
        <v>0</v>
      </c>
      <c r="AU274" s="190"/>
      <c r="AV274" s="189">
        <v>12</v>
      </c>
      <c r="AW274" s="189">
        <v>5</v>
      </c>
      <c r="AX274" s="189">
        <v>391</v>
      </c>
    </row>
    <row r="275" spans="1:50" ht="20.25" hidden="1" x14ac:dyDescent="0.3">
      <c r="A275" s="163" t="s">
        <v>361</v>
      </c>
      <c r="B275" s="164">
        <v>7</v>
      </c>
      <c r="C275" s="164">
        <v>7</v>
      </c>
      <c r="D275" s="164">
        <v>7</v>
      </c>
      <c r="E275" s="164">
        <v>7</v>
      </c>
      <c r="F275" s="164">
        <v>4</v>
      </c>
      <c r="G275" s="164">
        <v>4</v>
      </c>
      <c r="H275" s="164">
        <v>601</v>
      </c>
      <c r="I275" s="164">
        <v>604</v>
      </c>
      <c r="J275" s="164">
        <v>9</v>
      </c>
      <c r="K275" s="164">
        <v>9</v>
      </c>
      <c r="L275" s="164">
        <v>4</v>
      </c>
      <c r="M275" s="164">
        <v>4</v>
      </c>
      <c r="N275" s="164">
        <v>5</v>
      </c>
      <c r="O275" s="164">
        <v>0</v>
      </c>
      <c r="P275" s="164">
        <v>1250</v>
      </c>
      <c r="Q275" s="164">
        <v>0</v>
      </c>
      <c r="R275" s="186">
        <v>4</v>
      </c>
      <c r="S275" s="186">
        <v>7</v>
      </c>
      <c r="T275" s="187">
        <v>6</v>
      </c>
      <c r="U275" s="192">
        <v>6</v>
      </c>
      <c r="V275" s="188">
        <v>0</v>
      </c>
      <c r="W275" s="188">
        <v>0</v>
      </c>
      <c r="X275" s="186">
        <v>0</v>
      </c>
      <c r="Y275" s="186">
        <v>0</v>
      </c>
      <c r="Z275" s="186">
        <v>0</v>
      </c>
      <c r="AA275" s="167">
        <v>0</v>
      </c>
      <c r="AB275" s="186">
        <v>0</v>
      </c>
      <c r="AC275" s="186">
        <v>0</v>
      </c>
      <c r="AD275" s="167">
        <v>0</v>
      </c>
      <c r="AE275" s="186">
        <v>0</v>
      </c>
      <c r="AF275" s="186">
        <v>0</v>
      </c>
      <c r="AG275" s="167">
        <v>0</v>
      </c>
      <c r="AH275" s="186">
        <v>0</v>
      </c>
      <c r="AI275" s="186">
        <v>0</v>
      </c>
      <c r="AJ275" s="167">
        <v>0</v>
      </c>
      <c r="AK275" s="186">
        <v>0</v>
      </c>
      <c r="AL275" s="186">
        <v>0</v>
      </c>
      <c r="AM275" s="167">
        <v>0</v>
      </c>
      <c r="AN275" s="186">
        <v>0</v>
      </c>
      <c r="AO275" s="186">
        <v>0</v>
      </c>
      <c r="AP275" s="167">
        <v>0</v>
      </c>
      <c r="AQ275" s="189">
        <v>7</v>
      </c>
      <c r="AR275" s="190">
        <v>0</v>
      </c>
      <c r="AS275" s="190">
        <v>0</v>
      </c>
      <c r="AT275" s="190">
        <v>0</v>
      </c>
      <c r="AU275" s="190"/>
      <c r="AV275" s="189">
        <v>7</v>
      </c>
      <c r="AW275" s="189">
        <v>6</v>
      </c>
      <c r="AX275" s="189">
        <v>888</v>
      </c>
    </row>
    <row r="276" spans="1:50" ht="20.25" hidden="1" x14ac:dyDescent="0.3">
      <c r="A276" s="163" t="s">
        <v>362</v>
      </c>
      <c r="B276" s="164">
        <v>151</v>
      </c>
      <c r="C276" s="164">
        <v>153</v>
      </c>
      <c r="D276" s="164">
        <v>151</v>
      </c>
      <c r="E276" s="164">
        <v>151</v>
      </c>
      <c r="F276" s="164">
        <v>153</v>
      </c>
      <c r="G276" s="164">
        <v>174</v>
      </c>
      <c r="H276" s="164">
        <v>1010</v>
      </c>
      <c r="I276" s="164">
        <v>1150</v>
      </c>
      <c r="J276" s="164">
        <v>155</v>
      </c>
      <c r="K276" s="164">
        <v>155</v>
      </c>
      <c r="L276" s="164">
        <v>153</v>
      </c>
      <c r="M276" s="164">
        <v>153</v>
      </c>
      <c r="N276" s="164">
        <v>164.8</v>
      </c>
      <c r="O276" s="164">
        <v>162.80000000000001</v>
      </c>
      <c r="P276" s="164">
        <v>1077</v>
      </c>
      <c r="Q276" s="164">
        <v>1064</v>
      </c>
      <c r="R276" s="186">
        <v>108.5</v>
      </c>
      <c r="S276" s="186">
        <v>104.07</v>
      </c>
      <c r="T276" s="187">
        <v>51.5</v>
      </c>
      <c r="U276" s="192">
        <v>48.5</v>
      </c>
      <c r="V276" s="188">
        <v>0</v>
      </c>
      <c r="W276" s="188">
        <v>0</v>
      </c>
      <c r="X276" s="186">
        <v>0</v>
      </c>
      <c r="Y276" s="186">
        <v>12.75</v>
      </c>
      <c r="Z276" s="186">
        <v>12.75</v>
      </c>
      <c r="AA276" s="167">
        <v>0</v>
      </c>
      <c r="AB276" s="186">
        <v>0</v>
      </c>
      <c r="AC276" s="186">
        <v>0</v>
      </c>
      <c r="AD276" s="167">
        <v>0</v>
      </c>
      <c r="AE276" s="186">
        <v>0</v>
      </c>
      <c r="AF276" s="186">
        <v>2.75</v>
      </c>
      <c r="AG276" s="167">
        <v>0</v>
      </c>
      <c r="AH276" s="186">
        <v>12.75</v>
      </c>
      <c r="AI276" s="186">
        <v>12.75</v>
      </c>
      <c r="AJ276" s="167">
        <v>0</v>
      </c>
      <c r="AK276" s="186">
        <v>19.2</v>
      </c>
      <c r="AL276" s="186">
        <v>6.5</v>
      </c>
      <c r="AM276" s="167">
        <v>66.1458333333333</v>
      </c>
      <c r="AN276" s="186">
        <v>1506</v>
      </c>
      <c r="AO276" s="186">
        <v>510</v>
      </c>
      <c r="AP276" s="167">
        <v>66.135458167330697</v>
      </c>
      <c r="AQ276" s="189">
        <v>153</v>
      </c>
      <c r="AR276" s="190">
        <v>0</v>
      </c>
      <c r="AS276" s="190">
        <v>0</v>
      </c>
      <c r="AT276" s="190">
        <v>0</v>
      </c>
      <c r="AU276" s="190"/>
      <c r="AV276" s="189">
        <v>151</v>
      </c>
      <c r="AW276" s="189">
        <v>157</v>
      </c>
      <c r="AX276" s="189">
        <v>1038</v>
      </c>
    </row>
    <row r="277" spans="1:50" ht="20.25" hidden="1" x14ac:dyDescent="0.3">
      <c r="A277" s="181" t="s">
        <v>363</v>
      </c>
      <c r="B277" s="164">
        <v>67</v>
      </c>
      <c r="C277" s="164">
        <v>76</v>
      </c>
      <c r="D277" s="164">
        <v>62</v>
      </c>
      <c r="E277" s="164">
        <v>67</v>
      </c>
      <c r="F277" s="164">
        <v>24</v>
      </c>
      <c r="G277" s="164">
        <v>39.299999999999997</v>
      </c>
      <c r="H277" s="164">
        <v>387</v>
      </c>
      <c r="I277" s="164">
        <v>587</v>
      </c>
      <c r="J277" s="164">
        <v>31.75</v>
      </c>
      <c r="K277" s="164">
        <v>50.75</v>
      </c>
      <c r="L277" s="164">
        <v>12.25</v>
      </c>
      <c r="M277" s="164">
        <v>21.25</v>
      </c>
      <c r="N277" s="164">
        <v>0.8</v>
      </c>
      <c r="O277" s="164">
        <v>14</v>
      </c>
      <c r="P277" s="164">
        <v>65</v>
      </c>
      <c r="Q277" s="164">
        <v>659</v>
      </c>
      <c r="R277" s="186">
        <v>128.13</v>
      </c>
      <c r="S277" s="186">
        <v>123.85</v>
      </c>
      <c r="T277" s="187">
        <v>73</v>
      </c>
      <c r="U277" s="187">
        <v>59</v>
      </c>
      <c r="V277" s="188">
        <v>0</v>
      </c>
      <c r="W277" s="188">
        <v>0</v>
      </c>
      <c r="X277" s="186">
        <v>0</v>
      </c>
      <c r="Y277" s="186">
        <v>0</v>
      </c>
      <c r="Z277" s="186">
        <v>0</v>
      </c>
      <c r="AA277" s="157">
        <v>0</v>
      </c>
      <c r="AB277" s="186">
        <v>0</v>
      </c>
      <c r="AC277" s="186">
        <v>0</v>
      </c>
      <c r="AD277" s="157">
        <v>0</v>
      </c>
      <c r="AE277" s="186">
        <v>0</v>
      </c>
      <c r="AF277" s="186">
        <v>0</v>
      </c>
      <c r="AG277" s="157">
        <v>0</v>
      </c>
      <c r="AH277" s="186">
        <v>0</v>
      </c>
      <c r="AI277" s="186">
        <v>0</v>
      </c>
      <c r="AJ277" s="157">
        <v>0</v>
      </c>
      <c r="AK277" s="186">
        <v>0</v>
      </c>
      <c r="AL277" s="186">
        <v>0</v>
      </c>
      <c r="AM277" s="157">
        <v>0</v>
      </c>
      <c r="AN277" s="186">
        <v>0</v>
      </c>
      <c r="AO277" s="186">
        <v>0</v>
      </c>
      <c r="AP277" s="157">
        <v>0</v>
      </c>
      <c r="AQ277" s="189">
        <v>76</v>
      </c>
      <c r="AR277" s="190">
        <v>0</v>
      </c>
      <c r="AS277" s="190">
        <v>0</v>
      </c>
      <c r="AT277" s="190">
        <v>0</v>
      </c>
      <c r="AU277" s="190"/>
      <c r="AV277" s="189">
        <v>67</v>
      </c>
      <c r="AW277" s="190">
        <v>37.49</v>
      </c>
      <c r="AX277" s="189">
        <v>560</v>
      </c>
    </row>
    <row r="278" spans="1:50" ht="20.25" hidden="1" x14ac:dyDescent="0.3">
      <c r="A278" s="163" t="s">
        <v>364</v>
      </c>
      <c r="B278" s="164">
        <v>10</v>
      </c>
      <c r="C278" s="164">
        <v>13</v>
      </c>
      <c r="D278" s="164">
        <v>7</v>
      </c>
      <c r="E278" s="164">
        <v>10</v>
      </c>
      <c r="F278" s="164">
        <v>3</v>
      </c>
      <c r="G278" s="164">
        <v>5</v>
      </c>
      <c r="H278" s="164">
        <v>450</v>
      </c>
      <c r="I278" s="164">
        <v>513</v>
      </c>
      <c r="J278" s="164">
        <v>0</v>
      </c>
      <c r="K278" s="164">
        <v>0</v>
      </c>
      <c r="L278" s="164">
        <v>0</v>
      </c>
      <c r="M278" s="164">
        <v>0</v>
      </c>
      <c r="N278" s="164">
        <v>0</v>
      </c>
      <c r="O278" s="164">
        <v>0</v>
      </c>
      <c r="P278" s="164" t="s">
        <v>105</v>
      </c>
      <c r="Q278" s="164" t="s">
        <v>105</v>
      </c>
      <c r="R278" s="186">
        <v>33.5</v>
      </c>
      <c r="S278" s="186">
        <v>14.5</v>
      </c>
      <c r="T278" s="187">
        <v>9</v>
      </c>
      <c r="U278" s="187">
        <v>4</v>
      </c>
      <c r="V278" s="188">
        <v>0</v>
      </c>
      <c r="W278" s="188">
        <v>0</v>
      </c>
      <c r="X278" s="186">
        <v>0</v>
      </c>
      <c r="Y278" s="186">
        <v>0</v>
      </c>
      <c r="Z278" s="186">
        <v>0</v>
      </c>
      <c r="AA278" s="167">
        <v>0</v>
      </c>
      <c r="AB278" s="186">
        <v>0</v>
      </c>
      <c r="AC278" s="186">
        <v>0</v>
      </c>
      <c r="AD278" s="167">
        <v>0</v>
      </c>
      <c r="AE278" s="186">
        <v>0</v>
      </c>
      <c r="AF278" s="186">
        <v>0</v>
      </c>
      <c r="AG278" s="167">
        <v>0</v>
      </c>
      <c r="AH278" s="186">
        <v>0</v>
      </c>
      <c r="AI278" s="186">
        <v>0</v>
      </c>
      <c r="AJ278" s="167">
        <v>0</v>
      </c>
      <c r="AK278" s="186">
        <v>0</v>
      </c>
      <c r="AL278" s="186">
        <v>0</v>
      </c>
      <c r="AM278" s="167">
        <v>0</v>
      </c>
      <c r="AN278" s="186">
        <v>0</v>
      </c>
      <c r="AO278" s="186">
        <v>0</v>
      </c>
      <c r="AP278" s="167">
        <v>0</v>
      </c>
      <c r="AQ278" s="189">
        <v>13</v>
      </c>
      <c r="AR278" s="190">
        <v>0</v>
      </c>
      <c r="AS278" s="190">
        <v>0</v>
      </c>
      <c r="AT278" s="190">
        <v>0</v>
      </c>
      <c r="AU278" s="190"/>
      <c r="AV278" s="189">
        <v>10</v>
      </c>
      <c r="AW278" s="189">
        <v>6</v>
      </c>
      <c r="AX278" s="189">
        <v>550</v>
      </c>
    </row>
    <row r="279" spans="1:50" ht="20.25" hidden="1" x14ac:dyDescent="0.3">
      <c r="A279" s="163" t="s">
        <v>365</v>
      </c>
      <c r="B279" s="164">
        <v>0</v>
      </c>
      <c r="C279" s="164">
        <v>0</v>
      </c>
      <c r="D279" s="164">
        <v>0</v>
      </c>
      <c r="E279" s="164">
        <v>0</v>
      </c>
      <c r="F279" s="164">
        <v>0</v>
      </c>
      <c r="G279" s="164">
        <v>0</v>
      </c>
      <c r="H279" s="164">
        <v>0</v>
      </c>
      <c r="I279" s="164">
        <v>0</v>
      </c>
      <c r="J279" s="164">
        <v>0</v>
      </c>
      <c r="K279" s="164">
        <v>0</v>
      </c>
      <c r="L279" s="164">
        <v>0</v>
      </c>
      <c r="M279" s="164">
        <v>0</v>
      </c>
      <c r="N279" s="164">
        <v>0</v>
      </c>
      <c r="O279" s="164">
        <v>0</v>
      </c>
      <c r="P279" s="164" t="s">
        <v>105</v>
      </c>
      <c r="Q279" s="164" t="s">
        <v>105</v>
      </c>
      <c r="R279" s="186">
        <v>1.25</v>
      </c>
      <c r="S279" s="186">
        <v>1.25</v>
      </c>
      <c r="T279" s="187">
        <v>1.25</v>
      </c>
      <c r="U279" s="187">
        <v>1</v>
      </c>
      <c r="V279" s="188">
        <v>0</v>
      </c>
      <c r="W279" s="188">
        <v>0</v>
      </c>
      <c r="X279" s="186">
        <v>0</v>
      </c>
      <c r="Y279" s="186">
        <v>0</v>
      </c>
      <c r="Z279" s="186">
        <v>0</v>
      </c>
      <c r="AA279" s="167">
        <v>0</v>
      </c>
      <c r="AB279" s="186">
        <v>0</v>
      </c>
      <c r="AC279" s="186">
        <v>0</v>
      </c>
      <c r="AD279" s="167">
        <v>0</v>
      </c>
      <c r="AE279" s="186">
        <v>0</v>
      </c>
      <c r="AF279" s="186">
        <v>0</v>
      </c>
      <c r="AG279" s="167">
        <v>0</v>
      </c>
      <c r="AH279" s="186">
        <v>0</v>
      </c>
      <c r="AI279" s="186">
        <v>0</v>
      </c>
      <c r="AJ279" s="167">
        <v>0</v>
      </c>
      <c r="AK279" s="186">
        <v>0</v>
      </c>
      <c r="AL279" s="186">
        <v>0</v>
      </c>
      <c r="AM279" s="167">
        <v>0</v>
      </c>
      <c r="AN279" s="186">
        <v>0</v>
      </c>
      <c r="AO279" s="186">
        <v>0</v>
      </c>
      <c r="AP279" s="167">
        <v>0</v>
      </c>
      <c r="AQ279" s="189">
        <v>0</v>
      </c>
      <c r="AR279" s="190">
        <v>0</v>
      </c>
      <c r="AS279" s="190">
        <v>0</v>
      </c>
      <c r="AT279" s="190">
        <v>0</v>
      </c>
      <c r="AU279" s="190"/>
      <c r="AV279" s="189">
        <v>0</v>
      </c>
      <c r="AW279" s="189">
        <v>0</v>
      </c>
      <c r="AX279" s="189">
        <v>0</v>
      </c>
    </row>
    <row r="280" spans="1:50" ht="20.25" hidden="1" x14ac:dyDescent="0.3">
      <c r="A280" s="163" t="s">
        <v>366</v>
      </c>
      <c r="B280" s="164">
        <v>2</v>
      </c>
      <c r="C280" s="164">
        <v>2</v>
      </c>
      <c r="D280" s="164">
        <v>0</v>
      </c>
      <c r="E280" s="164">
        <v>2</v>
      </c>
      <c r="F280" s="164">
        <v>0</v>
      </c>
      <c r="G280" s="164">
        <v>0.3</v>
      </c>
      <c r="H280" s="164">
        <v>0</v>
      </c>
      <c r="I280" s="164">
        <v>150</v>
      </c>
      <c r="J280" s="164">
        <v>2</v>
      </c>
      <c r="K280" s="164">
        <v>2</v>
      </c>
      <c r="L280" s="164">
        <v>0</v>
      </c>
      <c r="M280" s="164">
        <v>0</v>
      </c>
      <c r="N280" s="164">
        <v>0</v>
      </c>
      <c r="O280" s="164">
        <v>0</v>
      </c>
      <c r="P280" s="164" t="s">
        <v>105</v>
      </c>
      <c r="Q280" s="164" t="s">
        <v>105</v>
      </c>
      <c r="R280" s="186">
        <v>6</v>
      </c>
      <c r="S280" s="186">
        <v>10.25</v>
      </c>
      <c r="T280" s="187">
        <v>10.25</v>
      </c>
      <c r="U280" s="187">
        <v>11.25</v>
      </c>
      <c r="V280" s="188">
        <v>0</v>
      </c>
      <c r="W280" s="188">
        <v>0</v>
      </c>
      <c r="X280" s="186">
        <v>0</v>
      </c>
      <c r="Y280" s="186">
        <v>0</v>
      </c>
      <c r="Z280" s="186">
        <v>0</v>
      </c>
      <c r="AA280" s="167">
        <v>0</v>
      </c>
      <c r="AB280" s="186">
        <v>0</v>
      </c>
      <c r="AC280" s="186">
        <v>0</v>
      </c>
      <c r="AD280" s="167">
        <v>0</v>
      </c>
      <c r="AE280" s="186">
        <v>0</v>
      </c>
      <c r="AF280" s="186">
        <v>0</v>
      </c>
      <c r="AG280" s="167">
        <v>0</v>
      </c>
      <c r="AH280" s="186">
        <v>0</v>
      </c>
      <c r="AI280" s="186">
        <v>0</v>
      </c>
      <c r="AJ280" s="167">
        <v>0</v>
      </c>
      <c r="AK280" s="186">
        <v>0</v>
      </c>
      <c r="AL280" s="186">
        <v>0</v>
      </c>
      <c r="AM280" s="167">
        <v>0</v>
      </c>
      <c r="AN280" s="186">
        <v>0</v>
      </c>
      <c r="AO280" s="186">
        <v>0</v>
      </c>
      <c r="AP280" s="167">
        <v>0</v>
      </c>
      <c r="AQ280" s="189">
        <v>2</v>
      </c>
      <c r="AR280" s="190">
        <v>0</v>
      </c>
      <c r="AS280" s="190">
        <v>0</v>
      </c>
      <c r="AT280" s="190">
        <v>0</v>
      </c>
      <c r="AU280" s="190"/>
      <c r="AV280" s="189">
        <v>2</v>
      </c>
      <c r="AW280" s="189">
        <v>0.32</v>
      </c>
      <c r="AX280" s="189">
        <v>160</v>
      </c>
    </row>
    <row r="281" spans="1:50" ht="20.25" hidden="1" x14ac:dyDescent="0.3">
      <c r="A281" s="163" t="s">
        <v>367</v>
      </c>
      <c r="B281" s="164">
        <v>15</v>
      </c>
      <c r="C281" s="164">
        <v>15</v>
      </c>
      <c r="D281" s="164">
        <v>15</v>
      </c>
      <c r="E281" s="164">
        <v>15</v>
      </c>
      <c r="F281" s="164">
        <v>6</v>
      </c>
      <c r="G281" s="164">
        <v>10</v>
      </c>
      <c r="H281" s="164">
        <v>405</v>
      </c>
      <c r="I281" s="164">
        <v>678</v>
      </c>
      <c r="J281" s="164">
        <v>0</v>
      </c>
      <c r="K281" s="164">
        <v>0</v>
      </c>
      <c r="L281" s="164">
        <v>0</v>
      </c>
      <c r="M281" s="164">
        <v>0</v>
      </c>
      <c r="N281" s="164">
        <v>0</v>
      </c>
      <c r="O281" s="164">
        <v>0</v>
      </c>
      <c r="P281" s="164" t="s">
        <v>105</v>
      </c>
      <c r="Q281" s="164" t="s">
        <v>105</v>
      </c>
      <c r="R281" s="186">
        <v>45.75</v>
      </c>
      <c r="S281" s="186">
        <v>46.47</v>
      </c>
      <c r="T281" s="187">
        <v>25.75</v>
      </c>
      <c r="U281" s="187">
        <v>25.75</v>
      </c>
      <c r="V281" s="188">
        <v>0</v>
      </c>
      <c r="W281" s="188">
        <v>0</v>
      </c>
      <c r="X281" s="186">
        <v>0</v>
      </c>
      <c r="Y281" s="186">
        <v>0</v>
      </c>
      <c r="Z281" s="186">
        <v>0</v>
      </c>
      <c r="AA281" s="167">
        <v>0</v>
      </c>
      <c r="AB281" s="186">
        <v>0</v>
      </c>
      <c r="AC281" s="186">
        <v>0</v>
      </c>
      <c r="AD281" s="167">
        <v>0</v>
      </c>
      <c r="AE281" s="186">
        <v>0</v>
      </c>
      <c r="AF281" s="186">
        <v>0</v>
      </c>
      <c r="AG281" s="167">
        <v>0</v>
      </c>
      <c r="AH281" s="186">
        <v>0</v>
      </c>
      <c r="AI281" s="186">
        <v>0</v>
      </c>
      <c r="AJ281" s="167">
        <v>0</v>
      </c>
      <c r="AK281" s="186">
        <v>0</v>
      </c>
      <c r="AL281" s="186">
        <v>0</v>
      </c>
      <c r="AM281" s="167">
        <v>0</v>
      </c>
      <c r="AN281" s="186">
        <v>0</v>
      </c>
      <c r="AO281" s="186">
        <v>0</v>
      </c>
      <c r="AP281" s="167">
        <v>0</v>
      </c>
      <c r="AQ281" s="189">
        <v>15</v>
      </c>
      <c r="AR281" s="190">
        <v>0</v>
      </c>
      <c r="AS281" s="190">
        <v>0</v>
      </c>
      <c r="AT281" s="190">
        <v>0</v>
      </c>
      <c r="AU281" s="190"/>
      <c r="AV281" s="189">
        <v>15</v>
      </c>
      <c r="AW281" s="189">
        <v>9</v>
      </c>
      <c r="AX281" s="189">
        <v>610</v>
      </c>
    </row>
    <row r="282" spans="1:50" ht="20.25" hidden="1" x14ac:dyDescent="0.3">
      <c r="A282" s="163" t="s">
        <v>368</v>
      </c>
      <c r="B282" s="164">
        <v>14</v>
      </c>
      <c r="C282" s="164">
        <v>17</v>
      </c>
      <c r="D282" s="164">
        <v>14</v>
      </c>
      <c r="E282" s="164">
        <v>14</v>
      </c>
      <c r="F282" s="164">
        <v>6</v>
      </c>
      <c r="G282" s="164">
        <v>9</v>
      </c>
      <c r="H282" s="164">
        <v>413</v>
      </c>
      <c r="I282" s="164">
        <v>657</v>
      </c>
      <c r="J282" s="164">
        <v>9</v>
      </c>
      <c r="K282" s="164">
        <v>18</v>
      </c>
      <c r="L282" s="164">
        <v>0</v>
      </c>
      <c r="M282" s="164">
        <v>9</v>
      </c>
      <c r="N282" s="164">
        <v>0</v>
      </c>
      <c r="O282" s="164">
        <v>14</v>
      </c>
      <c r="P282" s="164" t="s">
        <v>105</v>
      </c>
      <c r="Q282" s="164">
        <v>1556</v>
      </c>
      <c r="R282" s="186">
        <v>17.5</v>
      </c>
      <c r="S282" s="186">
        <v>17</v>
      </c>
      <c r="T282" s="187">
        <v>17</v>
      </c>
      <c r="U282" s="187">
        <v>14</v>
      </c>
      <c r="V282" s="188">
        <v>0</v>
      </c>
      <c r="W282" s="188">
        <v>0</v>
      </c>
      <c r="X282" s="186">
        <v>0</v>
      </c>
      <c r="Y282" s="186">
        <v>0</v>
      </c>
      <c r="Z282" s="186">
        <v>0</v>
      </c>
      <c r="AA282" s="167">
        <v>0</v>
      </c>
      <c r="AB282" s="186">
        <v>0</v>
      </c>
      <c r="AC282" s="186">
        <v>0</v>
      </c>
      <c r="AD282" s="167">
        <v>0</v>
      </c>
      <c r="AE282" s="186">
        <v>0</v>
      </c>
      <c r="AF282" s="186">
        <v>0</v>
      </c>
      <c r="AG282" s="167">
        <v>0</v>
      </c>
      <c r="AH282" s="186">
        <v>0</v>
      </c>
      <c r="AI282" s="186">
        <v>0</v>
      </c>
      <c r="AJ282" s="167">
        <v>0</v>
      </c>
      <c r="AK282" s="186">
        <v>0</v>
      </c>
      <c r="AL282" s="186">
        <v>0</v>
      </c>
      <c r="AM282" s="167">
        <v>0</v>
      </c>
      <c r="AN282" s="186">
        <v>0</v>
      </c>
      <c r="AO282" s="186">
        <v>0</v>
      </c>
      <c r="AP282" s="167">
        <v>0</v>
      </c>
      <c r="AQ282" s="189">
        <v>17</v>
      </c>
      <c r="AR282" s="190">
        <v>0</v>
      </c>
      <c r="AS282" s="190">
        <v>0</v>
      </c>
      <c r="AT282" s="190">
        <v>0</v>
      </c>
      <c r="AU282" s="190"/>
      <c r="AV282" s="189">
        <v>14</v>
      </c>
      <c r="AW282" s="189">
        <v>9</v>
      </c>
      <c r="AX282" s="189">
        <v>657</v>
      </c>
    </row>
    <row r="283" spans="1:50" ht="20.25" hidden="1" x14ac:dyDescent="0.3">
      <c r="A283" s="163" t="s">
        <v>369</v>
      </c>
      <c r="B283" s="164">
        <v>16</v>
      </c>
      <c r="C283" s="164">
        <v>19</v>
      </c>
      <c r="D283" s="164">
        <v>16</v>
      </c>
      <c r="E283" s="164">
        <v>16</v>
      </c>
      <c r="F283" s="164">
        <v>6</v>
      </c>
      <c r="G283" s="164">
        <v>10</v>
      </c>
      <c r="H283" s="164">
        <v>369</v>
      </c>
      <c r="I283" s="164">
        <v>635</v>
      </c>
      <c r="J283" s="164">
        <v>19.75</v>
      </c>
      <c r="K283" s="164">
        <v>29.75</v>
      </c>
      <c r="L283" s="164">
        <v>11.25</v>
      </c>
      <c r="M283" s="164">
        <v>11.25</v>
      </c>
      <c r="N283" s="164">
        <v>0</v>
      </c>
      <c r="O283" s="164">
        <v>0</v>
      </c>
      <c r="P283" s="164">
        <v>0</v>
      </c>
      <c r="Q283" s="164">
        <v>0</v>
      </c>
      <c r="R283" s="186">
        <v>22.13</v>
      </c>
      <c r="S283" s="186">
        <v>32.380000000000003</v>
      </c>
      <c r="T283" s="187">
        <v>9.75</v>
      </c>
      <c r="U283" s="187">
        <v>2</v>
      </c>
      <c r="V283" s="188">
        <v>0</v>
      </c>
      <c r="W283" s="188">
        <v>0</v>
      </c>
      <c r="X283" s="186">
        <v>0</v>
      </c>
      <c r="Y283" s="186">
        <v>0</v>
      </c>
      <c r="Z283" s="186">
        <v>0</v>
      </c>
      <c r="AA283" s="167">
        <v>0</v>
      </c>
      <c r="AB283" s="186">
        <v>0</v>
      </c>
      <c r="AC283" s="186">
        <v>0</v>
      </c>
      <c r="AD283" s="167">
        <v>0</v>
      </c>
      <c r="AE283" s="186">
        <v>0</v>
      </c>
      <c r="AF283" s="186">
        <v>0</v>
      </c>
      <c r="AG283" s="167">
        <v>0</v>
      </c>
      <c r="AH283" s="186">
        <v>0</v>
      </c>
      <c r="AI283" s="186">
        <v>0</v>
      </c>
      <c r="AJ283" s="167">
        <v>0</v>
      </c>
      <c r="AK283" s="186">
        <v>0</v>
      </c>
      <c r="AL283" s="186">
        <v>0</v>
      </c>
      <c r="AM283" s="167">
        <v>0</v>
      </c>
      <c r="AN283" s="186">
        <v>0</v>
      </c>
      <c r="AO283" s="186">
        <v>0</v>
      </c>
      <c r="AP283" s="167">
        <v>0</v>
      </c>
      <c r="AQ283" s="189">
        <v>19</v>
      </c>
      <c r="AR283" s="190">
        <v>0</v>
      </c>
      <c r="AS283" s="190">
        <v>0</v>
      </c>
      <c r="AT283" s="190">
        <v>0</v>
      </c>
      <c r="AU283" s="190"/>
      <c r="AV283" s="189">
        <v>16</v>
      </c>
      <c r="AW283" s="189">
        <v>9</v>
      </c>
      <c r="AX283" s="189">
        <v>583</v>
      </c>
    </row>
    <row r="284" spans="1:50" ht="20.25" hidden="1" x14ac:dyDescent="0.3">
      <c r="A284" s="163" t="s">
        <v>370</v>
      </c>
      <c r="B284" s="164">
        <v>10</v>
      </c>
      <c r="C284" s="164">
        <v>10</v>
      </c>
      <c r="D284" s="164">
        <v>10</v>
      </c>
      <c r="E284" s="164">
        <v>10</v>
      </c>
      <c r="F284" s="164">
        <v>3</v>
      </c>
      <c r="G284" s="164">
        <v>5</v>
      </c>
      <c r="H284" s="164">
        <v>285</v>
      </c>
      <c r="I284" s="164">
        <v>505</v>
      </c>
      <c r="J284" s="164">
        <v>1</v>
      </c>
      <c r="K284" s="164">
        <v>1</v>
      </c>
      <c r="L284" s="164">
        <v>1</v>
      </c>
      <c r="M284" s="164">
        <v>1</v>
      </c>
      <c r="N284" s="164">
        <v>0.8</v>
      </c>
      <c r="O284" s="164">
        <v>0</v>
      </c>
      <c r="P284" s="164">
        <v>800</v>
      </c>
      <c r="Q284" s="164">
        <v>0</v>
      </c>
      <c r="R284" s="186">
        <v>2</v>
      </c>
      <c r="S284" s="186">
        <v>2</v>
      </c>
      <c r="T284" s="187">
        <v>0</v>
      </c>
      <c r="U284" s="187">
        <v>0</v>
      </c>
      <c r="V284" s="188">
        <v>0</v>
      </c>
      <c r="W284" s="188">
        <v>0</v>
      </c>
      <c r="X284" s="186">
        <v>0</v>
      </c>
      <c r="Y284" s="186">
        <v>0</v>
      </c>
      <c r="Z284" s="186">
        <v>0</v>
      </c>
      <c r="AA284" s="167">
        <v>0</v>
      </c>
      <c r="AB284" s="186">
        <v>0</v>
      </c>
      <c r="AC284" s="186">
        <v>0</v>
      </c>
      <c r="AD284" s="167">
        <v>0</v>
      </c>
      <c r="AE284" s="186">
        <v>0</v>
      </c>
      <c r="AF284" s="186">
        <v>0</v>
      </c>
      <c r="AG284" s="167">
        <v>0</v>
      </c>
      <c r="AH284" s="186">
        <v>0</v>
      </c>
      <c r="AI284" s="186">
        <v>0</v>
      </c>
      <c r="AJ284" s="167">
        <v>0</v>
      </c>
      <c r="AK284" s="186">
        <v>0</v>
      </c>
      <c r="AL284" s="186">
        <v>0</v>
      </c>
      <c r="AM284" s="167">
        <v>0</v>
      </c>
      <c r="AN284" s="186">
        <v>0</v>
      </c>
      <c r="AO284" s="186">
        <v>0</v>
      </c>
      <c r="AP284" s="167">
        <v>0</v>
      </c>
      <c r="AQ284" s="189">
        <v>10</v>
      </c>
      <c r="AR284" s="190">
        <v>0</v>
      </c>
      <c r="AS284" s="190">
        <v>0</v>
      </c>
      <c r="AT284" s="190">
        <v>0</v>
      </c>
      <c r="AU284" s="190"/>
      <c r="AV284" s="189">
        <v>10</v>
      </c>
      <c r="AW284" s="189">
        <v>4.17</v>
      </c>
      <c r="AX284" s="189">
        <v>417</v>
      </c>
    </row>
    <row r="285" spans="1:50" ht="20.25" hidden="1" x14ac:dyDescent="0.3">
      <c r="A285" s="163" t="s">
        <v>371</v>
      </c>
      <c r="B285" s="164">
        <v>0</v>
      </c>
      <c r="C285" s="164">
        <v>0</v>
      </c>
      <c r="D285" s="164">
        <v>0</v>
      </c>
      <c r="E285" s="164">
        <v>0</v>
      </c>
      <c r="F285" s="164">
        <v>0</v>
      </c>
      <c r="G285" s="164">
        <v>0</v>
      </c>
      <c r="H285" s="164">
        <v>0</v>
      </c>
      <c r="I285" s="164">
        <v>0</v>
      </c>
      <c r="J285" s="164">
        <v>0</v>
      </c>
      <c r="K285" s="164">
        <v>0</v>
      </c>
      <c r="L285" s="164">
        <v>0</v>
      </c>
      <c r="M285" s="164">
        <v>0</v>
      </c>
      <c r="N285" s="164">
        <v>0</v>
      </c>
      <c r="O285" s="164">
        <v>0</v>
      </c>
      <c r="P285" s="164" t="s">
        <v>105</v>
      </c>
      <c r="Q285" s="164" t="s">
        <v>105</v>
      </c>
      <c r="R285" s="186">
        <v>0</v>
      </c>
      <c r="S285" s="186">
        <v>0</v>
      </c>
      <c r="T285" s="187">
        <v>0</v>
      </c>
      <c r="U285" s="187">
        <v>1</v>
      </c>
      <c r="V285" s="188">
        <v>0</v>
      </c>
      <c r="W285" s="188">
        <v>0</v>
      </c>
      <c r="X285" s="186">
        <v>0</v>
      </c>
      <c r="Y285" s="186">
        <v>0</v>
      </c>
      <c r="Z285" s="186">
        <v>0</v>
      </c>
      <c r="AA285" s="167">
        <v>0</v>
      </c>
      <c r="AB285" s="186">
        <v>0</v>
      </c>
      <c r="AC285" s="186">
        <v>0</v>
      </c>
      <c r="AD285" s="167">
        <v>0</v>
      </c>
      <c r="AE285" s="186">
        <v>0</v>
      </c>
      <c r="AF285" s="186">
        <v>0</v>
      </c>
      <c r="AG285" s="167">
        <v>0</v>
      </c>
      <c r="AH285" s="186">
        <v>0</v>
      </c>
      <c r="AI285" s="186">
        <v>0</v>
      </c>
      <c r="AJ285" s="167">
        <v>0</v>
      </c>
      <c r="AK285" s="186">
        <v>0</v>
      </c>
      <c r="AL285" s="186">
        <v>0</v>
      </c>
      <c r="AM285" s="167">
        <v>0</v>
      </c>
      <c r="AN285" s="186">
        <v>0</v>
      </c>
      <c r="AO285" s="186">
        <v>0</v>
      </c>
      <c r="AP285" s="167">
        <v>0</v>
      </c>
      <c r="AQ285" s="189">
        <v>0</v>
      </c>
      <c r="AR285" s="190">
        <v>0</v>
      </c>
      <c r="AS285" s="190">
        <v>0</v>
      </c>
      <c r="AT285" s="190">
        <v>0</v>
      </c>
      <c r="AU285" s="190"/>
      <c r="AV285" s="189">
        <v>0</v>
      </c>
      <c r="AW285" s="189">
        <v>0</v>
      </c>
      <c r="AX285" s="189">
        <v>0</v>
      </c>
    </row>
    <row r="286" spans="1:50" ht="20.25" hidden="1" x14ac:dyDescent="0.3">
      <c r="A286" s="181" t="s">
        <v>372</v>
      </c>
      <c r="B286" s="164">
        <v>1618</v>
      </c>
      <c r="C286" s="164">
        <v>1592</v>
      </c>
      <c r="D286" s="164">
        <v>1590</v>
      </c>
      <c r="E286" s="164">
        <v>1556</v>
      </c>
      <c r="F286" s="164">
        <v>771.86</v>
      </c>
      <c r="G286" s="164">
        <v>1075</v>
      </c>
      <c r="H286" s="164">
        <v>485</v>
      </c>
      <c r="I286" s="164">
        <v>691</v>
      </c>
      <c r="J286" s="164">
        <v>1342.5</v>
      </c>
      <c r="K286" s="164">
        <v>1377.75</v>
      </c>
      <c r="L286" s="164">
        <v>1021.75</v>
      </c>
      <c r="M286" s="164">
        <v>1046</v>
      </c>
      <c r="N286" s="164">
        <v>890.76</v>
      </c>
      <c r="O286" s="164">
        <v>301.375</v>
      </c>
      <c r="P286" s="164">
        <v>872</v>
      </c>
      <c r="Q286" s="164">
        <v>288</v>
      </c>
      <c r="R286" s="186">
        <v>1094.75</v>
      </c>
      <c r="S286" s="186">
        <v>2031.6</v>
      </c>
      <c r="T286" s="187">
        <v>1676.8574999999901</v>
      </c>
      <c r="U286" s="187">
        <v>1392.18</v>
      </c>
      <c r="V286" s="188">
        <v>0</v>
      </c>
      <c r="W286" s="188">
        <v>0</v>
      </c>
      <c r="X286" s="186">
        <v>1693</v>
      </c>
      <c r="Y286" s="186">
        <v>26</v>
      </c>
      <c r="Z286" s="186">
        <v>26</v>
      </c>
      <c r="AA286" s="157">
        <f>(Z286-Y286)/Y286*100</f>
        <v>0</v>
      </c>
      <c r="AB286" s="186">
        <v>0</v>
      </c>
      <c r="AC286" s="186">
        <v>0</v>
      </c>
      <c r="AD286" s="157">
        <v>0</v>
      </c>
      <c r="AE286" s="186">
        <v>0</v>
      </c>
      <c r="AF286" s="186">
        <v>0</v>
      </c>
      <c r="AG286" s="157">
        <v>0</v>
      </c>
      <c r="AH286" s="186">
        <v>26</v>
      </c>
      <c r="AI286" s="186">
        <v>26</v>
      </c>
      <c r="AJ286" s="157">
        <f>(AI286-AH286)/AH286*100</f>
        <v>0</v>
      </c>
      <c r="AK286" s="186">
        <v>31.7</v>
      </c>
      <c r="AL286" s="186">
        <v>24.5</v>
      </c>
      <c r="AM286" s="157">
        <f>(AL286-AK286)/AK286*100</f>
        <v>-22.712933753943215</v>
      </c>
      <c r="AN286" s="186">
        <v>1219</v>
      </c>
      <c r="AO286" s="186">
        <v>942</v>
      </c>
      <c r="AP286" s="157">
        <f>(AO286-AN286)/AN286*100</f>
        <v>-22.723543888433142</v>
      </c>
      <c r="AQ286" s="189">
        <v>1608</v>
      </c>
      <c r="AR286" s="190">
        <v>16</v>
      </c>
      <c r="AS286" s="190">
        <v>0</v>
      </c>
      <c r="AT286" s="190">
        <v>11</v>
      </c>
      <c r="AU286" s="190"/>
      <c r="AV286" s="189">
        <v>1567</v>
      </c>
      <c r="AW286" s="190">
        <v>956.56999999999994</v>
      </c>
      <c r="AX286" s="189">
        <v>610</v>
      </c>
    </row>
    <row r="287" spans="1:50" ht="20.25" hidden="1" x14ac:dyDescent="0.3">
      <c r="A287" s="163" t="s">
        <v>373</v>
      </c>
      <c r="B287" s="164">
        <v>7</v>
      </c>
      <c r="C287" s="164">
        <v>7</v>
      </c>
      <c r="D287" s="164">
        <v>7</v>
      </c>
      <c r="E287" s="164">
        <v>7</v>
      </c>
      <c r="F287" s="164">
        <v>2</v>
      </c>
      <c r="G287" s="164">
        <v>3</v>
      </c>
      <c r="H287" s="164">
        <v>350</v>
      </c>
      <c r="I287" s="164">
        <v>429</v>
      </c>
      <c r="J287" s="164">
        <v>13</v>
      </c>
      <c r="K287" s="164">
        <v>13</v>
      </c>
      <c r="L287" s="164">
        <v>12</v>
      </c>
      <c r="M287" s="164">
        <v>12</v>
      </c>
      <c r="N287" s="164">
        <v>0</v>
      </c>
      <c r="O287" s="164">
        <v>0</v>
      </c>
      <c r="P287" s="164">
        <v>0</v>
      </c>
      <c r="Q287" s="164">
        <v>0</v>
      </c>
      <c r="R287" s="186">
        <v>3</v>
      </c>
      <c r="S287" s="186">
        <v>10.5</v>
      </c>
      <c r="T287" s="187">
        <v>9.5</v>
      </c>
      <c r="U287" s="187">
        <v>1</v>
      </c>
      <c r="V287" s="188">
        <v>0</v>
      </c>
      <c r="W287" s="188">
        <v>0</v>
      </c>
      <c r="X287" s="186">
        <v>0</v>
      </c>
      <c r="Y287" s="186">
        <v>0</v>
      </c>
      <c r="Z287" s="186">
        <v>0</v>
      </c>
      <c r="AA287" s="167">
        <v>0</v>
      </c>
      <c r="AB287" s="186">
        <v>0</v>
      </c>
      <c r="AC287" s="186">
        <v>0</v>
      </c>
      <c r="AD287" s="167">
        <v>0</v>
      </c>
      <c r="AE287" s="186">
        <v>0</v>
      </c>
      <c r="AF287" s="186">
        <v>0</v>
      </c>
      <c r="AG287" s="167">
        <v>0</v>
      </c>
      <c r="AH287" s="186">
        <v>0</v>
      </c>
      <c r="AI287" s="186">
        <v>0</v>
      </c>
      <c r="AJ287" s="167">
        <v>0</v>
      </c>
      <c r="AK287" s="186">
        <v>0</v>
      </c>
      <c r="AL287" s="186">
        <v>0</v>
      </c>
      <c r="AM287" s="167">
        <v>0</v>
      </c>
      <c r="AN287" s="186">
        <v>0</v>
      </c>
      <c r="AO287" s="186">
        <v>0</v>
      </c>
      <c r="AP287" s="167">
        <v>0</v>
      </c>
      <c r="AQ287" s="189">
        <v>7</v>
      </c>
      <c r="AR287" s="190">
        <v>0</v>
      </c>
      <c r="AS287" s="190">
        <v>0</v>
      </c>
      <c r="AT287" s="190">
        <v>0</v>
      </c>
      <c r="AU287" s="190"/>
      <c r="AV287" s="189">
        <v>7</v>
      </c>
      <c r="AW287" s="189">
        <v>2.15</v>
      </c>
      <c r="AX287" s="189">
        <v>307</v>
      </c>
    </row>
    <row r="288" spans="1:50" ht="20.25" hidden="1" x14ac:dyDescent="0.3">
      <c r="A288" s="163" t="s">
        <v>374</v>
      </c>
      <c r="B288" s="164">
        <v>6</v>
      </c>
      <c r="C288" s="164">
        <v>6</v>
      </c>
      <c r="D288" s="164">
        <v>6</v>
      </c>
      <c r="E288" s="164">
        <v>6</v>
      </c>
      <c r="F288" s="164">
        <v>2</v>
      </c>
      <c r="G288" s="164">
        <v>3</v>
      </c>
      <c r="H288" s="164">
        <v>400</v>
      </c>
      <c r="I288" s="164">
        <v>501</v>
      </c>
      <c r="J288" s="164">
        <v>4</v>
      </c>
      <c r="K288" s="164">
        <v>4</v>
      </c>
      <c r="L288" s="164">
        <v>4</v>
      </c>
      <c r="M288" s="164">
        <v>4</v>
      </c>
      <c r="N288" s="164">
        <v>2.7</v>
      </c>
      <c r="O288" s="164">
        <v>1.6</v>
      </c>
      <c r="P288" s="164">
        <v>675</v>
      </c>
      <c r="Q288" s="164">
        <v>400</v>
      </c>
      <c r="R288" s="186">
        <v>20</v>
      </c>
      <c r="S288" s="186">
        <v>8.86</v>
      </c>
      <c r="T288" s="187">
        <v>4.3550000000000004</v>
      </c>
      <c r="U288" s="187">
        <v>2.36</v>
      </c>
      <c r="V288" s="188">
        <v>0</v>
      </c>
      <c r="W288" s="188">
        <v>0</v>
      </c>
      <c r="X288" s="186">
        <v>0</v>
      </c>
      <c r="Y288" s="186">
        <v>0</v>
      </c>
      <c r="Z288" s="186">
        <v>0</v>
      </c>
      <c r="AA288" s="167">
        <v>0</v>
      </c>
      <c r="AB288" s="186">
        <v>0</v>
      </c>
      <c r="AC288" s="186">
        <v>0</v>
      </c>
      <c r="AD288" s="167">
        <v>0</v>
      </c>
      <c r="AE288" s="186">
        <v>0</v>
      </c>
      <c r="AF288" s="186">
        <v>0</v>
      </c>
      <c r="AG288" s="167">
        <v>0</v>
      </c>
      <c r="AH288" s="186">
        <v>0</v>
      </c>
      <c r="AI288" s="186">
        <v>0</v>
      </c>
      <c r="AJ288" s="167">
        <v>0</v>
      </c>
      <c r="AK288" s="186">
        <v>0</v>
      </c>
      <c r="AL288" s="186">
        <v>0</v>
      </c>
      <c r="AM288" s="167">
        <v>0</v>
      </c>
      <c r="AN288" s="186">
        <v>0</v>
      </c>
      <c r="AO288" s="186">
        <v>0</v>
      </c>
      <c r="AP288" s="167">
        <v>0</v>
      </c>
      <c r="AQ288" s="189">
        <v>6</v>
      </c>
      <c r="AR288" s="190">
        <v>0</v>
      </c>
      <c r="AS288" s="190">
        <v>0</v>
      </c>
      <c r="AT288" s="190">
        <v>0</v>
      </c>
      <c r="AU288" s="190"/>
      <c r="AV288" s="189">
        <v>6</v>
      </c>
      <c r="AW288" s="189">
        <v>2.12</v>
      </c>
      <c r="AX288" s="189">
        <v>353</v>
      </c>
    </row>
    <row r="289" spans="1:50" ht="20.25" hidden="1" x14ac:dyDescent="0.3">
      <c r="A289" s="163" t="s">
        <v>375</v>
      </c>
      <c r="B289" s="164">
        <v>19</v>
      </c>
      <c r="C289" s="164">
        <v>19</v>
      </c>
      <c r="D289" s="164">
        <v>19</v>
      </c>
      <c r="E289" s="164">
        <v>19</v>
      </c>
      <c r="F289" s="164">
        <v>6</v>
      </c>
      <c r="G289" s="164">
        <v>8</v>
      </c>
      <c r="H289" s="164">
        <v>342</v>
      </c>
      <c r="I289" s="164">
        <v>421</v>
      </c>
      <c r="J289" s="164">
        <v>10</v>
      </c>
      <c r="K289" s="164">
        <v>10</v>
      </c>
      <c r="L289" s="164">
        <v>10</v>
      </c>
      <c r="M289" s="164">
        <v>10</v>
      </c>
      <c r="N289" s="164">
        <v>10</v>
      </c>
      <c r="O289" s="164">
        <v>0</v>
      </c>
      <c r="P289" s="164">
        <v>1000</v>
      </c>
      <c r="Q289" s="164">
        <v>0</v>
      </c>
      <c r="R289" s="186">
        <v>12</v>
      </c>
      <c r="S289" s="186">
        <v>21</v>
      </c>
      <c r="T289" s="187">
        <v>9</v>
      </c>
      <c r="U289" s="187">
        <v>6</v>
      </c>
      <c r="V289" s="188">
        <v>0</v>
      </c>
      <c r="W289" s="188">
        <v>0</v>
      </c>
      <c r="X289" s="186">
        <v>0</v>
      </c>
      <c r="Y289" s="186">
        <v>0</v>
      </c>
      <c r="Z289" s="186">
        <v>0</v>
      </c>
      <c r="AA289" s="167">
        <v>0</v>
      </c>
      <c r="AB289" s="186">
        <v>0</v>
      </c>
      <c r="AC289" s="186">
        <v>0</v>
      </c>
      <c r="AD289" s="167">
        <v>0</v>
      </c>
      <c r="AE289" s="186">
        <v>0</v>
      </c>
      <c r="AF289" s="186">
        <v>0</v>
      </c>
      <c r="AG289" s="167">
        <v>0</v>
      </c>
      <c r="AH289" s="186">
        <v>0</v>
      </c>
      <c r="AI289" s="186">
        <v>0</v>
      </c>
      <c r="AJ289" s="167">
        <v>0</v>
      </c>
      <c r="AK289" s="186">
        <v>0</v>
      </c>
      <c r="AL289" s="186">
        <v>0</v>
      </c>
      <c r="AM289" s="167">
        <v>0</v>
      </c>
      <c r="AN289" s="186">
        <v>0</v>
      </c>
      <c r="AO289" s="186">
        <v>0</v>
      </c>
      <c r="AP289" s="167">
        <v>0</v>
      </c>
      <c r="AQ289" s="189">
        <v>19</v>
      </c>
      <c r="AR289" s="190">
        <v>0</v>
      </c>
      <c r="AS289" s="190">
        <v>0</v>
      </c>
      <c r="AT289" s="190">
        <v>0</v>
      </c>
      <c r="AU289" s="190"/>
      <c r="AV289" s="189">
        <v>19</v>
      </c>
      <c r="AW289" s="189">
        <v>8</v>
      </c>
      <c r="AX289" s="189">
        <v>422</v>
      </c>
    </row>
    <row r="290" spans="1:50" ht="20.25" hidden="1" x14ac:dyDescent="0.3">
      <c r="A290" s="163" t="s">
        <v>376</v>
      </c>
      <c r="B290" s="164">
        <v>18</v>
      </c>
      <c r="C290" s="164">
        <v>31</v>
      </c>
      <c r="D290" s="164">
        <v>17</v>
      </c>
      <c r="E290" s="164">
        <v>17</v>
      </c>
      <c r="F290" s="164">
        <v>5</v>
      </c>
      <c r="G290" s="164">
        <v>7</v>
      </c>
      <c r="H290" s="164">
        <v>305</v>
      </c>
      <c r="I290" s="164">
        <v>433</v>
      </c>
      <c r="J290" s="164">
        <v>58</v>
      </c>
      <c r="K290" s="164">
        <v>84.25</v>
      </c>
      <c r="L290" s="164">
        <v>46</v>
      </c>
      <c r="M290" s="164">
        <v>61.25</v>
      </c>
      <c r="N290" s="164">
        <v>38.799999999999997</v>
      </c>
      <c r="O290" s="164">
        <v>15.525</v>
      </c>
      <c r="P290" s="164">
        <v>843</v>
      </c>
      <c r="Q290" s="164">
        <v>253</v>
      </c>
      <c r="R290" s="186">
        <v>24</v>
      </c>
      <c r="S290" s="186">
        <v>43.25</v>
      </c>
      <c r="T290" s="187">
        <v>39.75</v>
      </c>
      <c r="U290" s="187">
        <v>15.5</v>
      </c>
      <c r="V290" s="188">
        <v>0</v>
      </c>
      <c r="W290" s="188">
        <v>0</v>
      </c>
      <c r="X290" s="186">
        <v>0</v>
      </c>
      <c r="Y290" s="186">
        <v>0</v>
      </c>
      <c r="Z290" s="186">
        <v>0</v>
      </c>
      <c r="AA290" s="167">
        <v>0</v>
      </c>
      <c r="AB290" s="186">
        <v>0</v>
      </c>
      <c r="AC290" s="186">
        <v>0</v>
      </c>
      <c r="AD290" s="167">
        <v>0</v>
      </c>
      <c r="AE290" s="186">
        <v>0</v>
      </c>
      <c r="AF290" s="186">
        <v>0</v>
      </c>
      <c r="AG290" s="167">
        <v>0</v>
      </c>
      <c r="AH290" s="186">
        <v>0</v>
      </c>
      <c r="AI290" s="186">
        <v>0</v>
      </c>
      <c r="AJ290" s="167">
        <v>0</v>
      </c>
      <c r="AK290" s="186">
        <v>0</v>
      </c>
      <c r="AL290" s="186">
        <v>0</v>
      </c>
      <c r="AM290" s="167">
        <v>0</v>
      </c>
      <c r="AN290" s="186">
        <v>0</v>
      </c>
      <c r="AO290" s="186">
        <v>0</v>
      </c>
      <c r="AP290" s="167">
        <v>0</v>
      </c>
      <c r="AQ290" s="189">
        <v>44</v>
      </c>
      <c r="AR290" s="190">
        <v>13</v>
      </c>
      <c r="AS290" s="190">
        <v>0</v>
      </c>
      <c r="AT290" s="190">
        <v>1</v>
      </c>
      <c r="AU290" s="190"/>
      <c r="AV290" s="189">
        <v>18</v>
      </c>
      <c r="AW290" s="189">
        <v>6</v>
      </c>
      <c r="AX290" s="189">
        <v>318</v>
      </c>
    </row>
    <row r="291" spans="1:50" ht="20.25" hidden="1" x14ac:dyDescent="0.3">
      <c r="A291" s="163" t="s">
        <v>377</v>
      </c>
      <c r="B291" s="164">
        <v>25</v>
      </c>
      <c r="C291" s="164">
        <v>25</v>
      </c>
      <c r="D291" s="164">
        <v>16</v>
      </c>
      <c r="E291" s="164">
        <v>25</v>
      </c>
      <c r="F291" s="164">
        <v>6</v>
      </c>
      <c r="G291" s="164">
        <v>12</v>
      </c>
      <c r="H291" s="164">
        <v>367</v>
      </c>
      <c r="I291" s="164">
        <v>480</v>
      </c>
      <c r="J291" s="164">
        <v>10</v>
      </c>
      <c r="K291" s="164">
        <v>10</v>
      </c>
      <c r="L291" s="164">
        <v>10</v>
      </c>
      <c r="M291" s="164">
        <v>10</v>
      </c>
      <c r="N291" s="164">
        <v>13</v>
      </c>
      <c r="O291" s="164">
        <v>0</v>
      </c>
      <c r="P291" s="164">
        <v>1300</v>
      </c>
      <c r="Q291" s="164">
        <v>0</v>
      </c>
      <c r="R291" s="186">
        <v>15.5</v>
      </c>
      <c r="S291" s="186">
        <v>25.25</v>
      </c>
      <c r="T291" s="187">
        <v>5.75</v>
      </c>
      <c r="U291" s="187">
        <v>2.75</v>
      </c>
      <c r="V291" s="188">
        <v>0</v>
      </c>
      <c r="W291" s="188">
        <v>0</v>
      </c>
      <c r="X291" s="186">
        <v>0</v>
      </c>
      <c r="Y291" s="186">
        <v>0</v>
      </c>
      <c r="Z291" s="186">
        <v>0</v>
      </c>
      <c r="AA291" s="167">
        <v>0</v>
      </c>
      <c r="AB291" s="186">
        <v>0</v>
      </c>
      <c r="AC291" s="186">
        <v>0</v>
      </c>
      <c r="AD291" s="167">
        <v>0</v>
      </c>
      <c r="AE291" s="186">
        <v>0</v>
      </c>
      <c r="AF291" s="186">
        <v>0</v>
      </c>
      <c r="AG291" s="167">
        <v>0</v>
      </c>
      <c r="AH291" s="186">
        <v>0</v>
      </c>
      <c r="AI291" s="186">
        <v>0</v>
      </c>
      <c r="AJ291" s="167">
        <v>0</v>
      </c>
      <c r="AK291" s="186">
        <v>0</v>
      </c>
      <c r="AL291" s="186">
        <v>0</v>
      </c>
      <c r="AM291" s="167">
        <v>0</v>
      </c>
      <c r="AN291" s="186">
        <v>0</v>
      </c>
      <c r="AO291" s="186">
        <v>0</v>
      </c>
      <c r="AP291" s="167">
        <v>0</v>
      </c>
      <c r="AQ291" s="189">
        <v>25</v>
      </c>
      <c r="AR291" s="190">
        <v>0</v>
      </c>
      <c r="AS291" s="190">
        <v>0</v>
      </c>
      <c r="AT291" s="190">
        <v>0</v>
      </c>
      <c r="AU291" s="190"/>
      <c r="AV291" s="189">
        <v>25</v>
      </c>
      <c r="AW291" s="189">
        <v>12</v>
      </c>
      <c r="AX291" s="189">
        <v>490</v>
      </c>
    </row>
    <row r="292" spans="1:50" ht="20.25" hidden="1" x14ac:dyDescent="0.3">
      <c r="A292" s="163" t="s">
        <v>378</v>
      </c>
      <c r="B292" s="164">
        <v>6</v>
      </c>
      <c r="C292" s="164">
        <v>6</v>
      </c>
      <c r="D292" s="164">
        <v>2</v>
      </c>
      <c r="E292" s="164">
        <v>6</v>
      </c>
      <c r="F292" s="164">
        <v>0.46</v>
      </c>
      <c r="G292" s="164">
        <v>2</v>
      </c>
      <c r="H292" s="164">
        <v>230</v>
      </c>
      <c r="I292" s="164">
        <v>313</v>
      </c>
      <c r="J292" s="164">
        <v>5</v>
      </c>
      <c r="K292" s="164">
        <v>10</v>
      </c>
      <c r="L292" s="164">
        <v>0</v>
      </c>
      <c r="M292" s="164">
        <v>5</v>
      </c>
      <c r="N292" s="164">
        <v>0</v>
      </c>
      <c r="O292" s="164">
        <v>5</v>
      </c>
      <c r="P292" s="164" t="s">
        <v>105</v>
      </c>
      <c r="Q292" s="164">
        <v>1000</v>
      </c>
      <c r="R292" s="186">
        <v>2</v>
      </c>
      <c r="S292" s="186">
        <v>9</v>
      </c>
      <c r="T292" s="187">
        <v>4</v>
      </c>
      <c r="U292" s="187">
        <v>0</v>
      </c>
      <c r="V292" s="188">
        <v>0</v>
      </c>
      <c r="W292" s="188">
        <v>0</v>
      </c>
      <c r="X292" s="186">
        <v>0</v>
      </c>
      <c r="Y292" s="186">
        <v>0</v>
      </c>
      <c r="Z292" s="186">
        <v>0</v>
      </c>
      <c r="AA292" s="167">
        <v>0</v>
      </c>
      <c r="AB292" s="186">
        <v>0</v>
      </c>
      <c r="AC292" s="186">
        <v>0</v>
      </c>
      <c r="AD292" s="167">
        <v>0</v>
      </c>
      <c r="AE292" s="186">
        <v>0</v>
      </c>
      <c r="AF292" s="186">
        <v>0</v>
      </c>
      <c r="AG292" s="167">
        <v>0</v>
      </c>
      <c r="AH292" s="186">
        <v>0</v>
      </c>
      <c r="AI292" s="186">
        <v>0</v>
      </c>
      <c r="AJ292" s="167">
        <v>0</v>
      </c>
      <c r="AK292" s="186">
        <v>0</v>
      </c>
      <c r="AL292" s="186">
        <v>0</v>
      </c>
      <c r="AM292" s="167">
        <v>0</v>
      </c>
      <c r="AN292" s="186">
        <v>0</v>
      </c>
      <c r="AO292" s="186">
        <v>0</v>
      </c>
      <c r="AP292" s="167">
        <v>0</v>
      </c>
      <c r="AQ292" s="189">
        <v>6</v>
      </c>
      <c r="AR292" s="190">
        <v>0</v>
      </c>
      <c r="AS292" s="190">
        <v>0</v>
      </c>
      <c r="AT292" s="190">
        <v>0</v>
      </c>
      <c r="AU292" s="190"/>
      <c r="AV292" s="189">
        <v>6</v>
      </c>
      <c r="AW292" s="189">
        <v>1.78</v>
      </c>
      <c r="AX292" s="189">
        <v>297</v>
      </c>
    </row>
    <row r="293" spans="1:50" ht="20.25" hidden="1" x14ac:dyDescent="0.3">
      <c r="A293" s="163" t="s">
        <v>379</v>
      </c>
      <c r="B293" s="164">
        <v>21</v>
      </c>
      <c r="C293" s="164">
        <v>25</v>
      </c>
      <c r="D293" s="164">
        <v>21</v>
      </c>
      <c r="E293" s="164">
        <v>21</v>
      </c>
      <c r="F293" s="164">
        <v>7</v>
      </c>
      <c r="G293" s="164">
        <v>9</v>
      </c>
      <c r="H293" s="164">
        <v>349</v>
      </c>
      <c r="I293" s="164">
        <v>429</v>
      </c>
      <c r="J293" s="164">
        <v>18</v>
      </c>
      <c r="K293" s="164">
        <v>18</v>
      </c>
      <c r="L293" s="164">
        <v>0</v>
      </c>
      <c r="M293" s="164">
        <v>0</v>
      </c>
      <c r="N293" s="164">
        <v>0</v>
      </c>
      <c r="O293" s="164">
        <v>0</v>
      </c>
      <c r="P293" s="164" t="s">
        <v>105</v>
      </c>
      <c r="Q293" s="164" t="s">
        <v>105</v>
      </c>
      <c r="R293" s="186">
        <v>9.75</v>
      </c>
      <c r="S293" s="186">
        <v>29.75</v>
      </c>
      <c r="T293" s="187">
        <v>25</v>
      </c>
      <c r="U293" s="187">
        <v>23.25</v>
      </c>
      <c r="V293" s="188">
        <v>0</v>
      </c>
      <c r="W293" s="188">
        <v>0</v>
      </c>
      <c r="X293" s="186">
        <v>0</v>
      </c>
      <c r="Y293" s="186">
        <v>0</v>
      </c>
      <c r="Z293" s="186">
        <v>0</v>
      </c>
      <c r="AA293" s="167">
        <v>0</v>
      </c>
      <c r="AB293" s="186">
        <v>0</v>
      </c>
      <c r="AC293" s="186">
        <v>0</v>
      </c>
      <c r="AD293" s="167">
        <v>0</v>
      </c>
      <c r="AE293" s="186">
        <v>0</v>
      </c>
      <c r="AF293" s="186">
        <v>0</v>
      </c>
      <c r="AG293" s="167">
        <v>0</v>
      </c>
      <c r="AH293" s="186">
        <v>0</v>
      </c>
      <c r="AI293" s="186">
        <v>0</v>
      </c>
      <c r="AJ293" s="167">
        <v>0</v>
      </c>
      <c r="AK293" s="186">
        <v>0</v>
      </c>
      <c r="AL293" s="186">
        <v>0</v>
      </c>
      <c r="AM293" s="167">
        <v>0</v>
      </c>
      <c r="AN293" s="186">
        <v>0</v>
      </c>
      <c r="AO293" s="186">
        <v>0</v>
      </c>
      <c r="AP293" s="167">
        <v>0</v>
      </c>
      <c r="AQ293" s="189">
        <v>25</v>
      </c>
      <c r="AR293" s="190">
        <v>0</v>
      </c>
      <c r="AS293" s="190">
        <v>0</v>
      </c>
      <c r="AT293" s="190">
        <v>0</v>
      </c>
      <c r="AU293" s="190"/>
      <c r="AV293" s="189">
        <v>21</v>
      </c>
      <c r="AW293" s="189">
        <v>10</v>
      </c>
      <c r="AX293" s="189">
        <v>461</v>
      </c>
    </row>
    <row r="294" spans="1:50" ht="20.25" hidden="1" x14ac:dyDescent="0.3">
      <c r="A294" s="163" t="s">
        <v>380</v>
      </c>
      <c r="B294" s="164">
        <v>71</v>
      </c>
      <c r="C294" s="164">
        <v>71</v>
      </c>
      <c r="D294" s="164">
        <v>63</v>
      </c>
      <c r="E294" s="164">
        <v>63</v>
      </c>
      <c r="F294" s="164">
        <v>29</v>
      </c>
      <c r="G294" s="164">
        <v>37</v>
      </c>
      <c r="H294" s="164">
        <v>460</v>
      </c>
      <c r="I294" s="164">
        <v>595</v>
      </c>
      <c r="J294" s="164">
        <v>59</v>
      </c>
      <c r="K294" s="164">
        <v>59</v>
      </c>
      <c r="L294" s="164">
        <v>59</v>
      </c>
      <c r="M294" s="164">
        <v>59</v>
      </c>
      <c r="N294" s="164">
        <v>82.6</v>
      </c>
      <c r="O294" s="164">
        <v>41.25</v>
      </c>
      <c r="P294" s="164">
        <v>1400</v>
      </c>
      <c r="Q294" s="164">
        <v>699</v>
      </c>
      <c r="R294" s="186">
        <v>33</v>
      </c>
      <c r="S294" s="186">
        <v>57</v>
      </c>
      <c r="T294" s="187">
        <v>44.5</v>
      </c>
      <c r="U294" s="187">
        <v>2</v>
      </c>
      <c r="V294" s="188">
        <v>0</v>
      </c>
      <c r="W294" s="188">
        <v>0</v>
      </c>
      <c r="X294" s="186">
        <v>0</v>
      </c>
      <c r="Y294" s="186">
        <v>0</v>
      </c>
      <c r="Z294" s="186">
        <v>0</v>
      </c>
      <c r="AA294" s="167">
        <v>0</v>
      </c>
      <c r="AB294" s="186">
        <v>0</v>
      </c>
      <c r="AC294" s="186">
        <v>0</v>
      </c>
      <c r="AD294" s="167">
        <v>0</v>
      </c>
      <c r="AE294" s="186">
        <v>0</v>
      </c>
      <c r="AF294" s="186">
        <v>0</v>
      </c>
      <c r="AG294" s="167">
        <v>0</v>
      </c>
      <c r="AH294" s="186">
        <v>0</v>
      </c>
      <c r="AI294" s="186">
        <v>0</v>
      </c>
      <c r="AJ294" s="167">
        <v>0</v>
      </c>
      <c r="AK294" s="186">
        <v>0</v>
      </c>
      <c r="AL294" s="186">
        <v>0</v>
      </c>
      <c r="AM294" s="167">
        <v>0</v>
      </c>
      <c r="AN294" s="186">
        <v>0</v>
      </c>
      <c r="AO294" s="186">
        <v>0</v>
      </c>
      <c r="AP294" s="167">
        <v>0</v>
      </c>
      <c r="AQ294" s="189">
        <v>71</v>
      </c>
      <c r="AR294" s="190">
        <v>0</v>
      </c>
      <c r="AS294" s="190">
        <v>0</v>
      </c>
      <c r="AT294" s="190">
        <v>8</v>
      </c>
      <c r="AU294" s="190"/>
      <c r="AV294" s="189">
        <v>71</v>
      </c>
      <c r="AW294" s="189">
        <v>29</v>
      </c>
      <c r="AX294" s="189">
        <v>404</v>
      </c>
    </row>
    <row r="295" spans="1:50" ht="20.25" hidden="1" x14ac:dyDescent="0.3">
      <c r="A295" s="163" t="s">
        <v>381</v>
      </c>
      <c r="B295" s="164">
        <v>18</v>
      </c>
      <c r="C295" s="164">
        <v>18</v>
      </c>
      <c r="D295" s="164">
        <v>16</v>
      </c>
      <c r="E295" s="164">
        <v>18</v>
      </c>
      <c r="F295" s="164">
        <v>4</v>
      </c>
      <c r="G295" s="164">
        <v>6</v>
      </c>
      <c r="H295" s="164">
        <v>273</v>
      </c>
      <c r="I295" s="164">
        <v>333</v>
      </c>
      <c r="J295" s="164">
        <v>49.5</v>
      </c>
      <c r="K295" s="164">
        <v>49.5</v>
      </c>
      <c r="L295" s="164">
        <v>24.75</v>
      </c>
      <c r="M295" s="164">
        <v>24.75</v>
      </c>
      <c r="N295" s="164">
        <v>19.8</v>
      </c>
      <c r="O295" s="164">
        <v>0</v>
      </c>
      <c r="P295" s="164">
        <v>800</v>
      </c>
      <c r="Q295" s="164">
        <v>0</v>
      </c>
      <c r="R295" s="186">
        <v>8.5</v>
      </c>
      <c r="S295" s="186">
        <v>25</v>
      </c>
      <c r="T295" s="187">
        <v>4.5</v>
      </c>
      <c r="U295" s="187">
        <v>4</v>
      </c>
      <c r="V295" s="188">
        <v>0</v>
      </c>
      <c r="W295" s="188">
        <v>0</v>
      </c>
      <c r="X295" s="186">
        <v>0</v>
      </c>
      <c r="Y295" s="186">
        <v>0</v>
      </c>
      <c r="Z295" s="186">
        <v>0</v>
      </c>
      <c r="AA295" s="167">
        <v>0</v>
      </c>
      <c r="AB295" s="186">
        <v>0</v>
      </c>
      <c r="AC295" s="186">
        <v>0</v>
      </c>
      <c r="AD295" s="167">
        <v>0</v>
      </c>
      <c r="AE295" s="186">
        <v>0</v>
      </c>
      <c r="AF295" s="186">
        <v>0</v>
      </c>
      <c r="AG295" s="167">
        <v>0</v>
      </c>
      <c r="AH295" s="186">
        <v>0</v>
      </c>
      <c r="AI295" s="186">
        <v>0</v>
      </c>
      <c r="AJ295" s="167">
        <v>0</v>
      </c>
      <c r="AK295" s="186">
        <v>0</v>
      </c>
      <c r="AL295" s="186">
        <v>0</v>
      </c>
      <c r="AM295" s="167">
        <v>0</v>
      </c>
      <c r="AN295" s="186">
        <v>0</v>
      </c>
      <c r="AO295" s="186">
        <v>0</v>
      </c>
      <c r="AP295" s="167">
        <v>0</v>
      </c>
      <c r="AQ295" s="189">
        <v>18</v>
      </c>
      <c r="AR295" s="190">
        <v>0</v>
      </c>
      <c r="AS295" s="190">
        <v>0</v>
      </c>
      <c r="AT295" s="190">
        <v>0</v>
      </c>
      <c r="AU295" s="190"/>
      <c r="AV295" s="189">
        <v>18</v>
      </c>
      <c r="AW295" s="189">
        <v>7</v>
      </c>
      <c r="AX295" s="189">
        <v>378</v>
      </c>
    </row>
    <row r="296" spans="1:50" ht="20.25" hidden="1" x14ac:dyDescent="0.3">
      <c r="A296" s="163" t="s">
        <v>382</v>
      </c>
      <c r="B296" s="164">
        <v>0</v>
      </c>
      <c r="C296" s="164">
        <v>1</v>
      </c>
      <c r="D296" s="164">
        <v>0</v>
      </c>
      <c r="E296" s="164">
        <v>0</v>
      </c>
      <c r="F296" s="164">
        <v>0</v>
      </c>
      <c r="G296" s="164">
        <v>0</v>
      </c>
      <c r="H296" s="164">
        <v>0</v>
      </c>
      <c r="I296" s="164">
        <v>0</v>
      </c>
      <c r="J296" s="164">
        <v>8</v>
      </c>
      <c r="K296" s="164">
        <v>8</v>
      </c>
      <c r="L296" s="164">
        <v>8</v>
      </c>
      <c r="M296" s="164">
        <v>8</v>
      </c>
      <c r="N296" s="164">
        <v>16</v>
      </c>
      <c r="O296" s="164">
        <v>0</v>
      </c>
      <c r="P296" s="164">
        <v>2000</v>
      </c>
      <c r="Q296" s="164">
        <v>0</v>
      </c>
      <c r="R296" s="186">
        <v>5</v>
      </c>
      <c r="S296" s="186">
        <v>1</v>
      </c>
      <c r="T296" s="187">
        <v>1</v>
      </c>
      <c r="U296" s="187">
        <v>0</v>
      </c>
      <c r="V296" s="188">
        <v>0</v>
      </c>
      <c r="W296" s="188">
        <v>0</v>
      </c>
      <c r="X296" s="186">
        <v>0</v>
      </c>
      <c r="Y296" s="186">
        <v>0</v>
      </c>
      <c r="Z296" s="186">
        <v>0</v>
      </c>
      <c r="AA296" s="167">
        <v>0</v>
      </c>
      <c r="AB296" s="186">
        <v>0</v>
      </c>
      <c r="AC296" s="186">
        <v>0</v>
      </c>
      <c r="AD296" s="167">
        <v>0</v>
      </c>
      <c r="AE296" s="186">
        <v>0</v>
      </c>
      <c r="AF296" s="186">
        <v>0</v>
      </c>
      <c r="AG296" s="167">
        <v>0</v>
      </c>
      <c r="AH296" s="186">
        <v>0</v>
      </c>
      <c r="AI296" s="186">
        <v>0</v>
      </c>
      <c r="AJ296" s="167">
        <v>0</v>
      </c>
      <c r="AK296" s="186">
        <v>0</v>
      </c>
      <c r="AL296" s="186">
        <v>0</v>
      </c>
      <c r="AM296" s="167">
        <v>0</v>
      </c>
      <c r="AN296" s="186">
        <v>0</v>
      </c>
      <c r="AO296" s="186">
        <v>0</v>
      </c>
      <c r="AP296" s="167">
        <v>0</v>
      </c>
      <c r="AQ296" s="189">
        <v>1</v>
      </c>
      <c r="AR296" s="190">
        <v>0</v>
      </c>
      <c r="AS296" s="190">
        <v>0</v>
      </c>
      <c r="AT296" s="190">
        <v>0</v>
      </c>
      <c r="AU296" s="190"/>
      <c r="AV296" s="189">
        <v>0</v>
      </c>
      <c r="AW296" s="189">
        <v>0</v>
      </c>
      <c r="AX296" s="189">
        <v>0</v>
      </c>
    </row>
    <row r="297" spans="1:50" ht="20.25" hidden="1" x14ac:dyDescent="0.3">
      <c r="A297" s="163" t="s">
        <v>383</v>
      </c>
      <c r="B297" s="164">
        <v>11</v>
      </c>
      <c r="C297" s="164">
        <v>11</v>
      </c>
      <c r="D297" s="164">
        <v>11</v>
      </c>
      <c r="E297" s="164">
        <v>11</v>
      </c>
      <c r="F297" s="164">
        <v>3</v>
      </c>
      <c r="G297" s="164">
        <v>5</v>
      </c>
      <c r="H297" s="164">
        <v>230</v>
      </c>
      <c r="I297" s="164">
        <v>412</v>
      </c>
      <c r="J297" s="164">
        <v>16</v>
      </c>
      <c r="K297" s="164">
        <v>20</v>
      </c>
      <c r="L297" s="164">
        <v>2</v>
      </c>
      <c r="M297" s="164">
        <v>6</v>
      </c>
      <c r="N297" s="164">
        <v>4</v>
      </c>
      <c r="O297" s="164">
        <v>12</v>
      </c>
      <c r="P297" s="164">
        <v>2000</v>
      </c>
      <c r="Q297" s="164">
        <v>2000</v>
      </c>
      <c r="R297" s="186">
        <v>0</v>
      </c>
      <c r="S297" s="186">
        <v>9</v>
      </c>
      <c r="T297" s="187">
        <v>10.5</v>
      </c>
      <c r="U297" s="187">
        <v>9.5</v>
      </c>
      <c r="V297" s="188">
        <v>0</v>
      </c>
      <c r="W297" s="188">
        <v>0</v>
      </c>
      <c r="X297" s="186">
        <v>0</v>
      </c>
      <c r="Y297" s="186">
        <v>0</v>
      </c>
      <c r="Z297" s="186">
        <v>0</v>
      </c>
      <c r="AA297" s="167">
        <v>0</v>
      </c>
      <c r="AB297" s="186">
        <v>0</v>
      </c>
      <c r="AC297" s="186">
        <v>0</v>
      </c>
      <c r="AD297" s="167">
        <v>0</v>
      </c>
      <c r="AE297" s="186">
        <v>0</v>
      </c>
      <c r="AF297" s="186">
        <v>0</v>
      </c>
      <c r="AG297" s="167">
        <v>0</v>
      </c>
      <c r="AH297" s="186">
        <v>0</v>
      </c>
      <c r="AI297" s="186">
        <v>0</v>
      </c>
      <c r="AJ297" s="167">
        <v>0</v>
      </c>
      <c r="AK297" s="186">
        <v>0</v>
      </c>
      <c r="AL297" s="186">
        <v>0</v>
      </c>
      <c r="AM297" s="167">
        <v>0</v>
      </c>
      <c r="AN297" s="186">
        <v>0</v>
      </c>
      <c r="AO297" s="186">
        <v>0</v>
      </c>
      <c r="AP297" s="167">
        <v>0</v>
      </c>
      <c r="AQ297" s="189">
        <v>14</v>
      </c>
      <c r="AR297" s="190">
        <v>3</v>
      </c>
      <c r="AS297" s="190">
        <v>0</v>
      </c>
      <c r="AT297" s="190">
        <v>0</v>
      </c>
      <c r="AU297" s="190"/>
      <c r="AV297" s="189">
        <v>11</v>
      </c>
      <c r="AW297" s="189">
        <v>2.72</v>
      </c>
      <c r="AX297" s="189">
        <v>247</v>
      </c>
    </row>
    <row r="298" spans="1:50" ht="20.25" hidden="1" x14ac:dyDescent="0.3">
      <c r="A298" s="163" t="s">
        <v>384</v>
      </c>
      <c r="B298" s="164">
        <v>61</v>
      </c>
      <c r="C298" s="164">
        <v>61</v>
      </c>
      <c r="D298" s="164">
        <v>61</v>
      </c>
      <c r="E298" s="164">
        <v>61</v>
      </c>
      <c r="F298" s="164">
        <v>30</v>
      </c>
      <c r="G298" s="164">
        <v>37</v>
      </c>
      <c r="H298" s="164">
        <v>498</v>
      </c>
      <c r="I298" s="164">
        <v>604</v>
      </c>
      <c r="J298" s="164">
        <v>32</v>
      </c>
      <c r="K298" s="164">
        <v>32</v>
      </c>
      <c r="L298" s="164">
        <v>27</v>
      </c>
      <c r="M298" s="164">
        <v>27</v>
      </c>
      <c r="N298" s="164">
        <v>0</v>
      </c>
      <c r="O298" s="164">
        <v>0</v>
      </c>
      <c r="P298" s="164">
        <v>0</v>
      </c>
      <c r="Q298" s="164">
        <v>0</v>
      </c>
      <c r="R298" s="186">
        <v>21.75</v>
      </c>
      <c r="S298" s="186">
        <v>56</v>
      </c>
      <c r="T298" s="187">
        <v>8</v>
      </c>
      <c r="U298" s="187">
        <v>8</v>
      </c>
      <c r="V298" s="188">
        <v>0</v>
      </c>
      <c r="W298" s="188">
        <v>0</v>
      </c>
      <c r="X298" s="186">
        <v>0</v>
      </c>
      <c r="Y298" s="186">
        <v>0</v>
      </c>
      <c r="Z298" s="186">
        <v>0</v>
      </c>
      <c r="AA298" s="167">
        <v>0</v>
      </c>
      <c r="AB298" s="186">
        <v>0</v>
      </c>
      <c r="AC298" s="186">
        <v>0</v>
      </c>
      <c r="AD298" s="167">
        <v>0</v>
      </c>
      <c r="AE298" s="186">
        <v>0</v>
      </c>
      <c r="AF298" s="186">
        <v>0</v>
      </c>
      <c r="AG298" s="167">
        <v>0</v>
      </c>
      <c r="AH298" s="186">
        <v>0</v>
      </c>
      <c r="AI298" s="186">
        <v>0</v>
      </c>
      <c r="AJ298" s="167">
        <v>0</v>
      </c>
      <c r="AK298" s="186">
        <v>0</v>
      </c>
      <c r="AL298" s="186">
        <v>0</v>
      </c>
      <c r="AM298" s="167">
        <v>0</v>
      </c>
      <c r="AN298" s="186">
        <v>0</v>
      </c>
      <c r="AO298" s="186">
        <v>0</v>
      </c>
      <c r="AP298" s="167">
        <v>0</v>
      </c>
      <c r="AQ298" s="189">
        <v>61</v>
      </c>
      <c r="AR298" s="190">
        <v>0</v>
      </c>
      <c r="AS298" s="190">
        <v>0</v>
      </c>
      <c r="AT298" s="190">
        <v>0</v>
      </c>
      <c r="AU298" s="190"/>
      <c r="AV298" s="189">
        <v>61</v>
      </c>
      <c r="AW298" s="189">
        <v>38</v>
      </c>
      <c r="AX298" s="189">
        <v>625</v>
      </c>
    </row>
    <row r="299" spans="1:50" ht="20.25" hidden="1" x14ac:dyDescent="0.3">
      <c r="A299" s="163" t="s">
        <v>385</v>
      </c>
      <c r="B299" s="164">
        <v>11</v>
      </c>
      <c r="C299" s="164">
        <v>18</v>
      </c>
      <c r="D299" s="164">
        <v>11</v>
      </c>
      <c r="E299" s="164">
        <v>11</v>
      </c>
      <c r="F299" s="164">
        <v>2</v>
      </c>
      <c r="G299" s="164">
        <v>3</v>
      </c>
      <c r="H299" s="164">
        <v>204</v>
      </c>
      <c r="I299" s="164">
        <v>273</v>
      </c>
      <c r="J299" s="164">
        <v>8</v>
      </c>
      <c r="K299" s="164">
        <v>8</v>
      </c>
      <c r="L299" s="164">
        <v>8</v>
      </c>
      <c r="M299" s="164">
        <v>8</v>
      </c>
      <c r="N299" s="164">
        <v>8</v>
      </c>
      <c r="O299" s="164">
        <v>6</v>
      </c>
      <c r="P299" s="164">
        <v>1000</v>
      </c>
      <c r="Q299" s="164">
        <v>750</v>
      </c>
      <c r="R299" s="186">
        <v>8</v>
      </c>
      <c r="S299" s="186">
        <v>24.75</v>
      </c>
      <c r="T299" s="187">
        <v>20.75</v>
      </c>
      <c r="U299" s="187">
        <v>12</v>
      </c>
      <c r="V299" s="188">
        <v>0</v>
      </c>
      <c r="W299" s="188">
        <v>0</v>
      </c>
      <c r="X299" s="186">
        <v>0</v>
      </c>
      <c r="Y299" s="186">
        <v>0</v>
      </c>
      <c r="Z299" s="186">
        <v>0</v>
      </c>
      <c r="AA299" s="167">
        <v>0</v>
      </c>
      <c r="AB299" s="186">
        <v>0</v>
      </c>
      <c r="AC299" s="186">
        <v>0</v>
      </c>
      <c r="AD299" s="167">
        <v>0</v>
      </c>
      <c r="AE299" s="186">
        <v>0</v>
      </c>
      <c r="AF299" s="186">
        <v>0</v>
      </c>
      <c r="AG299" s="167">
        <v>0</v>
      </c>
      <c r="AH299" s="186">
        <v>0</v>
      </c>
      <c r="AI299" s="186">
        <v>0</v>
      </c>
      <c r="AJ299" s="167">
        <v>0</v>
      </c>
      <c r="AK299" s="186">
        <v>0</v>
      </c>
      <c r="AL299" s="186">
        <v>0</v>
      </c>
      <c r="AM299" s="167">
        <v>0</v>
      </c>
      <c r="AN299" s="186">
        <v>0</v>
      </c>
      <c r="AO299" s="186">
        <v>0</v>
      </c>
      <c r="AP299" s="167">
        <v>0</v>
      </c>
      <c r="AQ299" s="189">
        <v>18</v>
      </c>
      <c r="AR299" s="190">
        <v>0</v>
      </c>
      <c r="AS299" s="190">
        <v>0</v>
      </c>
      <c r="AT299" s="190">
        <v>0</v>
      </c>
      <c r="AU299" s="190"/>
      <c r="AV299" s="189">
        <v>11</v>
      </c>
      <c r="AW299" s="189">
        <v>2.33</v>
      </c>
      <c r="AX299" s="189">
        <v>212</v>
      </c>
    </row>
    <row r="300" spans="1:50" ht="20.25" hidden="1" x14ac:dyDescent="0.3">
      <c r="A300" s="163" t="s">
        <v>386</v>
      </c>
      <c r="B300" s="164">
        <v>33</v>
      </c>
      <c r="C300" s="164">
        <v>33</v>
      </c>
      <c r="D300" s="164">
        <v>31</v>
      </c>
      <c r="E300" s="164">
        <v>33</v>
      </c>
      <c r="F300" s="164">
        <v>14</v>
      </c>
      <c r="G300" s="164">
        <v>19</v>
      </c>
      <c r="H300" s="164">
        <v>450</v>
      </c>
      <c r="I300" s="164">
        <v>586</v>
      </c>
      <c r="J300" s="164">
        <v>9</v>
      </c>
      <c r="K300" s="164">
        <v>9</v>
      </c>
      <c r="L300" s="164">
        <v>0</v>
      </c>
      <c r="M300" s="164">
        <v>0</v>
      </c>
      <c r="N300" s="164">
        <v>0</v>
      </c>
      <c r="O300" s="164">
        <v>0</v>
      </c>
      <c r="P300" s="164" t="s">
        <v>105</v>
      </c>
      <c r="Q300" s="164" t="s">
        <v>105</v>
      </c>
      <c r="R300" s="186">
        <v>22.25</v>
      </c>
      <c r="S300" s="186">
        <v>33.25</v>
      </c>
      <c r="T300" s="187">
        <v>0</v>
      </c>
      <c r="U300" s="187">
        <v>0</v>
      </c>
      <c r="V300" s="188">
        <v>0</v>
      </c>
      <c r="W300" s="188">
        <v>0</v>
      </c>
      <c r="X300" s="186">
        <v>0</v>
      </c>
      <c r="Y300" s="186">
        <v>0</v>
      </c>
      <c r="Z300" s="186">
        <v>0</v>
      </c>
      <c r="AA300" s="167">
        <v>0</v>
      </c>
      <c r="AB300" s="186">
        <v>0</v>
      </c>
      <c r="AC300" s="186">
        <v>0</v>
      </c>
      <c r="AD300" s="167">
        <v>0</v>
      </c>
      <c r="AE300" s="186">
        <v>0</v>
      </c>
      <c r="AF300" s="186">
        <v>0</v>
      </c>
      <c r="AG300" s="167">
        <v>0</v>
      </c>
      <c r="AH300" s="186">
        <v>0</v>
      </c>
      <c r="AI300" s="186">
        <v>0</v>
      </c>
      <c r="AJ300" s="167">
        <v>0</v>
      </c>
      <c r="AK300" s="186">
        <v>0</v>
      </c>
      <c r="AL300" s="186">
        <v>0</v>
      </c>
      <c r="AM300" s="167">
        <v>0</v>
      </c>
      <c r="AN300" s="186">
        <v>0</v>
      </c>
      <c r="AO300" s="186">
        <v>0</v>
      </c>
      <c r="AP300" s="167">
        <v>0</v>
      </c>
      <c r="AQ300" s="189">
        <v>33</v>
      </c>
      <c r="AR300" s="190">
        <v>0</v>
      </c>
      <c r="AS300" s="190">
        <v>0</v>
      </c>
      <c r="AT300" s="190">
        <v>0</v>
      </c>
      <c r="AU300" s="190"/>
      <c r="AV300" s="189">
        <v>33</v>
      </c>
      <c r="AW300" s="189">
        <v>13</v>
      </c>
      <c r="AX300" s="189">
        <v>400</v>
      </c>
    </row>
    <row r="301" spans="1:50" ht="20.25" hidden="1" x14ac:dyDescent="0.3">
      <c r="A301" s="163" t="s">
        <v>387</v>
      </c>
      <c r="B301" s="164">
        <v>4</v>
      </c>
      <c r="C301" s="164">
        <v>4</v>
      </c>
      <c r="D301" s="164">
        <v>4</v>
      </c>
      <c r="E301" s="164">
        <v>4</v>
      </c>
      <c r="F301" s="164">
        <v>2.4</v>
      </c>
      <c r="G301" s="164">
        <v>3</v>
      </c>
      <c r="H301" s="164">
        <v>600</v>
      </c>
      <c r="I301" s="164">
        <v>850</v>
      </c>
      <c r="J301" s="164">
        <v>63</v>
      </c>
      <c r="K301" s="164">
        <v>63</v>
      </c>
      <c r="L301" s="164">
        <v>54</v>
      </c>
      <c r="M301" s="164">
        <v>54</v>
      </c>
      <c r="N301" s="164">
        <v>10.86</v>
      </c>
      <c r="O301" s="164">
        <v>0</v>
      </c>
      <c r="P301" s="164">
        <v>201</v>
      </c>
      <c r="Q301" s="164">
        <v>0</v>
      </c>
      <c r="R301" s="186">
        <v>3</v>
      </c>
      <c r="S301" s="186">
        <v>4.5</v>
      </c>
      <c r="T301" s="187">
        <v>0.5</v>
      </c>
      <c r="U301" s="187">
        <v>1.25</v>
      </c>
      <c r="V301" s="188">
        <v>0</v>
      </c>
      <c r="W301" s="188">
        <v>0</v>
      </c>
      <c r="X301" s="186">
        <v>0</v>
      </c>
      <c r="Y301" s="186">
        <v>0</v>
      </c>
      <c r="Z301" s="186">
        <v>0</v>
      </c>
      <c r="AA301" s="167">
        <v>0</v>
      </c>
      <c r="AB301" s="186">
        <v>0</v>
      </c>
      <c r="AC301" s="186">
        <v>0</v>
      </c>
      <c r="AD301" s="167">
        <v>0</v>
      </c>
      <c r="AE301" s="186">
        <v>0</v>
      </c>
      <c r="AF301" s="186">
        <v>0</v>
      </c>
      <c r="AG301" s="167">
        <v>0</v>
      </c>
      <c r="AH301" s="186">
        <v>0</v>
      </c>
      <c r="AI301" s="186">
        <v>0</v>
      </c>
      <c r="AJ301" s="167">
        <v>0</v>
      </c>
      <c r="AK301" s="186">
        <v>0</v>
      </c>
      <c r="AL301" s="186">
        <v>0</v>
      </c>
      <c r="AM301" s="167">
        <v>0</v>
      </c>
      <c r="AN301" s="186">
        <v>0</v>
      </c>
      <c r="AO301" s="186">
        <v>0</v>
      </c>
      <c r="AP301" s="167">
        <v>0</v>
      </c>
      <c r="AQ301" s="189">
        <v>4</v>
      </c>
      <c r="AR301" s="190">
        <v>0</v>
      </c>
      <c r="AS301" s="190">
        <v>0</v>
      </c>
      <c r="AT301" s="190">
        <v>0</v>
      </c>
      <c r="AU301" s="190"/>
      <c r="AV301" s="189">
        <v>4</v>
      </c>
      <c r="AW301" s="189">
        <v>2.79</v>
      </c>
      <c r="AX301" s="189">
        <v>698</v>
      </c>
    </row>
    <row r="302" spans="1:50" ht="20.25" hidden="1" x14ac:dyDescent="0.3">
      <c r="A302" s="163" t="s">
        <v>388</v>
      </c>
      <c r="B302" s="164">
        <v>4</v>
      </c>
      <c r="C302" s="164">
        <v>4</v>
      </c>
      <c r="D302" s="164">
        <v>4</v>
      </c>
      <c r="E302" s="164">
        <v>4</v>
      </c>
      <c r="F302" s="164">
        <v>1</v>
      </c>
      <c r="G302" s="164">
        <v>2</v>
      </c>
      <c r="H302" s="164">
        <v>350</v>
      </c>
      <c r="I302" s="164">
        <v>407</v>
      </c>
      <c r="J302" s="164">
        <v>57</v>
      </c>
      <c r="K302" s="164">
        <v>57</v>
      </c>
      <c r="L302" s="164">
        <v>47</v>
      </c>
      <c r="M302" s="164">
        <v>47</v>
      </c>
      <c r="N302" s="164">
        <v>0</v>
      </c>
      <c r="O302" s="164">
        <v>0</v>
      </c>
      <c r="P302" s="164">
        <v>0</v>
      </c>
      <c r="Q302" s="164">
        <v>0</v>
      </c>
      <c r="R302" s="186">
        <v>7</v>
      </c>
      <c r="S302" s="186">
        <v>9.5</v>
      </c>
      <c r="T302" s="187">
        <v>1.5</v>
      </c>
      <c r="U302" s="187">
        <v>0</v>
      </c>
      <c r="V302" s="188">
        <v>0</v>
      </c>
      <c r="W302" s="188">
        <v>0</v>
      </c>
      <c r="X302" s="186">
        <v>0</v>
      </c>
      <c r="Y302" s="186">
        <v>0</v>
      </c>
      <c r="Z302" s="186">
        <v>0</v>
      </c>
      <c r="AA302" s="167">
        <v>0</v>
      </c>
      <c r="AB302" s="186">
        <v>0</v>
      </c>
      <c r="AC302" s="186">
        <v>0</v>
      </c>
      <c r="AD302" s="167">
        <v>0</v>
      </c>
      <c r="AE302" s="186">
        <v>0</v>
      </c>
      <c r="AF302" s="186">
        <v>0</v>
      </c>
      <c r="AG302" s="167">
        <v>0</v>
      </c>
      <c r="AH302" s="186">
        <v>0</v>
      </c>
      <c r="AI302" s="186">
        <v>0</v>
      </c>
      <c r="AJ302" s="167">
        <v>0</v>
      </c>
      <c r="AK302" s="186">
        <v>0</v>
      </c>
      <c r="AL302" s="186">
        <v>0</v>
      </c>
      <c r="AM302" s="167">
        <v>0</v>
      </c>
      <c r="AN302" s="186">
        <v>0</v>
      </c>
      <c r="AO302" s="186">
        <v>0</v>
      </c>
      <c r="AP302" s="167">
        <v>0</v>
      </c>
      <c r="AQ302" s="189">
        <v>4</v>
      </c>
      <c r="AR302" s="190">
        <v>0</v>
      </c>
      <c r="AS302" s="190">
        <v>0</v>
      </c>
      <c r="AT302" s="190">
        <v>0</v>
      </c>
      <c r="AU302" s="190"/>
      <c r="AV302" s="189">
        <v>4</v>
      </c>
      <c r="AW302" s="189">
        <v>1.18</v>
      </c>
      <c r="AX302" s="189">
        <v>295</v>
      </c>
    </row>
    <row r="303" spans="1:50" ht="20.25" hidden="1" x14ac:dyDescent="0.3">
      <c r="A303" s="163" t="s">
        <v>389</v>
      </c>
      <c r="B303" s="164">
        <v>2</v>
      </c>
      <c r="C303" s="164">
        <v>2</v>
      </c>
      <c r="D303" s="164">
        <v>0</v>
      </c>
      <c r="E303" s="164">
        <v>0</v>
      </c>
      <c r="F303" s="164">
        <v>0</v>
      </c>
      <c r="G303" s="164">
        <v>0</v>
      </c>
      <c r="H303" s="164">
        <v>0</v>
      </c>
      <c r="I303" s="164">
        <v>0</v>
      </c>
      <c r="J303" s="164">
        <v>0</v>
      </c>
      <c r="K303" s="164">
        <v>0</v>
      </c>
      <c r="L303" s="164">
        <v>0</v>
      </c>
      <c r="M303" s="164">
        <v>0</v>
      </c>
      <c r="N303" s="164">
        <v>0</v>
      </c>
      <c r="O303" s="164">
        <v>0</v>
      </c>
      <c r="P303" s="164" t="s">
        <v>105</v>
      </c>
      <c r="Q303" s="164" t="s">
        <v>105</v>
      </c>
      <c r="R303" s="186">
        <v>1</v>
      </c>
      <c r="S303" s="186">
        <v>2</v>
      </c>
      <c r="T303" s="187">
        <v>2</v>
      </c>
      <c r="U303" s="187">
        <v>2</v>
      </c>
      <c r="V303" s="188">
        <v>0</v>
      </c>
      <c r="W303" s="188">
        <v>0</v>
      </c>
      <c r="X303" s="186">
        <v>0</v>
      </c>
      <c r="Y303" s="186">
        <v>0</v>
      </c>
      <c r="Z303" s="186">
        <v>0</v>
      </c>
      <c r="AA303" s="167">
        <v>0</v>
      </c>
      <c r="AB303" s="186">
        <v>0</v>
      </c>
      <c r="AC303" s="186">
        <v>0</v>
      </c>
      <c r="AD303" s="167">
        <v>0</v>
      </c>
      <c r="AE303" s="186">
        <v>0</v>
      </c>
      <c r="AF303" s="186">
        <v>0</v>
      </c>
      <c r="AG303" s="167">
        <v>0</v>
      </c>
      <c r="AH303" s="186">
        <v>0</v>
      </c>
      <c r="AI303" s="186">
        <v>0</v>
      </c>
      <c r="AJ303" s="167">
        <v>0</v>
      </c>
      <c r="AK303" s="186">
        <v>0</v>
      </c>
      <c r="AL303" s="186">
        <v>0</v>
      </c>
      <c r="AM303" s="167">
        <v>0</v>
      </c>
      <c r="AN303" s="186">
        <v>0</v>
      </c>
      <c r="AO303" s="186">
        <v>0</v>
      </c>
      <c r="AP303" s="167">
        <v>0</v>
      </c>
      <c r="AQ303" s="189">
        <v>2</v>
      </c>
      <c r="AR303" s="190">
        <v>0</v>
      </c>
      <c r="AS303" s="190">
        <v>0</v>
      </c>
      <c r="AT303" s="190">
        <v>2</v>
      </c>
      <c r="AU303" s="190"/>
      <c r="AV303" s="189">
        <v>2</v>
      </c>
      <c r="AW303" s="189">
        <v>0.5</v>
      </c>
      <c r="AX303" s="189">
        <v>250</v>
      </c>
    </row>
    <row r="304" spans="1:50" ht="20.25" hidden="1" x14ac:dyDescent="0.3">
      <c r="A304" s="163" t="s">
        <v>390</v>
      </c>
      <c r="B304" s="164">
        <v>1301</v>
      </c>
      <c r="C304" s="164">
        <v>1250</v>
      </c>
      <c r="D304" s="164">
        <v>1301</v>
      </c>
      <c r="E304" s="164">
        <v>1250</v>
      </c>
      <c r="F304" s="164">
        <v>658</v>
      </c>
      <c r="G304" s="164">
        <v>919</v>
      </c>
      <c r="H304" s="164">
        <v>506</v>
      </c>
      <c r="I304" s="164">
        <v>735</v>
      </c>
      <c r="J304" s="164">
        <v>923</v>
      </c>
      <c r="K304" s="164">
        <v>923</v>
      </c>
      <c r="L304" s="164">
        <v>710</v>
      </c>
      <c r="M304" s="164">
        <v>710</v>
      </c>
      <c r="N304" s="164">
        <v>685</v>
      </c>
      <c r="O304" s="164">
        <v>220</v>
      </c>
      <c r="P304" s="164">
        <v>965</v>
      </c>
      <c r="Q304" s="164">
        <v>310</v>
      </c>
      <c r="R304" s="186">
        <v>899</v>
      </c>
      <c r="S304" s="186">
        <v>1661.99</v>
      </c>
      <c r="T304" s="187">
        <v>1486.2524999999901</v>
      </c>
      <c r="U304" s="187">
        <v>1302.57</v>
      </c>
      <c r="V304" s="188">
        <v>0</v>
      </c>
      <c r="W304" s="188">
        <v>0</v>
      </c>
      <c r="X304" s="186">
        <v>1693</v>
      </c>
      <c r="Y304" s="186">
        <v>26</v>
      </c>
      <c r="Z304" s="186">
        <v>26</v>
      </c>
      <c r="AA304" s="167">
        <v>0</v>
      </c>
      <c r="AB304" s="186">
        <v>0</v>
      </c>
      <c r="AC304" s="186">
        <v>0</v>
      </c>
      <c r="AD304" s="167">
        <v>0</v>
      </c>
      <c r="AE304" s="186">
        <v>0</v>
      </c>
      <c r="AF304" s="186">
        <v>0</v>
      </c>
      <c r="AG304" s="167">
        <v>0</v>
      </c>
      <c r="AH304" s="186">
        <v>26</v>
      </c>
      <c r="AI304" s="186">
        <v>26</v>
      </c>
      <c r="AJ304" s="167">
        <v>0</v>
      </c>
      <c r="AK304" s="186">
        <v>31.7</v>
      </c>
      <c r="AL304" s="186">
        <v>24.5</v>
      </c>
      <c r="AM304" s="167">
        <v>22.712933753943201</v>
      </c>
      <c r="AN304" s="186">
        <v>1219</v>
      </c>
      <c r="AO304" s="186">
        <v>942</v>
      </c>
      <c r="AP304" s="167">
        <v>22.723543888433099</v>
      </c>
      <c r="AQ304" s="189">
        <v>1250</v>
      </c>
      <c r="AR304" s="190">
        <v>0</v>
      </c>
      <c r="AS304" s="190">
        <v>0</v>
      </c>
      <c r="AT304" s="190">
        <v>0</v>
      </c>
      <c r="AU304" s="190"/>
      <c r="AV304" s="189">
        <v>1250</v>
      </c>
      <c r="AW304" s="189">
        <v>818</v>
      </c>
      <c r="AX304" s="189">
        <v>654</v>
      </c>
    </row>
    <row r="305" spans="1:50" ht="20.25" hidden="1" x14ac:dyDescent="0.3">
      <c r="A305" s="181" t="s">
        <v>391</v>
      </c>
      <c r="B305" s="164">
        <v>62</v>
      </c>
      <c r="C305" s="164">
        <v>66</v>
      </c>
      <c r="D305" s="164">
        <v>41</v>
      </c>
      <c r="E305" s="164">
        <v>41</v>
      </c>
      <c r="F305" s="164">
        <v>14.02</v>
      </c>
      <c r="G305" s="164">
        <v>21.98</v>
      </c>
      <c r="H305" s="164">
        <v>342</v>
      </c>
      <c r="I305" s="164">
        <v>536</v>
      </c>
      <c r="J305" s="164">
        <v>87.68</v>
      </c>
      <c r="K305" s="164">
        <v>83.68</v>
      </c>
      <c r="L305" s="164">
        <v>18.5</v>
      </c>
      <c r="M305" s="164">
        <v>18.5</v>
      </c>
      <c r="N305" s="164">
        <v>0.5</v>
      </c>
      <c r="O305" s="164">
        <v>0</v>
      </c>
      <c r="P305" s="164">
        <v>27</v>
      </c>
      <c r="Q305" s="164">
        <v>0</v>
      </c>
      <c r="R305" s="186">
        <v>102.31</v>
      </c>
      <c r="S305" s="186">
        <v>79.509999999999991</v>
      </c>
      <c r="T305" s="187">
        <v>27.75</v>
      </c>
      <c r="U305" s="187">
        <v>19.13</v>
      </c>
      <c r="V305" s="188">
        <v>0</v>
      </c>
      <c r="W305" s="188">
        <v>0</v>
      </c>
      <c r="X305" s="186">
        <v>0</v>
      </c>
      <c r="Y305" s="186">
        <v>0</v>
      </c>
      <c r="Z305" s="186">
        <v>0</v>
      </c>
      <c r="AA305" s="157">
        <v>0</v>
      </c>
      <c r="AB305" s="186">
        <v>0</v>
      </c>
      <c r="AC305" s="186">
        <v>0</v>
      </c>
      <c r="AD305" s="157">
        <v>0</v>
      </c>
      <c r="AE305" s="186">
        <v>0</v>
      </c>
      <c r="AF305" s="186">
        <v>0</v>
      </c>
      <c r="AG305" s="157">
        <v>0</v>
      </c>
      <c r="AH305" s="186">
        <v>0</v>
      </c>
      <c r="AI305" s="186">
        <v>0</v>
      </c>
      <c r="AJ305" s="157">
        <v>0</v>
      </c>
      <c r="AK305" s="186">
        <v>0</v>
      </c>
      <c r="AL305" s="186">
        <v>0</v>
      </c>
      <c r="AM305" s="157">
        <v>0</v>
      </c>
      <c r="AN305" s="186">
        <v>0</v>
      </c>
      <c r="AO305" s="186">
        <v>0</v>
      </c>
      <c r="AP305" s="157">
        <v>0</v>
      </c>
      <c r="AQ305" s="189">
        <v>66</v>
      </c>
      <c r="AR305" s="190">
        <v>0</v>
      </c>
      <c r="AS305" s="190">
        <v>0</v>
      </c>
      <c r="AT305" s="190">
        <v>21</v>
      </c>
      <c r="AU305" s="190"/>
      <c r="AV305" s="189">
        <v>62</v>
      </c>
      <c r="AW305" s="190">
        <v>28.509999999999998</v>
      </c>
      <c r="AX305" s="189">
        <v>460</v>
      </c>
    </row>
    <row r="306" spans="1:50" ht="20.25" hidden="1" x14ac:dyDescent="0.3">
      <c r="A306" s="163" t="s">
        <v>392</v>
      </c>
      <c r="B306" s="164">
        <v>4</v>
      </c>
      <c r="C306" s="164">
        <v>6</v>
      </c>
      <c r="D306" s="164">
        <v>2</v>
      </c>
      <c r="E306" s="164">
        <v>2</v>
      </c>
      <c r="F306" s="164">
        <v>0.47</v>
      </c>
      <c r="G306" s="164">
        <v>0.98</v>
      </c>
      <c r="H306" s="164">
        <v>234</v>
      </c>
      <c r="I306" s="164">
        <v>492</v>
      </c>
      <c r="J306" s="164">
        <v>5.68</v>
      </c>
      <c r="K306" s="164">
        <v>5.68</v>
      </c>
      <c r="L306" s="164">
        <v>0</v>
      </c>
      <c r="M306" s="164">
        <v>0</v>
      </c>
      <c r="N306" s="164">
        <v>0</v>
      </c>
      <c r="O306" s="164">
        <v>0</v>
      </c>
      <c r="P306" s="164" t="s">
        <v>105</v>
      </c>
      <c r="Q306" s="164" t="s">
        <v>105</v>
      </c>
      <c r="R306" s="186">
        <v>4.3600000000000003</v>
      </c>
      <c r="S306" s="186">
        <v>5.22</v>
      </c>
      <c r="T306" s="187">
        <v>2.5</v>
      </c>
      <c r="U306" s="187">
        <v>3.88</v>
      </c>
      <c r="V306" s="188">
        <v>0</v>
      </c>
      <c r="W306" s="188">
        <v>0</v>
      </c>
      <c r="X306" s="186">
        <v>0</v>
      </c>
      <c r="Y306" s="186">
        <v>0</v>
      </c>
      <c r="Z306" s="186">
        <v>0</v>
      </c>
      <c r="AA306" s="167">
        <v>0</v>
      </c>
      <c r="AB306" s="186">
        <v>0</v>
      </c>
      <c r="AC306" s="186">
        <v>0</v>
      </c>
      <c r="AD306" s="167">
        <v>0</v>
      </c>
      <c r="AE306" s="186">
        <v>0</v>
      </c>
      <c r="AF306" s="186">
        <v>0</v>
      </c>
      <c r="AG306" s="167">
        <v>0</v>
      </c>
      <c r="AH306" s="186">
        <v>0</v>
      </c>
      <c r="AI306" s="186">
        <v>0</v>
      </c>
      <c r="AJ306" s="167">
        <v>0</v>
      </c>
      <c r="AK306" s="186">
        <v>0</v>
      </c>
      <c r="AL306" s="186">
        <v>0</v>
      </c>
      <c r="AM306" s="167">
        <v>0</v>
      </c>
      <c r="AN306" s="186">
        <v>0</v>
      </c>
      <c r="AO306" s="186">
        <v>0</v>
      </c>
      <c r="AP306" s="167">
        <v>0</v>
      </c>
      <c r="AQ306" s="189">
        <v>6</v>
      </c>
      <c r="AR306" s="190">
        <v>0</v>
      </c>
      <c r="AS306" s="190">
        <v>0</v>
      </c>
      <c r="AT306" s="190">
        <v>2</v>
      </c>
      <c r="AU306" s="190"/>
      <c r="AV306" s="189">
        <v>4</v>
      </c>
      <c r="AW306" s="189">
        <v>1.64</v>
      </c>
      <c r="AX306" s="189">
        <v>411</v>
      </c>
    </row>
    <row r="307" spans="1:50" ht="20.25" hidden="1" x14ac:dyDescent="0.3">
      <c r="A307" s="163" t="s">
        <v>393</v>
      </c>
      <c r="B307" s="164">
        <v>0</v>
      </c>
      <c r="C307" s="164">
        <v>0</v>
      </c>
      <c r="D307" s="164">
        <v>0</v>
      </c>
      <c r="E307" s="164">
        <v>0</v>
      </c>
      <c r="F307" s="164">
        <v>0</v>
      </c>
      <c r="G307" s="164">
        <v>0</v>
      </c>
      <c r="H307" s="164">
        <v>0</v>
      </c>
      <c r="I307" s="164">
        <v>0</v>
      </c>
      <c r="J307" s="164">
        <v>0.5</v>
      </c>
      <c r="K307" s="164">
        <v>0.5</v>
      </c>
      <c r="L307" s="164">
        <v>0</v>
      </c>
      <c r="M307" s="164">
        <v>0</v>
      </c>
      <c r="N307" s="164">
        <v>0</v>
      </c>
      <c r="O307" s="164">
        <v>0</v>
      </c>
      <c r="P307" s="164" t="s">
        <v>105</v>
      </c>
      <c r="Q307" s="164" t="s">
        <v>105</v>
      </c>
      <c r="R307" s="186">
        <v>1</v>
      </c>
      <c r="S307" s="186">
        <v>1</v>
      </c>
      <c r="T307" s="187">
        <v>2.5</v>
      </c>
      <c r="U307" s="187">
        <v>0</v>
      </c>
      <c r="V307" s="188">
        <v>0</v>
      </c>
      <c r="W307" s="188">
        <v>0</v>
      </c>
      <c r="X307" s="186">
        <v>0</v>
      </c>
      <c r="Y307" s="186">
        <v>0</v>
      </c>
      <c r="Z307" s="186">
        <v>0</v>
      </c>
      <c r="AA307" s="167">
        <v>0</v>
      </c>
      <c r="AB307" s="186">
        <v>0</v>
      </c>
      <c r="AC307" s="186">
        <v>0</v>
      </c>
      <c r="AD307" s="167">
        <v>0</v>
      </c>
      <c r="AE307" s="186">
        <v>0</v>
      </c>
      <c r="AF307" s="186">
        <v>0</v>
      </c>
      <c r="AG307" s="167">
        <v>0</v>
      </c>
      <c r="AH307" s="186">
        <v>0</v>
      </c>
      <c r="AI307" s="186">
        <v>0</v>
      </c>
      <c r="AJ307" s="167">
        <v>0</v>
      </c>
      <c r="AK307" s="186">
        <v>0</v>
      </c>
      <c r="AL307" s="186">
        <v>0</v>
      </c>
      <c r="AM307" s="167">
        <v>0</v>
      </c>
      <c r="AN307" s="186">
        <v>0</v>
      </c>
      <c r="AO307" s="186">
        <v>0</v>
      </c>
      <c r="AP307" s="167">
        <v>0</v>
      </c>
      <c r="AQ307" s="189">
        <v>0</v>
      </c>
      <c r="AR307" s="190">
        <v>0</v>
      </c>
      <c r="AS307" s="190">
        <v>0</v>
      </c>
      <c r="AT307" s="190">
        <v>0</v>
      </c>
      <c r="AU307" s="190"/>
      <c r="AV307" s="189">
        <v>0</v>
      </c>
      <c r="AW307" s="189">
        <v>0</v>
      </c>
      <c r="AX307" s="189">
        <v>0</v>
      </c>
    </row>
    <row r="308" spans="1:50" ht="20.25" hidden="1" x14ac:dyDescent="0.3">
      <c r="A308" s="163" t="s">
        <v>394</v>
      </c>
      <c r="B308" s="164">
        <v>14</v>
      </c>
      <c r="C308" s="164">
        <v>14</v>
      </c>
      <c r="D308" s="164">
        <v>13</v>
      </c>
      <c r="E308" s="164">
        <v>13</v>
      </c>
      <c r="F308" s="164">
        <v>4</v>
      </c>
      <c r="G308" s="164">
        <v>6</v>
      </c>
      <c r="H308" s="164">
        <v>310</v>
      </c>
      <c r="I308" s="164">
        <v>488</v>
      </c>
      <c r="J308" s="164">
        <v>17.5</v>
      </c>
      <c r="K308" s="164">
        <v>17.5</v>
      </c>
      <c r="L308" s="164">
        <v>10.5</v>
      </c>
      <c r="M308" s="164">
        <v>10.5</v>
      </c>
      <c r="N308" s="164">
        <v>0</v>
      </c>
      <c r="O308" s="164">
        <v>0</v>
      </c>
      <c r="P308" s="164">
        <v>0</v>
      </c>
      <c r="Q308" s="164">
        <v>0</v>
      </c>
      <c r="R308" s="186">
        <v>17.7</v>
      </c>
      <c r="S308" s="186">
        <v>19.91</v>
      </c>
      <c r="T308" s="187">
        <v>0</v>
      </c>
      <c r="U308" s="187">
        <v>0</v>
      </c>
      <c r="V308" s="188">
        <v>0</v>
      </c>
      <c r="W308" s="188">
        <v>0</v>
      </c>
      <c r="X308" s="186">
        <v>0</v>
      </c>
      <c r="Y308" s="186">
        <v>0</v>
      </c>
      <c r="Z308" s="186">
        <v>0</v>
      </c>
      <c r="AA308" s="167">
        <v>0</v>
      </c>
      <c r="AB308" s="186">
        <v>0</v>
      </c>
      <c r="AC308" s="186">
        <v>0</v>
      </c>
      <c r="AD308" s="167">
        <v>0</v>
      </c>
      <c r="AE308" s="186">
        <v>0</v>
      </c>
      <c r="AF308" s="186">
        <v>0</v>
      </c>
      <c r="AG308" s="167">
        <v>0</v>
      </c>
      <c r="AH308" s="186">
        <v>0</v>
      </c>
      <c r="AI308" s="186">
        <v>0</v>
      </c>
      <c r="AJ308" s="167">
        <v>0</v>
      </c>
      <c r="AK308" s="186">
        <v>0</v>
      </c>
      <c r="AL308" s="186">
        <v>0</v>
      </c>
      <c r="AM308" s="167">
        <v>0</v>
      </c>
      <c r="AN308" s="186">
        <v>0</v>
      </c>
      <c r="AO308" s="186">
        <v>0</v>
      </c>
      <c r="AP308" s="167">
        <v>0</v>
      </c>
      <c r="AQ308" s="189">
        <v>14</v>
      </c>
      <c r="AR308" s="190">
        <v>0</v>
      </c>
      <c r="AS308" s="190"/>
      <c r="AT308" s="190">
        <v>1</v>
      </c>
      <c r="AU308" s="190"/>
      <c r="AV308" s="189">
        <v>14</v>
      </c>
      <c r="AW308" s="189">
        <v>6</v>
      </c>
      <c r="AX308" s="189">
        <v>454</v>
      </c>
    </row>
    <row r="309" spans="1:50" ht="20.25" hidden="1" x14ac:dyDescent="0.3">
      <c r="A309" s="163" t="s">
        <v>395</v>
      </c>
      <c r="B309" s="164">
        <v>15</v>
      </c>
      <c r="C309" s="164">
        <v>15</v>
      </c>
      <c r="D309" s="164">
        <v>12</v>
      </c>
      <c r="E309" s="164">
        <v>12</v>
      </c>
      <c r="F309" s="164">
        <v>4</v>
      </c>
      <c r="G309" s="164">
        <v>7</v>
      </c>
      <c r="H309" s="164">
        <v>324</v>
      </c>
      <c r="I309" s="164">
        <v>565</v>
      </c>
      <c r="J309" s="164">
        <v>24</v>
      </c>
      <c r="K309" s="164">
        <v>24</v>
      </c>
      <c r="L309" s="164">
        <v>0</v>
      </c>
      <c r="M309" s="164">
        <v>0</v>
      </c>
      <c r="N309" s="164">
        <v>0</v>
      </c>
      <c r="O309" s="164">
        <v>0</v>
      </c>
      <c r="P309" s="164" t="s">
        <v>105</v>
      </c>
      <c r="Q309" s="164" t="s">
        <v>105</v>
      </c>
      <c r="R309" s="186">
        <v>15.25</v>
      </c>
      <c r="S309" s="186">
        <v>15.25</v>
      </c>
      <c r="T309" s="187">
        <v>0</v>
      </c>
      <c r="U309" s="187">
        <v>0</v>
      </c>
      <c r="V309" s="188">
        <v>0</v>
      </c>
      <c r="W309" s="188">
        <v>0</v>
      </c>
      <c r="X309" s="186">
        <v>0</v>
      </c>
      <c r="Y309" s="186">
        <v>0</v>
      </c>
      <c r="Z309" s="186">
        <v>0</v>
      </c>
      <c r="AA309" s="167">
        <v>0</v>
      </c>
      <c r="AB309" s="186">
        <v>0</v>
      </c>
      <c r="AC309" s="186">
        <v>0</v>
      </c>
      <c r="AD309" s="167">
        <v>0</v>
      </c>
      <c r="AE309" s="186">
        <v>0</v>
      </c>
      <c r="AF309" s="186">
        <v>0</v>
      </c>
      <c r="AG309" s="167">
        <v>0</v>
      </c>
      <c r="AH309" s="186">
        <v>0</v>
      </c>
      <c r="AI309" s="186">
        <v>0</v>
      </c>
      <c r="AJ309" s="167">
        <v>0</v>
      </c>
      <c r="AK309" s="186">
        <v>0</v>
      </c>
      <c r="AL309" s="186">
        <v>0</v>
      </c>
      <c r="AM309" s="167">
        <v>0</v>
      </c>
      <c r="AN309" s="186">
        <v>0</v>
      </c>
      <c r="AO309" s="186">
        <v>0</v>
      </c>
      <c r="AP309" s="167">
        <v>0</v>
      </c>
      <c r="AQ309" s="189">
        <v>15</v>
      </c>
      <c r="AR309" s="190">
        <v>0</v>
      </c>
      <c r="AS309" s="190">
        <v>0</v>
      </c>
      <c r="AT309" s="190">
        <v>3</v>
      </c>
      <c r="AU309" s="190"/>
      <c r="AV309" s="189">
        <v>15</v>
      </c>
      <c r="AW309" s="189">
        <v>8</v>
      </c>
      <c r="AX309" s="189">
        <v>545</v>
      </c>
    </row>
    <row r="310" spans="1:50" ht="20.25" hidden="1" x14ac:dyDescent="0.3">
      <c r="A310" s="163" t="s">
        <v>396</v>
      </c>
      <c r="B310" s="164">
        <v>15</v>
      </c>
      <c r="C310" s="164">
        <v>15</v>
      </c>
      <c r="D310" s="164">
        <v>7</v>
      </c>
      <c r="E310" s="164">
        <v>7</v>
      </c>
      <c r="F310" s="164">
        <v>3</v>
      </c>
      <c r="G310" s="164">
        <v>4</v>
      </c>
      <c r="H310" s="164">
        <v>383</v>
      </c>
      <c r="I310" s="164">
        <v>580</v>
      </c>
      <c r="J310" s="164">
        <v>0</v>
      </c>
      <c r="K310" s="164">
        <v>0</v>
      </c>
      <c r="L310" s="164">
        <v>0</v>
      </c>
      <c r="M310" s="164">
        <v>0</v>
      </c>
      <c r="N310" s="164">
        <v>0</v>
      </c>
      <c r="O310" s="164">
        <v>0</v>
      </c>
      <c r="P310" s="164" t="s">
        <v>105</v>
      </c>
      <c r="Q310" s="164" t="s">
        <v>105</v>
      </c>
      <c r="R310" s="186">
        <v>9.5</v>
      </c>
      <c r="S310" s="186">
        <v>15.13</v>
      </c>
      <c r="T310" s="187">
        <v>8</v>
      </c>
      <c r="U310" s="187">
        <v>8</v>
      </c>
      <c r="V310" s="188">
        <v>0</v>
      </c>
      <c r="W310" s="188">
        <v>0</v>
      </c>
      <c r="X310" s="186">
        <v>0</v>
      </c>
      <c r="Y310" s="186">
        <v>0</v>
      </c>
      <c r="Z310" s="186">
        <v>0</v>
      </c>
      <c r="AA310" s="167">
        <v>0</v>
      </c>
      <c r="AB310" s="186">
        <v>0</v>
      </c>
      <c r="AC310" s="186">
        <v>0</v>
      </c>
      <c r="AD310" s="167">
        <v>0</v>
      </c>
      <c r="AE310" s="186">
        <v>0</v>
      </c>
      <c r="AF310" s="186">
        <v>0</v>
      </c>
      <c r="AG310" s="167">
        <v>0</v>
      </c>
      <c r="AH310" s="186">
        <v>0</v>
      </c>
      <c r="AI310" s="186">
        <v>0</v>
      </c>
      <c r="AJ310" s="167">
        <v>0</v>
      </c>
      <c r="AK310" s="186">
        <v>0</v>
      </c>
      <c r="AL310" s="186">
        <v>0</v>
      </c>
      <c r="AM310" s="167">
        <v>0</v>
      </c>
      <c r="AN310" s="186">
        <v>0</v>
      </c>
      <c r="AO310" s="186">
        <v>0</v>
      </c>
      <c r="AP310" s="167">
        <v>0</v>
      </c>
      <c r="AQ310" s="189">
        <v>15</v>
      </c>
      <c r="AR310" s="190">
        <v>0</v>
      </c>
      <c r="AS310" s="190">
        <v>0</v>
      </c>
      <c r="AT310" s="190">
        <v>8</v>
      </c>
      <c r="AU310" s="190"/>
      <c r="AV310" s="189">
        <v>15</v>
      </c>
      <c r="AW310" s="189">
        <v>8</v>
      </c>
      <c r="AX310" s="189">
        <v>555</v>
      </c>
    </row>
    <row r="311" spans="1:50" ht="20.25" hidden="1" x14ac:dyDescent="0.3">
      <c r="A311" s="163" t="s">
        <v>397</v>
      </c>
      <c r="B311" s="164">
        <v>10</v>
      </c>
      <c r="C311" s="164">
        <v>10</v>
      </c>
      <c r="D311" s="164">
        <v>5</v>
      </c>
      <c r="E311" s="164">
        <v>5</v>
      </c>
      <c r="F311" s="164">
        <v>2</v>
      </c>
      <c r="G311" s="164">
        <v>3</v>
      </c>
      <c r="H311" s="164">
        <v>309</v>
      </c>
      <c r="I311" s="164">
        <v>523</v>
      </c>
      <c r="J311" s="164">
        <v>13</v>
      </c>
      <c r="K311" s="164">
        <v>9</v>
      </c>
      <c r="L311" s="164">
        <v>8</v>
      </c>
      <c r="M311" s="164">
        <v>8</v>
      </c>
      <c r="N311" s="164">
        <v>0.5</v>
      </c>
      <c r="O311" s="164">
        <v>0</v>
      </c>
      <c r="P311" s="164">
        <v>63</v>
      </c>
      <c r="Q311" s="164">
        <v>0</v>
      </c>
      <c r="R311" s="186">
        <v>8.5</v>
      </c>
      <c r="S311" s="186">
        <v>8.75</v>
      </c>
      <c r="T311" s="187">
        <v>8.25</v>
      </c>
      <c r="U311" s="187">
        <v>6</v>
      </c>
      <c r="V311" s="188">
        <v>0</v>
      </c>
      <c r="W311" s="188">
        <v>0</v>
      </c>
      <c r="X311" s="186">
        <v>0</v>
      </c>
      <c r="Y311" s="186">
        <v>0</v>
      </c>
      <c r="Z311" s="186">
        <v>0</v>
      </c>
      <c r="AA311" s="167">
        <v>0</v>
      </c>
      <c r="AB311" s="186">
        <v>0</v>
      </c>
      <c r="AC311" s="186">
        <v>0</v>
      </c>
      <c r="AD311" s="167">
        <v>0</v>
      </c>
      <c r="AE311" s="186">
        <v>0</v>
      </c>
      <c r="AF311" s="186">
        <v>0</v>
      </c>
      <c r="AG311" s="167">
        <v>0</v>
      </c>
      <c r="AH311" s="186">
        <v>0</v>
      </c>
      <c r="AI311" s="186">
        <v>0</v>
      </c>
      <c r="AJ311" s="167">
        <v>0</v>
      </c>
      <c r="AK311" s="186">
        <v>0</v>
      </c>
      <c r="AL311" s="186">
        <v>0</v>
      </c>
      <c r="AM311" s="167">
        <v>0</v>
      </c>
      <c r="AN311" s="186">
        <v>0</v>
      </c>
      <c r="AO311" s="186">
        <v>0</v>
      </c>
      <c r="AP311" s="167">
        <v>0</v>
      </c>
      <c r="AQ311" s="189">
        <v>10</v>
      </c>
      <c r="AR311" s="190">
        <v>0</v>
      </c>
      <c r="AS311" s="190">
        <v>0</v>
      </c>
      <c r="AT311" s="190">
        <v>5</v>
      </c>
      <c r="AU311" s="190"/>
      <c r="AV311" s="189">
        <v>10</v>
      </c>
      <c r="AW311" s="189">
        <v>3.47</v>
      </c>
      <c r="AX311" s="189">
        <v>347</v>
      </c>
    </row>
    <row r="312" spans="1:50" ht="20.25" hidden="1" x14ac:dyDescent="0.3">
      <c r="A312" s="163" t="s">
        <v>398</v>
      </c>
      <c r="B312" s="164">
        <v>2</v>
      </c>
      <c r="C312" s="164">
        <v>3</v>
      </c>
      <c r="D312" s="164">
        <v>0</v>
      </c>
      <c r="E312" s="164">
        <v>0</v>
      </c>
      <c r="F312" s="164">
        <v>0</v>
      </c>
      <c r="G312" s="164">
        <v>0</v>
      </c>
      <c r="H312" s="164">
        <v>0</v>
      </c>
      <c r="I312" s="164">
        <v>0</v>
      </c>
      <c r="J312" s="164">
        <v>0</v>
      </c>
      <c r="K312" s="164">
        <v>0</v>
      </c>
      <c r="L312" s="164">
        <v>0</v>
      </c>
      <c r="M312" s="164">
        <v>0</v>
      </c>
      <c r="N312" s="164">
        <v>0</v>
      </c>
      <c r="O312" s="164">
        <v>0</v>
      </c>
      <c r="P312" s="164" t="s">
        <v>105</v>
      </c>
      <c r="Q312" s="164" t="s">
        <v>105</v>
      </c>
      <c r="R312" s="186">
        <v>7.5</v>
      </c>
      <c r="S312" s="186">
        <v>6.75</v>
      </c>
      <c r="T312" s="187">
        <v>3.5</v>
      </c>
      <c r="U312" s="187">
        <v>1.25</v>
      </c>
      <c r="V312" s="188">
        <v>0</v>
      </c>
      <c r="W312" s="188">
        <v>0</v>
      </c>
      <c r="X312" s="186">
        <v>0</v>
      </c>
      <c r="Y312" s="186">
        <v>0</v>
      </c>
      <c r="Z312" s="186">
        <v>0</v>
      </c>
      <c r="AA312" s="167">
        <v>0</v>
      </c>
      <c r="AB312" s="186">
        <v>0</v>
      </c>
      <c r="AC312" s="186">
        <v>0</v>
      </c>
      <c r="AD312" s="167">
        <v>0</v>
      </c>
      <c r="AE312" s="186">
        <v>0</v>
      </c>
      <c r="AF312" s="186">
        <v>0</v>
      </c>
      <c r="AG312" s="167">
        <v>0</v>
      </c>
      <c r="AH312" s="186">
        <v>0</v>
      </c>
      <c r="AI312" s="186">
        <v>0</v>
      </c>
      <c r="AJ312" s="167">
        <v>0</v>
      </c>
      <c r="AK312" s="186">
        <v>0</v>
      </c>
      <c r="AL312" s="186">
        <v>0</v>
      </c>
      <c r="AM312" s="167">
        <v>0</v>
      </c>
      <c r="AN312" s="186">
        <v>0</v>
      </c>
      <c r="AO312" s="186">
        <v>0</v>
      </c>
      <c r="AP312" s="167">
        <v>0</v>
      </c>
      <c r="AQ312" s="189">
        <v>3</v>
      </c>
      <c r="AR312" s="190">
        <v>0</v>
      </c>
      <c r="AS312" s="190">
        <v>0</v>
      </c>
      <c r="AT312" s="190">
        <v>2</v>
      </c>
      <c r="AU312" s="190"/>
      <c r="AV312" s="189">
        <v>2</v>
      </c>
      <c r="AW312" s="189">
        <v>0.9</v>
      </c>
      <c r="AX312" s="189">
        <v>450</v>
      </c>
    </row>
    <row r="313" spans="1:50" ht="20.25" hidden="1" x14ac:dyDescent="0.3">
      <c r="A313" s="163" t="s">
        <v>399</v>
      </c>
      <c r="B313" s="164">
        <v>2</v>
      </c>
      <c r="C313" s="164">
        <v>3</v>
      </c>
      <c r="D313" s="164">
        <v>2</v>
      </c>
      <c r="E313" s="164">
        <v>2</v>
      </c>
      <c r="F313" s="164">
        <v>0.55000000000000004</v>
      </c>
      <c r="G313" s="164">
        <v>1</v>
      </c>
      <c r="H313" s="164">
        <v>276</v>
      </c>
      <c r="I313" s="164">
        <v>515</v>
      </c>
      <c r="J313" s="164">
        <v>27</v>
      </c>
      <c r="K313" s="164">
        <v>27</v>
      </c>
      <c r="L313" s="164">
        <v>0</v>
      </c>
      <c r="M313" s="164">
        <v>0</v>
      </c>
      <c r="N313" s="164">
        <v>0</v>
      </c>
      <c r="O313" s="164">
        <v>0</v>
      </c>
      <c r="P313" s="164" t="s">
        <v>105</v>
      </c>
      <c r="Q313" s="164" t="s">
        <v>105</v>
      </c>
      <c r="R313" s="186">
        <v>27.5</v>
      </c>
      <c r="S313" s="186">
        <v>3.5</v>
      </c>
      <c r="T313" s="187">
        <v>3</v>
      </c>
      <c r="U313" s="187">
        <v>0</v>
      </c>
      <c r="V313" s="188">
        <v>0</v>
      </c>
      <c r="W313" s="188">
        <v>0</v>
      </c>
      <c r="X313" s="186">
        <v>0</v>
      </c>
      <c r="Y313" s="186">
        <v>0</v>
      </c>
      <c r="Z313" s="186">
        <v>0</v>
      </c>
      <c r="AA313" s="167">
        <v>0</v>
      </c>
      <c r="AB313" s="186">
        <v>0</v>
      </c>
      <c r="AC313" s="186">
        <v>0</v>
      </c>
      <c r="AD313" s="167">
        <v>0</v>
      </c>
      <c r="AE313" s="186">
        <v>0</v>
      </c>
      <c r="AF313" s="186">
        <v>0</v>
      </c>
      <c r="AG313" s="167">
        <v>0</v>
      </c>
      <c r="AH313" s="186">
        <v>0</v>
      </c>
      <c r="AI313" s="186">
        <v>0</v>
      </c>
      <c r="AJ313" s="167">
        <v>0</v>
      </c>
      <c r="AK313" s="186">
        <v>0</v>
      </c>
      <c r="AL313" s="186">
        <v>0</v>
      </c>
      <c r="AM313" s="167">
        <v>0</v>
      </c>
      <c r="AN313" s="186">
        <v>0</v>
      </c>
      <c r="AO313" s="186">
        <v>0</v>
      </c>
      <c r="AP313" s="167">
        <v>0</v>
      </c>
      <c r="AQ313" s="189">
        <v>3</v>
      </c>
      <c r="AR313" s="190">
        <v>0</v>
      </c>
      <c r="AS313" s="190">
        <v>0</v>
      </c>
      <c r="AT313" s="190">
        <v>0</v>
      </c>
      <c r="AU313" s="190"/>
      <c r="AV313" s="189">
        <v>2</v>
      </c>
      <c r="AW313" s="189">
        <v>0.5</v>
      </c>
      <c r="AX313" s="189">
        <v>249</v>
      </c>
    </row>
    <row r="314" spans="1:50" ht="20.25" hidden="1" x14ac:dyDescent="0.3">
      <c r="A314" s="163" t="s">
        <v>400</v>
      </c>
      <c r="B314" s="164">
        <v>0</v>
      </c>
      <c r="C314" s="164">
        <v>0</v>
      </c>
      <c r="D314" s="164">
        <v>0</v>
      </c>
      <c r="E314" s="164">
        <v>0</v>
      </c>
      <c r="F314" s="164">
        <v>0</v>
      </c>
      <c r="G314" s="164">
        <v>0</v>
      </c>
      <c r="H314" s="164">
        <v>0</v>
      </c>
      <c r="I314" s="164">
        <v>0</v>
      </c>
      <c r="J314" s="164">
        <v>0</v>
      </c>
      <c r="K314" s="164">
        <v>0</v>
      </c>
      <c r="L314" s="164">
        <v>0</v>
      </c>
      <c r="M314" s="164">
        <v>0</v>
      </c>
      <c r="N314" s="164">
        <v>0</v>
      </c>
      <c r="O314" s="164">
        <v>0</v>
      </c>
      <c r="P314" s="164" t="s">
        <v>105</v>
      </c>
      <c r="Q314" s="164" t="s">
        <v>105</v>
      </c>
      <c r="R314" s="186">
        <v>0</v>
      </c>
      <c r="S314" s="186">
        <v>0</v>
      </c>
      <c r="T314" s="187">
        <v>0</v>
      </c>
      <c r="U314" s="187">
        <v>0</v>
      </c>
      <c r="V314" s="188">
        <v>0</v>
      </c>
      <c r="W314" s="188">
        <v>0</v>
      </c>
      <c r="X314" s="186">
        <v>0</v>
      </c>
      <c r="Y314" s="186">
        <v>0</v>
      </c>
      <c r="Z314" s="186">
        <v>0</v>
      </c>
      <c r="AA314" s="167">
        <v>0</v>
      </c>
      <c r="AB314" s="186">
        <v>0</v>
      </c>
      <c r="AC314" s="186">
        <v>0</v>
      </c>
      <c r="AD314" s="167">
        <v>0</v>
      </c>
      <c r="AE314" s="186">
        <v>0</v>
      </c>
      <c r="AF314" s="186">
        <v>0</v>
      </c>
      <c r="AG314" s="167">
        <v>0</v>
      </c>
      <c r="AH314" s="186">
        <v>0</v>
      </c>
      <c r="AI314" s="186">
        <v>0</v>
      </c>
      <c r="AJ314" s="167">
        <v>0</v>
      </c>
      <c r="AK314" s="186">
        <v>0</v>
      </c>
      <c r="AL314" s="186">
        <v>0</v>
      </c>
      <c r="AM314" s="167">
        <v>0</v>
      </c>
      <c r="AN314" s="186">
        <v>0</v>
      </c>
      <c r="AO314" s="186">
        <v>0</v>
      </c>
      <c r="AP314" s="167">
        <v>0</v>
      </c>
      <c r="AQ314" s="189">
        <v>0</v>
      </c>
      <c r="AR314" s="190">
        <v>0</v>
      </c>
      <c r="AS314" s="190">
        <v>0</v>
      </c>
      <c r="AT314" s="190">
        <v>0</v>
      </c>
      <c r="AU314" s="190"/>
      <c r="AV314" s="189">
        <v>0</v>
      </c>
      <c r="AW314" s="189">
        <v>0</v>
      </c>
      <c r="AX314" s="189">
        <v>0</v>
      </c>
    </row>
    <row r="315" spans="1:50" ht="20.25" hidden="1" x14ac:dyDescent="0.3">
      <c r="A315" s="163" t="s">
        <v>401</v>
      </c>
      <c r="B315" s="164">
        <v>0</v>
      </c>
      <c r="C315" s="164">
        <v>0</v>
      </c>
      <c r="D315" s="164">
        <v>0</v>
      </c>
      <c r="E315" s="164">
        <v>0</v>
      </c>
      <c r="F315" s="164">
        <v>0</v>
      </c>
      <c r="G315" s="164">
        <v>0</v>
      </c>
      <c r="H315" s="164">
        <v>0</v>
      </c>
      <c r="I315" s="164">
        <v>0</v>
      </c>
      <c r="J315" s="164">
        <v>0</v>
      </c>
      <c r="K315" s="164">
        <v>0</v>
      </c>
      <c r="L315" s="164">
        <v>0</v>
      </c>
      <c r="M315" s="164">
        <v>0</v>
      </c>
      <c r="N315" s="164">
        <v>0</v>
      </c>
      <c r="O315" s="164">
        <v>0</v>
      </c>
      <c r="P315" s="164" t="s">
        <v>105</v>
      </c>
      <c r="Q315" s="164" t="s">
        <v>105</v>
      </c>
      <c r="R315" s="186">
        <v>11</v>
      </c>
      <c r="S315" s="186">
        <v>4</v>
      </c>
      <c r="T315" s="187">
        <v>0</v>
      </c>
      <c r="U315" s="187">
        <v>0</v>
      </c>
      <c r="V315" s="188">
        <v>0</v>
      </c>
      <c r="W315" s="188">
        <v>0</v>
      </c>
      <c r="X315" s="186">
        <v>0</v>
      </c>
      <c r="Y315" s="186">
        <v>0</v>
      </c>
      <c r="Z315" s="186">
        <v>0</v>
      </c>
      <c r="AA315" s="167">
        <v>0</v>
      </c>
      <c r="AB315" s="186">
        <v>0</v>
      </c>
      <c r="AC315" s="186">
        <v>0</v>
      </c>
      <c r="AD315" s="167">
        <v>0</v>
      </c>
      <c r="AE315" s="186">
        <v>0</v>
      </c>
      <c r="AF315" s="186">
        <v>0</v>
      </c>
      <c r="AG315" s="167">
        <v>0</v>
      </c>
      <c r="AH315" s="186">
        <v>0</v>
      </c>
      <c r="AI315" s="186">
        <v>0</v>
      </c>
      <c r="AJ315" s="167">
        <v>0</v>
      </c>
      <c r="AK315" s="186">
        <v>0</v>
      </c>
      <c r="AL315" s="186">
        <v>0</v>
      </c>
      <c r="AM315" s="167">
        <v>0</v>
      </c>
      <c r="AN315" s="186">
        <v>0</v>
      </c>
      <c r="AO315" s="186">
        <v>0</v>
      </c>
      <c r="AP315" s="167">
        <v>0</v>
      </c>
      <c r="AQ315" s="189">
        <v>0</v>
      </c>
      <c r="AR315" s="190">
        <v>0</v>
      </c>
      <c r="AS315" s="190">
        <v>0</v>
      </c>
      <c r="AT315" s="190">
        <v>0</v>
      </c>
      <c r="AU315" s="190"/>
      <c r="AV315" s="189">
        <v>0</v>
      </c>
      <c r="AW315" s="189">
        <v>0</v>
      </c>
      <c r="AX315" s="189">
        <v>0</v>
      </c>
    </row>
    <row r="316" spans="1:50" ht="20.25" hidden="1" x14ac:dyDescent="0.3">
      <c r="A316" s="163" t="s">
        <v>402</v>
      </c>
      <c r="B316" s="164">
        <v>0</v>
      </c>
      <c r="C316" s="164">
        <v>0</v>
      </c>
      <c r="D316" s="164">
        <v>0</v>
      </c>
      <c r="E316" s="164">
        <v>0</v>
      </c>
      <c r="F316" s="164">
        <v>0</v>
      </c>
      <c r="G316" s="164">
        <v>0</v>
      </c>
      <c r="H316" s="164">
        <v>0</v>
      </c>
      <c r="I316" s="164">
        <v>0</v>
      </c>
      <c r="J316" s="164">
        <v>0</v>
      </c>
      <c r="K316" s="164">
        <v>0</v>
      </c>
      <c r="L316" s="164">
        <v>0</v>
      </c>
      <c r="M316" s="164">
        <v>0</v>
      </c>
      <c r="N316" s="164">
        <v>0</v>
      </c>
      <c r="O316" s="164">
        <v>0</v>
      </c>
      <c r="P316" s="164" t="s">
        <v>105</v>
      </c>
      <c r="Q316" s="164" t="s">
        <v>105</v>
      </c>
      <c r="R316" s="186">
        <v>0</v>
      </c>
      <c r="S316" s="186">
        <v>0</v>
      </c>
      <c r="T316" s="187">
        <v>0</v>
      </c>
      <c r="U316" s="187">
        <v>0</v>
      </c>
      <c r="V316" s="188">
        <v>0</v>
      </c>
      <c r="W316" s="188">
        <v>0</v>
      </c>
      <c r="X316" s="186">
        <v>0</v>
      </c>
      <c r="Y316" s="186">
        <v>0</v>
      </c>
      <c r="Z316" s="186">
        <v>0</v>
      </c>
      <c r="AA316" s="167">
        <v>0</v>
      </c>
      <c r="AB316" s="186">
        <v>0</v>
      </c>
      <c r="AC316" s="186">
        <v>0</v>
      </c>
      <c r="AD316" s="167">
        <v>0</v>
      </c>
      <c r="AE316" s="186">
        <v>0</v>
      </c>
      <c r="AF316" s="186">
        <v>0</v>
      </c>
      <c r="AG316" s="167">
        <v>0</v>
      </c>
      <c r="AH316" s="186">
        <v>0</v>
      </c>
      <c r="AI316" s="186">
        <v>0</v>
      </c>
      <c r="AJ316" s="167">
        <v>0</v>
      </c>
      <c r="AK316" s="186">
        <v>0</v>
      </c>
      <c r="AL316" s="186">
        <v>0</v>
      </c>
      <c r="AM316" s="167">
        <v>0</v>
      </c>
      <c r="AN316" s="186">
        <v>0</v>
      </c>
      <c r="AO316" s="186">
        <v>0</v>
      </c>
      <c r="AP316" s="167">
        <v>0</v>
      </c>
      <c r="AQ316" s="189">
        <v>0</v>
      </c>
      <c r="AR316" s="190">
        <v>0</v>
      </c>
      <c r="AS316" s="190">
        <v>0</v>
      </c>
      <c r="AT316" s="190">
        <v>0</v>
      </c>
      <c r="AU316" s="190"/>
      <c r="AV316" s="189">
        <v>0</v>
      </c>
      <c r="AW316" s="189">
        <v>0</v>
      </c>
      <c r="AX316" s="189">
        <v>0</v>
      </c>
    </row>
    <row r="317" spans="1:50" ht="20.25" hidden="1" x14ac:dyDescent="0.3">
      <c r="A317" s="163" t="s">
        <v>403</v>
      </c>
      <c r="B317" s="164">
        <v>0</v>
      </c>
      <c r="C317" s="164">
        <v>0</v>
      </c>
      <c r="D317" s="164">
        <v>0</v>
      </c>
      <c r="E317" s="164">
        <v>0</v>
      </c>
      <c r="F317" s="164">
        <v>0</v>
      </c>
      <c r="G317" s="164">
        <v>0</v>
      </c>
      <c r="H317" s="164">
        <v>0</v>
      </c>
      <c r="I317" s="164">
        <v>0</v>
      </c>
      <c r="J317" s="164">
        <v>0</v>
      </c>
      <c r="K317" s="164">
        <v>0</v>
      </c>
      <c r="L317" s="164">
        <v>0</v>
      </c>
      <c r="M317" s="164">
        <v>0</v>
      </c>
      <c r="N317" s="164">
        <v>0</v>
      </c>
      <c r="O317" s="164">
        <v>0</v>
      </c>
      <c r="P317" s="164" t="s">
        <v>105</v>
      </c>
      <c r="Q317" s="164" t="s">
        <v>105</v>
      </c>
      <c r="R317" s="186">
        <v>0</v>
      </c>
      <c r="S317" s="186">
        <v>0</v>
      </c>
      <c r="T317" s="187">
        <v>0</v>
      </c>
      <c r="U317" s="187">
        <v>0</v>
      </c>
      <c r="V317" s="188">
        <v>0</v>
      </c>
      <c r="W317" s="188">
        <v>0</v>
      </c>
      <c r="X317" s="186">
        <v>0</v>
      </c>
      <c r="Y317" s="186">
        <v>0</v>
      </c>
      <c r="Z317" s="186">
        <v>0</v>
      </c>
      <c r="AA317" s="167">
        <v>0</v>
      </c>
      <c r="AB317" s="186">
        <v>0</v>
      </c>
      <c r="AC317" s="186">
        <v>0</v>
      </c>
      <c r="AD317" s="167">
        <v>0</v>
      </c>
      <c r="AE317" s="186">
        <v>0</v>
      </c>
      <c r="AF317" s="186">
        <v>0</v>
      </c>
      <c r="AG317" s="167">
        <v>0</v>
      </c>
      <c r="AH317" s="186">
        <v>0</v>
      </c>
      <c r="AI317" s="186">
        <v>0</v>
      </c>
      <c r="AJ317" s="167">
        <v>0</v>
      </c>
      <c r="AK317" s="186">
        <v>0</v>
      </c>
      <c r="AL317" s="186">
        <v>0</v>
      </c>
      <c r="AM317" s="167">
        <v>0</v>
      </c>
      <c r="AN317" s="186">
        <v>0</v>
      </c>
      <c r="AO317" s="186">
        <v>0</v>
      </c>
      <c r="AP317" s="167">
        <v>0</v>
      </c>
      <c r="AQ317" s="189">
        <v>0</v>
      </c>
      <c r="AR317" s="190">
        <v>0</v>
      </c>
      <c r="AS317" s="190">
        <v>0</v>
      </c>
      <c r="AT317" s="190">
        <v>0</v>
      </c>
      <c r="AU317" s="190"/>
      <c r="AV317" s="189">
        <v>0</v>
      </c>
      <c r="AW317" s="189">
        <v>0</v>
      </c>
      <c r="AX317" s="189">
        <v>0</v>
      </c>
    </row>
    <row r="318" spans="1:50" ht="20.25" hidden="1" x14ac:dyDescent="0.3">
      <c r="A318" s="181" t="s">
        <v>404</v>
      </c>
      <c r="B318" s="164">
        <v>85</v>
      </c>
      <c r="C318" s="164">
        <v>115</v>
      </c>
      <c r="D318" s="164">
        <v>44</v>
      </c>
      <c r="E318" s="164">
        <v>46</v>
      </c>
      <c r="F318" s="164">
        <v>19</v>
      </c>
      <c r="G318" s="164">
        <v>26.98</v>
      </c>
      <c r="H318" s="164">
        <v>432</v>
      </c>
      <c r="I318" s="164">
        <v>587</v>
      </c>
      <c r="J318" s="164">
        <v>307</v>
      </c>
      <c r="K318" s="164">
        <v>260</v>
      </c>
      <c r="L318" s="164">
        <v>208.5</v>
      </c>
      <c r="M318" s="164">
        <v>182.5</v>
      </c>
      <c r="N318" s="164">
        <v>240.20999999999998</v>
      </c>
      <c r="O318" s="164">
        <v>54.74</v>
      </c>
      <c r="P318" s="164">
        <v>1152</v>
      </c>
      <c r="Q318" s="164">
        <v>300</v>
      </c>
      <c r="R318" s="186">
        <v>176</v>
      </c>
      <c r="S318" s="186">
        <v>0</v>
      </c>
      <c r="T318" s="187">
        <v>81.75</v>
      </c>
      <c r="U318" s="187">
        <v>48.5</v>
      </c>
      <c r="V318" s="188">
        <v>0</v>
      </c>
      <c r="W318" s="188">
        <v>0</v>
      </c>
      <c r="X318" s="186">
        <v>0</v>
      </c>
      <c r="Y318" s="186">
        <v>0</v>
      </c>
      <c r="Z318" s="186">
        <v>0</v>
      </c>
      <c r="AA318" s="157">
        <v>0</v>
      </c>
      <c r="AB318" s="186">
        <v>0</v>
      </c>
      <c r="AC318" s="186">
        <v>0</v>
      </c>
      <c r="AD318" s="157">
        <v>0</v>
      </c>
      <c r="AE318" s="186">
        <v>0</v>
      </c>
      <c r="AF318" s="186">
        <v>0</v>
      </c>
      <c r="AG318" s="157">
        <v>0</v>
      </c>
      <c r="AH318" s="186">
        <v>0</v>
      </c>
      <c r="AI318" s="186">
        <v>0</v>
      </c>
      <c r="AJ318" s="157">
        <v>0</v>
      </c>
      <c r="AK318" s="186">
        <v>0</v>
      </c>
      <c r="AL318" s="186">
        <v>0</v>
      </c>
      <c r="AM318" s="157">
        <v>0</v>
      </c>
      <c r="AN318" s="186">
        <v>0</v>
      </c>
      <c r="AO318" s="186">
        <v>0</v>
      </c>
      <c r="AP318" s="157">
        <v>0</v>
      </c>
      <c r="AQ318" s="189">
        <v>113</v>
      </c>
      <c r="AR318" s="190">
        <v>0</v>
      </c>
      <c r="AS318" s="190">
        <v>2</v>
      </c>
      <c r="AT318" s="190">
        <v>39</v>
      </c>
      <c r="AU318" s="190"/>
      <c r="AV318" s="189">
        <v>83</v>
      </c>
      <c r="AW318" s="190">
        <v>34.82</v>
      </c>
      <c r="AX318" s="189">
        <v>420</v>
      </c>
    </row>
    <row r="319" spans="1:50" ht="20.25" hidden="1" x14ac:dyDescent="0.3">
      <c r="A319" s="163" t="s">
        <v>405</v>
      </c>
      <c r="B319" s="164">
        <v>24</v>
      </c>
      <c r="C319" s="164">
        <v>25</v>
      </c>
      <c r="D319" s="164">
        <v>24</v>
      </c>
      <c r="E319" s="164">
        <v>24</v>
      </c>
      <c r="F319" s="164">
        <v>14</v>
      </c>
      <c r="G319" s="164">
        <v>20</v>
      </c>
      <c r="H319" s="164">
        <v>565</v>
      </c>
      <c r="I319" s="164">
        <v>825</v>
      </c>
      <c r="J319" s="164">
        <v>55</v>
      </c>
      <c r="K319" s="164">
        <v>57</v>
      </c>
      <c r="L319" s="164">
        <v>39.5</v>
      </c>
      <c r="M319" s="164">
        <v>41.5</v>
      </c>
      <c r="N319" s="164">
        <v>57.25</v>
      </c>
      <c r="O319" s="164">
        <v>25</v>
      </c>
      <c r="P319" s="164">
        <v>1449</v>
      </c>
      <c r="Q319" s="164">
        <v>602</v>
      </c>
      <c r="R319" s="186">
        <v>90</v>
      </c>
      <c r="S319" s="186">
        <v>0</v>
      </c>
      <c r="T319" s="187">
        <v>25</v>
      </c>
      <c r="U319" s="187">
        <v>2.25</v>
      </c>
      <c r="V319" s="188">
        <v>0</v>
      </c>
      <c r="W319" s="188">
        <v>0</v>
      </c>
      <c r="X319" s="186">
        <v>0</v>
      </c>
      <c r="Y319" s="186">
        <v>0</v>
      </c>
      <c r="Z319" s="186">
        <v>0</v>
      </c>
      <c r="AA319" s="167">
        <v>0</v>
      </c>
      <c r="AB319" s="186">
        <v>0</v>
      </c>
      <c r="AC319" s="186">
        <v>0</v>
      </c>
      <c r="AD319" s="167">
        <v>0</v>
      </c>
      <c r="AE319" s="186">
        <v>0</v>
      </c>
      <c r="AF319" s="186">
        <v>0</v>
      </c>
      <c r="AG319" s="167">
        <v>0</v>
      </c>
      <c r="AH319" s="186">
        <v>0</v>
      </c>
      <c r="AI319" s="186">
        <v>0</v>
      </c>
      <c r="AJ319" s="167">
        <v>0</v>
      </c>
      <c r="AK319" s="186">
        <v>0</v>
      </c>
      <c r="AL319" s="186">
        <v>0</v>
      </c>
      <c r="AM319" s="167">
        <v>0</v>
      </c>
      <c r="AN319" s="186">
        <v>0</v>
      </c>
      <c r="AO319" s="186">
        <v>0</v>
      </c>
      <c r="AP319" s="167">
        <v>0</v>
      </c>
      <c r="AQ319" s="189">
        <v>25</v>
      </c>
      <c r="AR319" s="190">
        <v>0</v>
      </c>
      <c r="AS319" s="190">
        <v>0</v>
      </c>
      <c r="AT319" s="190">
        <v>0</v>
      </c>
      <c r="AU319" s="190"/>
      <c r="AV319" s="189">
        <v>24</v>
      </c>
      <c r="AW319" s="189">
        <v>15</v>
      </c>
      <c r="AX319" s="189">
        <v>610</v>
      </c>
    </row>
    <row r="320" spans="1:50" ht="20.25" hidden="1" x14ac:dyDescent="0.3">
      <c r="A320" s="163" t="s">
        <v>406</v>
      </c>
      <c r="B320" s="164">
        <v>21</v>
      </c>
      <c r="C320" s="164">
        <v>21</v>
      </c>
      <c r="D320" s="164">
        <v>5</v>
      </c>
      <c r="E320" s="164">
        <v>5</v>
      </c>
      <c r="F320" s="164">
        <v>3</v>
      </c>
      <c r="G320" s="164">
        <v>4</v>
      </c>
      <c r="H320" s="164">
        <v>590</v>
      </c>
      <c r="I320" s="164">
        <v>799</v>
      </c>
      <c r="J320" s="164">
        <v>91</v>
      </c>
      <c r="K320" s="164">
        <v>56</v>
      </c>
      <c r="L320" s="164">
        <v>45</v>
      </c>
      <c r="M320" s="164">
        <v>17</v>
      </c>
      <c r="N320" s="164">
        <v>1.5</v>
      </c>
      <c r="O320" s="164">
        <v>0</v>
      </c>
      <c r="P320" s="164">
        <v>33</v>
      </c>
      <c r="Q320" s="164">
        <v>0</v>
      </c>
      <c r="R320" s="186">
        <v>0</v>
      </c>
      <c r="S320" s="186">
        <v>0</v>
      </c>
      <c r="T320" s="187">
        <v>15.25</v>
      </c>
      <c r="U320" s="187">
        <v>25.75</v>
      </c>
      <c r="V320" s="188">
        <v>0</v>
      </c>
      <c r="W320" s="188">
        <v>0</v>
      </c>
      <c r="X320" s="186">
        <v>0</v>
      </c>
      <c r="Y320" s="186">
        <v>0</v>
      </c>
      <c r="Z320" s="186">
        <v>0</v>
      </c>
      <c r="AA320" s="167">
        <v>0</v>
      </c>
      <c r="AB320" s="186">
        <v>0</v>
      </c>
      <c r="AC320" s="186">
        <v>0</v>
      </c>
      <c r="AD320" s="167">
        <v>0</v>
      </c>
      <c r="AE320" s="186">
        <v>0</v>
      </c>
      <c r="AF320" s="186">
        <v>0</v>
      </c>
      <c r="AG320" s="167">
        <v>0</v>
      </c>
      <c r="AH320" s="186">
        <v>0</v>
      </c>
      <c r="AI320" s="186">
        <v>0</v>
      </c>
      <c r="AJ320" s="167">
        <v>0</v>
      </c>
      <c r="AK320" s="186">
        <v>0</v>
      </c>
      <c r="AL320" s="186">
        <v>0</v>
      </c>
      <c r="AM320" s="167">
        <v>0</v>
      </c>
      <c r="AN320" s="186">
        <v>0</v>
      </c>
      <c r="AO320" s="186">
        <v>0</v>
      </c>
      <c r="AP320" s="167">
        <v>0</v>
      </c>
      <c r="AQ320" s="189">
        <v>19</v>
      </c>
      <c r="AR320" s="190">
        <v>0</v>
      </c>
      <c r="AS320" s="190">
        <v>2</v>
      </c>
      <c r="AT320" s="190">
        <v>16</v>
      </c>
      <c r="AU320" s="190"/>
      <c r="AV320" s="189">
        <v>19</v>
      </c>
      <c r="AW320" s="189">
        <v>12</v>
      </c>
      <c r="AX320" s="189">
        <v>634</v>
      </c>
    </row>
    <row r="321" spans="1:50" ht="20.25" hidden="1" x14ac:dyDescent="0.3">
      <c r="A321" s="163" t="s">
        <v>407</v>
      </c>
      <c r="B321" s="164">
        <v>0</v>
      </c>
      <c r="C321" s="164">
        <v>26</v>
      </c>
      <c r="D321" s="164">
        <v>0</v>
      </c>
      <c r="E321" s="164">
        <v>0</v>
      </c>
      <c r="F321" s="164">
        <v>0</v>
      </c>
      <c r="G321" s="164">
        <v>0</v>
      </c>
      <c r="H321" s="164">
        <v>0</v>
      </c>
      <c r="I321" s="164">
        <v>0</v>
      </c>
      <c r="J321" s="164">
        <v>52</v>
      </c>
      <c r="K321" s="164">
        <v>52</v>
      </c>
      <c r="L321" s="164">
        <v>46</v>
      </c>
      <c r="M321" s="164">
        <v>46</v>
      </c>
      <c r="N321" s="164">
        <v>91.96</v>
      </c>
      <c r="O321" s="164">
        <v>25.14</v>
      </c>
      <c r="P321" s="164">
        <v>1999</v>
      </c>
      <c r="Q321" s="164">
        <v>547</v>
      </c>
      <c r="R321" s="186">
        <v>55</v>
      </c>
      <c r="S321" s="186">
        <v>0</v>
      </c>
      <c r="T321" s="187">
        <v>33.5</v>
      </c>
      <c r="U321" s="187">
        <v>15.5</v>
      </c>
      <c r="V321" s="188">
        <v>0</v>
      </c>
      <c r="W321" s="188">
        <v>0</v>
      </c>
      <c r="X321" s="186">
        <v>0</v>
      </c>
      <c r="Y321" s="186">
        <v>0</v>
      </c>
      <c r="Z321" s="186">
        <v>0</v>
      </c>
      <c r="AA321" s="167">
        <v>0</v>
      </c>
      <c r="AB321" s="186">
        <v>0</v>
      </c>
      <c r="AC321" s="186">
        <v>0</v>
      </c>
      <c r="AD321" s="167">
        <v>0</v>
      </c>
      <c r="AE321" s="186">
        <v>0</v>
      </c>
      <c r="AF321" s="186">
        <v>0</v>
      </c>
      <c r="AG321" s="167">
        <v>0</v>
      </c>
      <c r="AH321" s="186">
        <v>0</v>
      </c>
      <c r="AI321" s="186">
        <v>0</v>
      </c>
      <c r="AJ321" s="167">
        <v>0</v>
      </c>
      <c r="AK321" s="186">
        <v>0</v>
      </c>
      <c r="AL321" s="186">
        <v>0</v>
      </c>
      <c r="AM321" s="167">
        <v>0</v>
      </c>
      <c r="AN321" s="186">
        <v>0</v>
      </c>
      <c r="AO321" s="186">
        <v>0</v>
      </c>
      <c r="AP321" s="167">
        <v>0</v>
      </c>
      <c r="AQ321" s="189">
        <v>26</v>
      </c>
      <c r="AR321" s="190">
        <v>0</v>
      </c>
      <c r="AS321" s="190">
        <v>0</v>
      </c>
      <c r="AT321" s="190">
        <v>0</v>
      </c>
      <c r="AU321" s="190"/>
      <c r="AV321" s="189">
        <v>0</v>
      </c>
      <c r="AW321" s="189">
        <v>0</v>
      </c>
      <c r="AX321" s="189">
        <v>0</v>
      </c>
    </row>
    <row r="322" spans="1:50" ht="20.25" hidden="1" x14ac:dyDescent="0.3">
      <c r="A322" s="163" t="s">
        <v>408</v>
      </c>
      <c r="B322" s="164">
        <v>17</v>
      </c>
      <c r="C322" s="164">
        <v>17</v>
      </c>
      <c r="D322" s="164">
        <v>12</v>
      </c>
      <c r="E322" s="164">
        <v>14</v>
      </c>
      <c r="F322" s="164">
        <v>1</v>
      </c>
      <c r="G322" s="164">
        <v>2</v>
      </c>
      <c r="H322" s="164">
        <v>98</v>
      </c>
      <c r="I322" s="164">
        <v>145</v>
      </c>
      <c r="J322" s="164">
        <v>0</v>
      </c>
      <c r="K322" s="164">
        <v>0</v>
      </c>
      <c r="L322" s="164">
        <v>0</v>
      </c>
      <c r="M322" s="164">
        <v>0</v>
      </c>
      <c r="N322" s="164">
        <v>0</v>
      </c>
      <c r="O322" s="164">
        <v>0</v>
      </c>
      <c r="P322" s="164" t="s">
        <v>105</v>
      </c>
      <c r="Q322" s="164" t="s">
        <v>105</v>
      </c>
      <c r="R322" s="186">
        <v>0</v>
      </c>
      <c r="S322" s="186">
        <v>0</v>
      </c>
      <c r="T322" s="187">
        <v>0</v>
      </c>
      <c r="U322" s="187">
        <v>0</v>
      </c>
      <c r="V322" s="188">
        <v>0</v>
      </c>
      <c r="W322" s="188">
        <v>0</v>
      </c>
      <c r="X322" s="186">
        <v>0</v>
      </c>
      <c r="Y322" s="186">
        <v>0</v>
      </c>
      <c r="Z322" s="186">
        <v>0</v>
      </c>
      <c r="AA322" s="167">
        <v>0</v>
      </c>
      <c r="AB322" s="186">
        <v>0</v>
      </c>
      <c r="AC322" s="186">
        <v>0</v>
      </c>
      <c r="AD322" s="167">
        <v>0</v>
      </c>
      <c r="AE322" s="186">
        <v>0</v>
      </c>
      <c r="AF322" s="186">
        <v>0</v>
      </c>
      <c r="AG322" s="167">
        <v>0</v>
      </c>
      <c r="AH322" s="186">
        <v>0</v>
      </c>
      <c r="AI322" s="186">
        <v>0</v>
      </c>
      <c r="AJ322" s="167">
        <v>0</v>
      </c>
      <c r="AK322" s="186">
        <v>0</v>
      </c>
      <c r="AL322" s="186">
        <v>0</v>
      </c>
      <c r="AM322" s="167">
        <v>0</v>
      </c>
      <c r="AN322" s="186">
        <v>0</v>
      </c>
      <c r="AO322" s="186">
        <v>0</v>
      </c>
      <c r="AP322" s="167">
        <v>0</v>
      </c>
      <c r="AQ322" s="189">
        <v>17</v>
      </c>
      <c r="AR322" s="190">
        <v>0</v>
      </c>
      <c r="AS322" s="190">
        <v>0</v>
      </c>
      <c r="AT322" s="190">
        <v>3</v>
      </c>
      <c r="AU322" s="190"/>
      <c r="AV322" s="189">
        <v>17</v>
      </c>
      <c r="AW322" s="191">
        <v>2.2999999999999998</v>
      </c>
      <c r="AX322" s="189">
        <v>135</v>
      </c>
    </row>
    <row r="323" spans="1:50" ht="20.25" hidden="1" x14ac:dyDescent="0.3">
      <c r="A323" s="163" t="s">
        <v>409</v>
      </c>
      <c r="B323" s="164">
        <v>12</v>
      </c>
      <c r="C323" s="164">
        <v>15</v>
      </c>
      <c r="D323" s="164">
        <v>3</v>
      </c>
      <c r="E323" s="164">
        <v>3</v>
      </c>
      <c r="F323" s="164">
        <v>1</v>
      </c>
      <c r="G323" s="164">
        <v>0.98</v>
      </c>
      <c r="H323" s="164">
        <v>261</v>
      </c>
      <c r="I323" s="164">
        <v>328</v>
      </c>
      <c r="J323" s="164">
        <v>55</v>
      </c>
      <c r="K323" s="164">
        <v>55</v>
      </c>
      <c r="L323" s="164">
        <v>55</v>
      </c>
      <c r="M323" s="164">
        <v>55</v>
      </c>
      <c r="N323" s="164">
        <v>30</v>
      </c>
      <c r="O323" s="164">
        <v>3.6</v>
      </c>
      <c r="P323" s="164">
        <v>545</v>
      </c>
      <c r="Q323" s="164">
        <v>65</v>
      </c>
      <c r="R323" s="186">
        <v>5</v>
      </c>
      <c r="S323" s="186">
        <v>0</v>
      </c>
      <c r="T323" s="187">
        <v>1</v>
      </c>
      <c r="U323" s="187">
        <v>0</v>
      </c>
      <c r="V323" s="188">
        <v>0</v>
      </c>
      <c r="W323" s="188">
        <v>0</v>
      </c>
      <c r="X323" s="186">
        <v>0</v>
      </c>
      <c r="Y323" s="186">
        <v>0</v>
      </c>
      <c r="Z323" s="186">
        <v>0</v>
      </c>
      <c r="AA323" s="167">
        <v>0</v>
      </c>
      <c r="AB323" s="186">
        <v>0</v>
      </c>
      <c r="AC323" s="186">
        <v>0</v>
      </c>
      <c r="AD323" s="167">
        <v>0</v>
      </c>
      <c r="AE323" s="186">
        <v>0</v>
      </c>
      <c r="AF323" s="186">
        <v>0</v>
      </c>
      <c r="AG323" s="167">
        <v>0</v>
      </c>
      <c r="AH323" s="186">
        <v>0</v>
      </c>
      <c r="AI323" s="186">
        <v>0</v>
      </c>
      <c r="AJ323" s="167">
        <v>0</v>
      </c>
      <c r="AK323" s="186">
        <v>0</v>
      </c>
      <c r="AL323" s="186">
        <v>0</v>
      </c>
      <c r="AM323" s="167">
        <v>0</v>
      </c>
      <c r="AN323" s="186">
        <v>0</v>
      </c>
      <c r="AO323" s="186">
        <v>0</v>
      </c>
      <c r="AP323" s="167">
        <v>0</v>
      </c>
      <c r="AQ323" s="189">
        <v>15</v>
      </c>
      <c r="AR323" s="190">
        <v>0</v>
      </c>
      <c r="AS323" s="190">
        <v>0</v>
      </c>
      <c r="AT323" s="190">
        <v>9</v>
      </c>
      <c r="AU323" s="190"/>
      <c r="AV323" s="189">
        <v>12</v>
      </c>
      <c r="AW323" s="191">
        <v>3.1</v>
      </c>
      <c r="AX323" s="189">
        <v>258</v>
      </c>
    </row>
    <row r="324" spans="1:50" ht="20.25" hidden="1" x14ac:dyDescent="0.3">
      <c r="A324" s="163" t="s">
        <v>410</v>
      </c>
      <c r="B324" s="164">
        <v>0</v>
      </c>
      <c r="C324" s="164">
        <v>0</v>
      </c>
      <c r="D324" s="164">
        <v>0</v>
      </c>
      <c r="E324" s="164">
        <v>0</v>
      </c>
      <c r="F324" s="164">
        <v>0</v>
      </c>
      <c r="G324" s="164">
        <v>0</v>
      </c>
      <c r="H324" s="164">
        <v>0</v>
      </c>
      <c r="I324" s="164">
        <v>0</v>
      </c>
      <c r="J324" s="164">
        <v>2</v>
      </c>
      <c r="K324" s="164">
        <v>2</v>
      </c>
      <c r="L324" s="164">
        <v>0</v>
      </c>
      <c r="M324" s="164">
        <v>0</v>
      </c>
      <c r="N324" s="164">
        <v>0</v>
      </c>
      <c r="O324" s="164">
        <v>0</v>
      </c>
      <c r="P324" s="164" t="s">
        <v>105</v>
      </c>
      <c r="Q324" s="164" t="s">
        <v>105</v>
      </c>
      <c r="R324" s="186">
        <v>26</v>
      </c>
      <c r="S324" s="186">
        <v>0</v>
      </c>
      <c r="T324" s="187">
        <v>0</v>
      </c>
      <c r="U324" s="187">
        <v>0</v>
      </c>
      <c r="V324" s="188">
        <v>0</v>
      </c>
      <c r="W324" s="188">
        <v>0</v>
      </c>
      <c r="X324" s="186">
        <v>0</v>
      </c>
      <c r="Y324" s="186">
        <v>0</v>
      </c>
      <c r="Z324" s="186">
        <v>0</v>
      </c>
      <c r="AA324" s="167">
        <v>0</v>
      </c>
      <c r="AB324" s="186">
        <v>0</v>
      </c>
      <c r="AC324" s="186">
        <v>0</v>
      </c>
      <c r="AD324" s="167">
        <v>0</v>
      </c>
      <c r="AE324" s="186">
        <v>0</v>
      </c>
      <c r="AF324" s="186">
        <v>0</v>
      </c>
      <c r="AG324" s="167">
        <v>0</v>
      </c>
      <c r="AH324" s="186">
        <v>0</v>
      </c>
      <c r="AI324" s="186">
        <v>0</v>
      </c>
      <c r="AJ324" s="167">
        <v>0</v>
      </c>
      <c r="AK324" s="186">
        <v>0</v>
      </c>
      <c r="AL324" s="186">
        <v>0</v>
      </c>
      <c r="AM324" s="167">
        <v>0</v>
      </c>
      <c r="AN324" s="186">
        <v>0</v>
      </c>
      <c r="AO324" s="186">
        <v>0</v>
      </c>
      <c r="AP324" s="167">
        <v>0</v>
      </c>
      <c r="AQ324" s="189">
        <v>0</v>
      </c>
      <c r="AR324" s="190">
        <v>0</v>
      </c>
      <c r="AS324" s="190">
        <v>0</v>
      </c>
      <c r="AT324" s="190">
        <v>0</v>
      </c>
      <c r="AU324" s="190"/>
      <c r="AV324" s="189">
        <v>0</v>
      </c>
      <c r="AW324" s="189">
        <v>0</v>
      </c>
      <c r="AX324" s="189">
        <v>0</v>
      </c>
    </row>
    <row r="325" spans="1:50" ht="20.25" hidden="1" x14ac:dyDescent="0.3">
      <c r="A325" s="163" t="s">
        <v>411</v>
      </c>
      <c r="B325" s="164">
        <v>11</v>
      </c>
      <c r="C325" s="164">
        <v>11</v>
      </c>
      <c r="D325" s="164">
        <v>0</v>
      </c>
      <c r="E325" s="164">
        <v>0</v>
      </c>
      <c r="F325" s="164">
        <v>0</v>
      </c>
      <c r="G325" s="164">
        <v>0</v>
      </c>
      <c r="H325" s="164">
        <v>0</v>
      </c>
      <c r="I325" s="164">
        <v>0</v>
      </c>
      <c r="J325" s="164">
        <v>52</v>
      </c>
      <c r="K325" s="164">
        <v>38</v>
      </c>
      <c r="L325" s="164">
        <v>23</v>
      </c>
      <c r="M325" s="164">
        <v>23</v>
      </c>
      <c r="N325" s="164">
        <v>59.5</v>
      </c>
      <c r="O325" s="164">
        <v>1</v>
      </c>
      <c r="P325" s="164">
        <v>2587</v>
      </c>
      <c r="Q325" s="164">
        <v>43</v>
      </c>
      <c r="R325" s="186">
        <v>0</v>
      </c>
      <c r="S325" s="186">
        <v>0</v>
      </c>
      <c r="T325" s="187">
        <v>7</v>
      </c>
      <c r="U325" s="187">
        <v>5</v>
      </c>
      <c r="V325" s="188">
        <v>0</v>
      </c>
      <c r="W325" s="188">
        <v>0</v>
      </c>
      <c r="X325" s="186">
        <v>0</v>
      </c>
      <c r="Y325" s="186">
        <v>0</v>
      </c>
      <c r="Z325" s="186">
        <v>0</v>
      </c>
      <c r="AA325" s="167">
        <v>0</v>
      </c>
      <c r="AB325" s="186">
        <v>0</v>
      </c>
      <c r="AC325" s="186">
        <v>0</v>
      </c>
      <c r="AD325" s="167">
        <v>0</v>
      </c>
      <c r="AE325" s="186">
        <v>0</v>
      </c>
      <c r="AF325" s="186">
        <v>0</v>
      </c>
      <c r="AG325" s="167">
        <v>0</v>
      </c>
      <c r="AH325" s="186">
        <v>0</v>
      </c>
      <c r="AI325" s="186">
        <v>0</v>
      </c>
      <c r="AJ325" s="167">
        <v>0</v>
      </c>
      <c r="AK325" s="186">
        <v>0</v>
      </c>
      <c r="AL325" s="186">
        <v>0</v>
      </c>
      <c r="AM325" s="167">
        <v>0</v>
      </c>
      <c r="AN325" s="186">
        <v>0</v>
      </c>
      <c r="AO325" s="186">
        <v>0</v>
      </c>
      <c r="AP325" s="167">
        <v>0</v>
      </c>
      <c r="AQ325" s="189">
        <v>11</v>
      </c>
      <c r="AR325" s="190">
        <v>0</v>
      </c>
      <c r="AS325" s="190">
        <v>0</v>
      </c>
      <c r="AT325" s="190">
        <v>11</v>
      </c>
      <c r="AU325" s="190"/>
      <c r="AV325" s="189">
        <v>11</v>
      </c>
      <c r="AW325" s="189">
        <v>2.42</v>
      </c>
      <c r="AX325" s="189">
        <v>220</v>
      </c>
    </row>
    <row r="326" spans="1:50" ht="20.25" hidden="1" x14ac:dyDescent="0.3">
      <c r="A326" s="181" t="s">
        <v>412</v>
      </c>
      <c r="B326" s="164">
        <v>88</v>
      </c>
      <c r="C326" s="164">
        <v>152</v>
      </c>
      <c r="D326" s="164">
        <v>84</v>
      </c>
      <c r="E326" s="164">
        <v>87</v>
      </c>
      <c r="F326" s="164">
        <v>42</v>
      </c>
      <c r="G326" s="164">
        <v>65.97999999999999</v>
      </c>
      <c r="H326" s="164">
        <v>500</v>
      </c>
      <c r="I326" s="164">
        <v>758</v>
      </c>
      <c r="J326" s="164">
        <v>172</v>
      </c>
      <c r="K326" s="164">
        <v>182.5</v>
      </c>
      <c r="L326" s="164">
        <v>82.5</v>
      </c>
      <c r="M326" s="164">
        <v>93</v>
      </c>
      <c r="N326" s="164">
        <v>40.299999999999997</v>
      </c>
      <c r="O326" s="164">
        <v>21.200000000000003</v>
      </c>
      <c r="P326" s="164">
        <v>488</v>
      </c>
      <c r="Q326" s="164">
        <v>228</v>
      </c>
      <c r="R326" s="186">
        <v>139</v>
      </c>
      <c r="S326" s="186">
        <v>0</v>
      </c>
      <c r="T326" s="187">
        <v>62.5</v>
      </c>
      <c r="U326" s="187">
        <v>33</v>
      </c>
      <c r="V326" s="188">
        <v>0</v>
      </c>
      <c r="W326" s="188">
        <v>0</v>
      </c>
      <c r="X326" s="186">
        <v>0</v>
      </c>
      <c r="Y326" s="186">
        <v>0</v>
      </c>
      <c r="Z326" s="186">
        <v>0</v>
      </c>
      <c r="AA326" s="157">
        <v>0</v>
      </c>
      <c r="AB326" s="186">
        <v>0</v>
      </c>
      <c r="AC326" s="186">
        <v>0</v>
      </c>
      <c r="AD326" s="157">
        <v>0</v>
      </c>
      <c r="AE326" s="186">
        <v>0</v>
      </c>
      <c r="AF326" s="186">
        <v>0</v>
      </c>
      <c r="AG326" s="157">
        <v>0</v>
      </c>
      <c r="AH326" s="186">
        <v>0</v>
      </c>
      <c r="AI326" s="186">
        <v>0</v>
      </c>
      <c r="AJ326" s="157">
        <v>0</v>
      </c>
      <c r="AK326" s="186">
        <v>0</v>
      </c>
      <c r="AL326" s="186">
        <v>0</v>
      </c>
      <c r="AM326" s="157">
        <v>0</v>
      </c>
      <c r="AN326" s="186">
        <v>0</v>
      </c>
      <c r="AO326" s="186">
        <v>0</v>
      </c>
      <c r="AP326" s="157">
        <v>0</v>
      </c>
      <c r="AQ326" s="189">
        <v>152</v>
      </c>
      <c r="AR326" s="190">
        <v>0</v>
      </c>
      <c r="AS326" s="190">
        <v>0</v>
      </c>
      <c r="AT326" s="190">
        <v>1</v>
      </c>
      <c r="AU326" s="190"/>
      <c r="AV326" s="189">
        <v>88</v>
      </c>
      <c r="AW326" s="190">
        <v>64.77</v>
      </c>
      <c r="AX326" s="189">
        <v>736</v>
      </c>
    </row>
    <row r="327" spans="1:50" ht="20.25" hidden="1" x14ac:dyDescent="0.3">
      <c r="A327" s="163" t="s">
        <v>413</v>
      </c>
      <c r="B327" s="164">
        <v>0</v>
      </c>
      <c r="C327" s="164">
        <v>0</v>
      </c>
      <c r="D327" s="164">
        <v>0</v>
      </c>
      <c r="E327" s="164">
        <v>0</v>
      </c>
      <c r="F327" s="164">
        <v>0</v>
      </c>
      <c r="G327" s="164">
        <v>0</v>
      </c>
      <c r="H327" s="164">
        <v>0</v>
      </c>
      <c r="I327" s="164">
        <v>0</v>
      </c>
      <c r="J327" s="164">
        <v>0</v>
      </c>
      <c r="K327" s="164">
        <v>0</v>
      </c>
      <c r="L327" s="164">
        <v>0</v>
      </c>
      <c r="M327" s="164">
        <v>0</v>
      </c>
      <c r="N327" s="164">
        <v>0</v>
      </c>
      <c r="O327" s="164">
        <v>0</v>
      </c>
      <c r="P327" s="164" t="s">
        <v>105</v>
      </c>
      <c r="Q327" s="164" t="s">
        <v>105</v>
      </c>
      <c r="R327" s="186">
        <v>0</v>
      </c>
      <c r="S327" s="186">
        <v>0</v>
      </c>
      <c r="T327" s="187">
        <v>0</v>
      </c>
      <c r="U327" s="187">
        <v>0</v>
      </c>
      <c r="V327" s="188">
        <v>0</v>
      </c>
      <c r="W327" s="188">
        <v>0</v>
      </c>
      <c r="X327" s="186">
        <v>0</v>
      </c>
      <c r="Y327" s="186">
        <v>0</v>
      </c>
      <c r="Z327" s="186">
        <v>0</v>
      </c>
      <c r="AA327" s="167">
        <v>0</v>
      </c>
      <c r="AB327" s="186">
        <v>0</v>
      </c>
      <c r="AC327" s="186">
        <v>0</v>
      </c>
      <c r="AD327" s="167">
        <v>0</v>
      </c>
      <c r="AE327" s="186">
        <v>0</v>
      </c>
      <c r="AF327" s="186">
        <v>0</v>
      </c>
      <c r="AG327" s="167">
        <v>0</v>
      </c>
      <c r="AH327" s="186">
        <v>0</v>
      </c>
      <c r="AI327" s="186">
        <v>0</v>
      </c>
      <c r="AJ327" s="167">
        <v>0</v>
      </c>
      <c r="AK327" s="186">
        <v>0</v>
      </c>
      <c r="AL327" s="186">
        <v>0</v>
      </c>
      <c r="AM327" s="167">
        <v>0</v>
      </c>
      <c r="AN327" s="186">
        <v>0</v>
      </c>
      <c r="AO327" s="186">
        <v>0</v>
      </c>
      <c r="AP327" s="167">
        <v>0</v>
      </c>
      <c r="AQ327" s="189">
        <v>0</v>
      </c>
      <c r="AR327" s="190">
        <v>0</v>
      </c>
      <c r="AS327" s="190">
        <v>0</v>
      </c>
      <c r="AT327" s="190">
        <v>0</v>
      </c>
      <c r="AU327" s="190"/>
      <c r="AV327" s="189">
        <v>0</v>
      </c>
      <c r="AW327" s="189">
        <v>0</v>
      </c>
      <c r="AX327" s="189">
        <v>0</v>
      </c>
    </row>
    <row r="328" spans="1:50" ht="20.25" hidden="1" x14ac:dyDescent="0.3">
      <c r="A328" s="163" t="s">
        <v>414</v>
      </c>
      <c r="B328" s="164">
        <v>44</v>
      </c>
      <c r="C328" s="164">
        <v>64</v>
      </c>
      <c r="D328" s="164">
        <v>44</v>
      </c>
      <c r="E328" s="164">
        <v>44</v>
      </c>
      <c r="F328" s="164">
        <v>22</v>
      </c>
      <c r="G328" s="164">
        <v>36</v>
      </c>
      <c r="H328" s="164">
        <v>510</v>
      </c>
      <c r="I328" s="164">
        <v>818</v>
      </c>
      <c r="J328" s="164">
        <v>90</v>
      </c>
      <c r="K328" s="164">
        <v>90</v>
      </c>
      <c r="L328" s="164">
        <v>45</v>
      </c>
      <c r="M328" s="164">
        <v>45</v>
      </c>
      <c r="N328" s="164">
        <v>0</v>
      </c>
      <c r="O328" s="164">
        <v>20</v>
      </c>
      <c r="P328" s="164">
        <v>0</v>
      </c>
      <c r="Q328" s="164">
        <v>444</v>
      </c>
      <c r="R328" s="186">
        <v>65</v>
      </c>
      <c r="S328" s="186">
        <v>0</v>
      </c>
      <c r="T328" s="187">
        <v>35.5</v>
      </c>
      <c r="U328" s="187">
        <v>19.75</v>
      </c>
      <c r="V328" s="188">
        <v>0</v>
      </c>
      <c r="W328" s="188">
        <v>0</v>
      </c>
      <c r="X328" s="186">
        <v>0</v>
      </c>
      <c r="Y328" s="186">
        <v>0</v>
      </c>
      <c r="Z328" s="186">
        <v>0</v>
      </c>
      <c r="AA328" s="167">
        <v>0</v>
      </c>
      <c r="AB328" s="186">
        <v>0</v>
      </c>
      <c r="AC328" s="186">
        <v>0</v>
      </c>
      <c r="AD328" s="167">
        <v>0</v>
      </c>
      <c r="AE328" s="186">
        <v>0</v>
      </c>
      <c r="AF328" s="186">
        <v>0</v>
      </c>
      <c r="AG328" s="167">
        <v>0</v>
      </c>
      <c r="AH328" s="186">
        <v>0</v>
      </c>
      <c r="AI328" s="186">
        <v>0</v>
      </c>
      <c r="AJ328" s="167">
        <v>0</v>
      </c>
      <c r="AK328" s="186">
        <v>0</v>
      </c>
      <c r="AL328" s="186">
        <v>0</v>
      </c>
      <c r="AM328" s="167">
        <v>0</v>
      </c>
      <c r="AN328" s="186">
        <v>0</v>
      </c>
      <c r="AO328" s="186">
        <v>0</v>
      </c>
      <c r="AP328" s="167">
        <v>0</v>
      </c>
      <c r="AQ328" s="189">
        <v>64</v>
      </c>
      <c r="AR328" s="190">
        <v>0</v>
      </c>
      <c r="AS328" s="190">
        <v>0</v>
      </c>
      <c r="AT328" s="190">
        <v>0</v>
      </c>
      <c r="AU328" s="190"/>
      <c r="AV328" s="189">
        <v>44</v>
      </c>
      <c r="AW328" s="189">
        <v>31</v>
      </c>
      <c r="AX328" s="189">
        <v>714</v>
      </c>
    </row>
    <row r="329" spans="1:50" ht="20.25" hidden="1" x14ac:dyDescent="0.3">
      <c r="A329" s="163" t="s">
        <v>415</v>
      </c>
      <c r="B329" s="164">
        <v>3</v>
      </c>
      <c r="C329" s="164">
        <v>3</v>
      </c>
      <c r="D329" s="164">
        <v>2</v>
      </c>
      <c r="E329" s="164">
        <v>2</v>
      </c>
      <c r="F329" s="164">
        <v>1</v>
      </c>
      <c r="G329" s="164">
        <v>0.98</v>
      </c>
      <c r="H329" s="164">
        <v>503</v>
      </c>
      <c r="I329" s="164">
        <v>489</v>
      </c>
      <c r="J329" s="164">
        <v>3</v>
      </c>
      <c r="K329" s="164">
        <v>3.5</v>
      </c>
      <c r="L329" s="164">
        <v>1.5</v>
      </c>
      <c r="M329" s="164">
        <v>2</v>
      </c>
      <c r="N329" s="164">
        <v>0</v>
      </c>
      <c r="O329" s="164">
        <v>0.6</v>
      </c>
      <c r="P329" s="164">
        <v>0</v>
      </c>
      <c r="Q329" s="164">
        <v>300</v>
      </c>
      <c r="R329" s="186">
        <v>2</v>
      </c>
      <c r="S329" s="186">
        <v>0</v>
      </c>
      <c r="T329" s="187">
        <v>3</v>
      </c>
      <c r="U329" s="187">
        <v>1</v>
      </c>
      <c r="V329" s="188">
        <v>0</v>
      </c>
      <c r="W329" s="188">
        <v>0</v>
      </c>
      <c r="X329" s="186">
        <v>0</v>
      </c>
      <c r="Y329" s="186">
        <v>0</v>
      </c>
      <c r="Z329" s="186">
        <v>0</v>
      </c>
      <c r="AA329" s="167">
        <v>0</v>
      </c>
      <c r="AB329" s="186">
        <v>0</v>
      </c>
      <c r="AC329" s="186">
        <v>0</v>
      </c>
      <c r="AD329" s="167">
        <v>0</v>
      </c>
      <c r="AE329" s="186">
        <v>0</v>
      </c>
      <c r="AF329" s="186">
        <v>0</v>
      </c>
      <c r="AG329" s="167">
        <v>0</v>
      </c>
      <c r="AH329" s="186">
        <v>0</v>
      </c>
      <c r="AI329" s="186">
        <v>0</v>
      </c>
      <c r="AJ329" s="167">
        <v>0</v>
      </c>
      <c r="AK329" s="186">
        <v>0</v>
      </c>
      <c r="AL329" s="186">
        <v>0</v>
      </c>
      <c r="AM329" s="167">
        <v>0</v>
      </c>
      <c r="AN329" s="186">
        <v>0</v>
      </c>
      <c r="AO329" s="186">
        <v>0</v>
      </c>
      <c r="AP329" s="167">
        <v>0</v>
      </c>
      <c r="AQ329" s="189">
        <v>3</v>
      </c>
      <c r="AR329" s="190">
        <v>0</v>
      </c>
      <c r="AS329" s="190">
        <v>0</v>
      </c>
      <c r="AT329" s="190">
        <v>1</v>
      </c>
      <c r="AU329" s="190"/>
      <c r="AV329" s="189">
        <v>3</v>
      </c>
      <c r="AW329" s="189">
        <v>1.94</v>
      </c>
      <c r="AX329" s="189">
        <v>647</v>
      </c>
    </row>
    <row r="330" spans="1:50" ht="20.25" hidden="1" x14ac:dyDescent="0.3">
      <c r="A330" s="163" t="s">
        <v>416</v>
      </c>
      <c r="B330" s="164">
        <v>5</v>
      </c>
      <c r="C330" s="164">
        <v>5</v>
      </c>
      <c r="D330" s="164">
        <v>5</v>
      </c>
      <c r="E330" s="164">
        <v>5</v>
      </c>
      <c r="F330" s="164">
        <v>2</v>
      </c>
      <c r="G330" s="164">
        <v>3</v>
      </c>
      <c r="H330" s="164">
        <v>499</v>
      </c>
      <c r="I330" s="164">
        <v>545</v>
      </c>
      <c r="J330" s="164">
        <v>23</v>
      </c>
      <c r="K330" s="164">
        <v>23</v>
      </c>
      <c r="L330" s="164">
        <v>10</v>
      </c>
      <c r="M330" s="164">
        <v>10</v>
      </c>
      <c r="N330" s="164">
        <v>0.3</v>
      </c>
      <c r="O330" s="164">
        <v>0</v>
      </c>
      <c r="P330" s="164">
        <v>30</v>
      </c>
      <c r="Q330" s="164">
        <v>0</v>
      </c>
      <c r="R330" s="186">
        <v>5</v>
      </c>
      <c r="S330" s="186">
        <v>0</v>
      </c>
      <c r="T330" s="187">
        <v>7</v>
      </c>
      <c r="U330" s="187">
        <v>6</v>
      </c>
      <c r="V330" s="188">
        <v>0</v>
      </c>
      <c r="W330" s="188">
        <v>0</v>
      </c>
      <c r="X330" s="186">
        <v>0</v>
      </c>
      <c r="Y330" s="186">
        <v>0</v>
      </c>
      <c r="Z330" s="186">
        <v>0</v>
      </c>
      <c r="AA330" s="167">
        <v>0</v>
      </c>
      <c r="AB330" s="186">
        <v>0</v>
      </c>
      <c r="AC330" s="186">
        <v>0</v>
      </c>
      <c r="AD330" s="167">
        <v>0</v>
      </c>
      <c r="AE330" s="186">
        <v>0</v>
      </c>
      <c r="AF330" s="186">
        <v>0</v>
      </c>
      <c r="AG330" s="167">
        <v>0</v>
      </c>
      <c r="AH330" s="186">
        <v>0</v>
      </c>
      <c r="AI330" s="186">
        <v>0</v>
      </c>
      <c r="AJ330" s="167">
        <v>0</v>
      </c>
      <c r="AK330" s="186">
        <v>0</v>
      </c>
      <c r="AL330" s="186">
        <v>0</v>
      </c>
      <c r="AM330" s="167">
        <v>0</v>
      </c>
      <c r="AN330" s="186">
        <v>0</v>
      </c>
      <c r="AO330" s="186">
        <v>0</v>
      </c>
      <c r="AP330" s="167">
        <v>0</v>
      </c>
      <c r="AQ330" s="189">
        <v>5</v>
      </c>
      <c r="AR330" s="190">
        <v>0</v>
      </c>
      <c r="AS330" s="190">
        <v>0</v>
      </c>
      <c r="AT330" s="190">
        <v>0</v>
      </c>
      <c r="AU330" s="190"/>
      <c r="AV330" s="189">
        <v>5</v>
      </c>
      <c r="AW330" s="189">
        <v>2.83</v>
      </c>
      <c r="AX330" s="189">
        <v>565</v>
      </c>
    </row>
    <row r="331" spans="1:50" ht="20.25" hidden="1" x14ac:dyDescent="0.3">
      <c r="A331" s="163" t="s">
        <v>417</v>
      </c>
      <c r="B331" s="164">
        <v>0</v>
      </c>
      <c r="C331" s="164">
        <v>0</v>
      </c>
      <c r="D331" s="164">
        <v>0</v>
      </c>
      <c r="E331" s="164">
        <v>0</v>
      </c>
      <c r="F331" s="164">
        <v>0</v>
      </c>
      <c r="G331" s="164">
        <v>0</v>
      </c>
      <c r="H331" s="164">
        <v>0</v>
      </c>
      <c r="I331" s="164">
        <v>0</v>
      </c>
      <c r="J331" s="164">
        <v>0</v>
      </c>
      <c r="K331" s="164">
        <v>0</v>
      </c>
      <c r="L331" s="164">
        <v>0</v>
      </c>
      <c r="M331" s="164">
        <v>0</v>
      </c>
      <c r="N331" s="164">
        <v>0</v>
      </c>
      <c r="O331" s="164">
        <v>0</v>
      </c>
      <c r="P331" s="164" t="s">
        <v>105</v>
      </c>
      <c r="Q331" s="164" t="s">
        <v>105</v>
      </c>
      <c r="R331" s="186">
        <v>0</v>
      </c>
      <c r="S331" s="186">
        <v>0</v>
      </c>
      <c r="T331" s="187">
        <v>0</v>
      </c>
      <c r="U331" s="187">
        <v>0</v>
      </c>
      <c r="V331" s="188">
        <v>0</v>
      </c>
      <c r="W331" s="188">
        <v>0</v>
      </c>
      <c r="X331" s="186">
        <v>0</v>
      </c>
      <c r="Y331" s="186">
        <v>0</v>
      </c>
      <c r="Z331" s="186">
        <v>0</v>
      </c>
      <c r="AA331" s="167">
        <v>0</v>
      </c>
      <c r="AB331" s="186">
        <v>0</v>
      </c>
      <c r="AC331" s="186">
        <v>0</v>
      </c>
      <c r="AD331" s="167">
        <v>0</v>
      </c>
      <c r="AE331" s="186">
        <v>0</v>
      </c>
      <c r="AF331" s="186">
        <v>0</v>
      </c>
      <c r="AG331" s="167">
        <v>0</v>
      </c>
      <c r="AH331" s="186">
        <v>0</v>
      </c>
      <c r="AI331" s="186">
        <v>0</v>
      </c>
      <c r="AJ331" s="167">
        <v>0</v>
      </c>
      <c r="AK331" s="186">
        <v>0</v>
      </c>
      <c r="AL331" s="186">
        <v>0</v>
      </c>
      <c r="AM331" s="167">
        <v>0</v>
      </c>
      <c r="AN331" s="186">
        <v>0</v>
      </c>
      <c r="AO331" s="186">
        <v>0</v>
      </c>
      <c r="AP331" s="167">
        <v>0</v>
      </c>
      <c r="AQ331" s="189">
        <v>0</v>
      </c>
      <c r="AR331" s="190">
        <v>0</v>
      </c>
      <c r="AS331" s="190">
        <v>0</v>
      </c>
      <c r="AT331" s="190">
        <v>0</v>
      </c>
      <c r="AU331" s="190"/>
      <c r="AV331" s="189">
        <v>0</v>
      </c>
      <c r="AW331" s="189">
        <v>0</v>
      </c>
      <c r="AX331" s="189">
        <v>0</v>
      </c>
    </row>
    <row r="332" spans="1:50" ht="20.25" hidden="1" x14ac:dyDescent="0.3">
      <c r="A332" s="163" t="s">
        <v>418</v>
      </c>
      <c r="B332" s="164">
        <v>15</v>
      </c>
      <c r="C332" s="164">
        <v>55</v>
      </c>
      <c r="D332" s="164">
        <v>15</v>
      </c>
      <c r="E332" s="164">
        <v>15</v>
      </c>
      <c r="F332" s="164">
        <v>8</v>
      </c>
      <c r="G332" s="164">
        <v>11</v>
      </c>
      <c r="H332" s="164">
        <v>503</v>
      </c>
      <c r="I332" s="164">
        <v>701</v>
      </c>
      <c r="J332" s="164">
        <v>22</v>
      </c>
      <c r="K332" s="164">
        <v>22</v>
      </c>
      <c r="L332" s="164">
        <v>2</v>
      </c>
      <c r="M332" s="164">
        <v>2</v>
      </c>
      <c r="N332" s="164">
        <v>0</v>
      </c>
      <c r="O332" s="164">
        <v>0</v>
      </c>
      <c r="P332" s="164">
        <v>0</v>
      </c>
      <c r="Q332" s="164">
        <v>0</v>
      </c>
      <c r="R332" s="186">
        <v>20</v>
      </c>
      <c r="S332" s="186">
        <v>0</v>
      </c>
      <c r="T332" s="187">
        <v>0</v>
      </c>
      <c r="U332" s="187">
        <v>0</v>
      </c>
      <c r="V332" s="188">
        <v>0</v>
      </c>
      <c r="W332" s="188">
        <v>0</v>
      </c>
      <c r="X332" s="186">
        <v>0</v>
      </c>
      <c r="Y332" s="186">
        <v>0</v>
      </c>
      <c r="Z332" s="186">
        <v>0</v>
      </c>
      <c r="AA332" s="167">
        <v>0</v>
      </c>
      <c r="AB332" s="186">
        <v>0</v>
      </c>
      <c r="AC332" s="186">
        <v>0</v>
      </c>
      <c r="AD332" s="167">
        <v>0</v>
      </c>
      <c r="AE332" s="186">
        <v>0</v>
      </c>
      <c r="AF332" s="186">
        <v>0</v>
      </c>
      <c r="AG332" s="167">
        <v>0</v>
      </c>
      <c r="AH332" s="186">
        <v>0</v>
      </c>
      <c r="AI332" s="186">
        <v>0</v>
      </c>
      <c r="AJ332" s="167">
        <v>0</v>
      </c>
      <c r="AK332" s="186">
        <v>0</v>
      </c>
      <c r="AL332" s="186">
        <v>0</v>
      </c>
      <c r="AM332" s="167">
        <v>0</v>
      </c>
      <c r="AN332" s="186">
        <v>0</v>
      </c>
      <c r="AO332" s="186">
        <v>0</v>
      </c>
      <c r="AP332" s="167">
        <v>0</v>
      </c>
      <c r="AQ332" s="189">
        <v>55</v>
      </c>
      <c r="AR332" s="190">
        <v>0</v>
      </c>
      <c r="AS332" s="190">
        <v>0</v>
      </c>
      <c r="AT332" s="190">
        <v>0</v>
      </c>
      <c r="AU332" s="190"/>
      <c r="AV332" s="189">
        <v>15</v>
      </c>
      <c r="AW332" s="189">
        <v>13</v>
      </c>
      <c r="AX332" s="189">
        <v>867</v>
      </c>
    </row>
    <row r="333" spans="1:50" ht="20.25" hidden="1" x14ac:dyDescent="0.3">
      <c r="A333" s="163" t="s">
        <v>419</v>
      </c>
      <c r="B333" s="164">
        <v>0</v>
      </c>
      <c r="C333" s="164">
        <v>0</v>
      </c>
      <c r="D333" s="164">
        <v>0</v>
      </c>
      <c r="E333" s="164">
        <v>0</v>
      </c>
      <c r="F333" s="164">
        <v>0</v>
      </c>
      <c r="G333" s="164">
        <v>0</v>
      </c>
      <c r="H333" s="164">
        <v>0</v>
      </c>
      <c r="I333" s="164">
        <v>0</v>
      </c>
      <c r="J333" s="164">
        <v>0</v>
      </c>
      <c r="K333" s="164">
        <v>0</v>
      </c>
      <c r="L333" s="164">
        <v>0</v>
      </c>
      <c r="M333" s="164">
        <v>0</v>
      </c>
      <c r="N333" s="164">
        <v>0</v>
      </c>
      <c r="O333" s="164">
        <v>0</v>
      </c>
      <c r="P333" s="164" t="s">
        <v>105</v>
      </c>
      <c r="Q333" s="164" t="s">
        <v>105</v>
      </c>
      <c r="R333" s="186">
        <v>0</v>
      </c>
      <c r="S333" s="186">
        <v>0</v>
      </c>
      <c r="T333" s="187">
        <v>0</v>
      </c>
      <c r="U333" s="187">
        <v>0</v>
      </c>
      <c r="V333" s="188">
        <v>0</v>
      </c>
      <c r="W333" s="188">
        <v>0</v>
      </c>
      <c r="X333" s="186">
        <v>0</v>
      </c>
      <c r="Y333" s="186">
        <v>0</v>
      </c>
      <c r="Z333" s="186">
        <v>0</v>
      </c>
      <c r="AA333" s="167">
        <v>0</v>
      </c>
      <c r="AB333" s="186">
        <v>0</v>
      </c>
      <c r="AC333" s="186">
        <v>0</v>
      </c>
      <c r="AD333" s="167">
        <v>0</v>
      </c>
      <c r="AE333" s="186">
        <v>0</v>
      </c>
      <c r="AF333" s="186">
        <v>0</v>
      </c>
      <c r="AG333" s="167">
        <v>0</v>
      </c>
      <c r="AH333" s="186">
        <v>0</v>
      </c>
      <c r="AI333" s="186">
        <v>0</v>
      </c>
      <c r="AJ333" s="167">
        <v>0</v>
      </c>
      <c r="AK333" s="186">
        <v>0</v>
      </c>
      <c r="AL333" s="186">
        <v>0</v>
      </c>
      <c r="AM333" s="167">
        <v>0</v>
      </c>
      <c r="AN333" s="186">
        <v>0</v>
      </c>
      <c r="AO333" s="186">
        <v>0</v>
      </c>
      <c r="AP333" s="167">
        <v>0</v>
      </c>
      <c r="AQ333" s="189">
        <v>0</v>
      </c>
      <c r="AR333" s="190">
        <v>0</v>
      </c>
      <c r="AS333" s="190">
        <v>0</v>
      </c>
      <c r="AT333" s="190">
        <v>0</v>
      </c>
      <c r="AU333" s="190"/>
      <c r="AV333" s="189">
        <v>0</v>
      </c>
      <c r="AW333" s="189">
        <v>0</v>
      </c>
      <c r="AX333" s="189">
        <v>0</v>
      </c>
    </row>
    <row r="334" spans="1:50" ht="20.25" hidden="1" x14ac:dyDescent="0.3">
      <c r="A334" s="163" t="s">
        <v>420</v>
      </c>
      <c r="B334" s="164">
        <v>0</v>
      </c>
      <c r="C334" s="164">
        <v>0</v>
      </c>
      <c r="D334" s="164">
        <v>0</v>
      </c>
      <c r="E334" s="164">
        <v>0</v>
      </c>
      <c r="F334" s="164">
        <v>0</v>
      </c>
      <c r="G334" s="164">
        <v>0</v>
      </c>
      <c r="H334" s="164">
        <v>0</v>
      </c>
      <c r="I334" s="164">
        <v>0</v>
      </c>
      <c r="J334" s="164">
        <v>0</v>
      </c>
      <c r="K334" s="164">
        <v>0</v>
      </c>
      <c r="L334" s="164">
        <v>0</v>
      </c>
      <c r="M334" s="164">
        <v>0</v>
      </c>
      <c r="N334" s="164">
        <v>0</v>
      </c>
      <c r="O334" s="164">
        <v>0</v>
      </c>
      <c r="P334" s="164" t="s">
        <v>105</v>
      </c>
      <c r="Q334" s="164" t="s">
        <v>105</v>
      </c>
      <c r="R334" s="186">
        <v>0</v>
      </c>
      <c r="S334" s="186">
        <v>0</v>
      </c>
      <c r="T334" s="187">
        <v>0</v>
      </c>
      <c r="U334" s="187">
        <v>0</v>
      </c>
      <c r="V334" s="188">
        <v>0</v>
      </c>
      <c r="W334" s="188">
        <v>0</v>
      </c>
      <c r="X334" s="186">
        <v>0</v>
      </c>
      <c r="Y334" s="186">
        <v>0</v>
      </c>
      <c r="Z334" s="186">
        <v>0</v>
      </c>
      <c r="AA334" s="167">
        <v>0</v>
      </c>
      <c r="AB334" s="186">
        <v>0</v>
      </c>
      <c r="AC334" s="186">
        <v>0</v>
      </c>
      <c r="AD334" s="167">
        <v>0</v>
      </c>
      <c r="AE334" s="186">
        <v>0</v>
      </c>
      <c r="AF334" s="186">
        <v>0</v>
      </c>
      <c r="AG334" s="167">
        <v>0</v>
      </c>
      <c r="AH334" s="186">
        <v>0</v>
      </c>
      <c r="AI334" s="186">
        <v>0</v>
      </c>
      <c r="AJ334" s="167">
        <v>0</v>
      </c>
      <c r="AK334" s="186">
        <v>0</v>
      </c>
      <c r="AL334" s="186">
        <v>0</v>
      </c>
      <c r="AM334" s="167">
        <v>0</v>
      </c>
      <c r="AN334" s="186">
        <v>0</v>
      </c>
      <c r="AO334" s="186">
        <v>0</v>
      </c>
      <c r="AP334" s="167">
        <v>0</v>
      </c>
      <c r="AQ334" s="189">
        <v>0</v>
      </c>
      <c r="AR334" s="190">
        <v>0</v>
      </c>
      <c r="AS334" s="190">
        <v>0</v>
      </c>
      <c r="AT334" s="190">
        <v>0</v>
      </c>
      <c r="AU334" s="190"/>
      <c r="AV334" s="189">
        <v>0</v>
      </c>
      <c r="AW334" s="189">
        <v>0</v>
      </c>
      <c r="AX334" s="189">
        <v>0</v>
      </c>
    </row>
    <row r="335" spans="1:50" ht="20.25" hidden="1" x14ac:dyDescent="0.3">
      <c r="A335" s="163" t="s">
        <v>421</v>
      </c>
      <c r="B335" s="164">
        <v>21</v>
      </c>
      <c r="C335" s="164">
        <v>25</v>
      </c>
      <c r="D335" s="164">
        <v>18</v>
      </c>
      <c r="E335" s="164">
        <v>21</v>
      </c>
      <c r="F335" s="164">
        <v>9</v>
      </c>
      <c r="G335" s="164">
        <v>15</v>
      </c>
      <c r="H335" s="164">
        <v>510</v>
      </c>
      <c r="I335" s="164">
        <v>715</v>
      </c>
      <c r="J335" s="164">
        <v>34</v>
      </c>
      <c r="K335" s="164">
        <v>44</v>
      </c>
      <c r="L335" s="164">
        <v>24</v>
      </c>
      <c r="M335" s="164">
        <v>34</v>
      </c>
      <c r="N335" s="164">
        <v>40</v>
      </c>
      <c r="O335" s="164">
        <v>0.6</v>
      </c>
      <c r="P335" s="164">
        <v>1667</v>
      </c>
      <c r="Q335" s="164">
        <v>18</v>
      </c>
      <c r="R335" s="186">
        <v>47</v>
      </c>
      <c r="S335" s="186">
        <v>0</v>
      </c>
      <c r="T335" s="187">
        <v>17</v>
      </c>
      <c r="U335" s="187">
        <v>6.25</v>
      </c>
      <c r="V335" s="188">
        <v>0</v>
      </c>
      <c r="W335" s="188">
        <v>0</v>
      </c>
      <c r="X335" s="186">
        <v>0</v>
      </c>
      <c r="Y335" s="186">
        <v>0</v>
      </c>
      <c r="Z335" s="186">
        <v>0</v>
      </c>
      <c r="AA335" s="167">
        <v>0</v>
      </c>
      <c r="AB335" s="186">
        <v>0</v>
      </c>
      <c r="AC335" s="186">
        <v>0</v>
      </c>
      <c r="AD335" s="167">
        <v>0</v>
      </c>
      <c r="AE335" s="186">
        <v>0</v>
      </c>
      <c r="AF335" s="186">
        <v>0</v>
      </c>
      <c r="AG335" s="167">
        <v>0</v>
      </c>
      <c r="AH335" s="186">
        <v>0</v>
      </c>
      <c r="AI335" s="186">
        <v>0</v>
      </c>
      <c r="AJ335" s="167">
        <v>0</v>
      </c>
      <c r="AK335" s="186">
        <v>0</v>
      </c>
      <c r="AL335" s="186">
        <v>0</v>
      </c>
      <c r="AM335" s="167">
        <v>0</v>
      </c>
      <c r="AN335" s="186">
        <v>0</v>
      </c>
      <c r="AO335" s="186">
        <v>0</v>
      </c>
      <c r="AP335" s="167">
        <v>0</v>
      </c>
      <c r="AQ335" s="189">
        <v>25</v>
      </c>
      <c r="AR335" s="190">
        <v>0</v>
      </c>
      <c r="AS335" s="190">
        <v>0</v>
      </c>
      <c r="AT335" s="190">
        <v>0</v>
      </c>
      <c r="AU335" s="190"/>
      <c r="AV335" s="189">
        <v>21</v>
      </c>
      <c r="AW335" s="189">
        <v>16</v>
      </c>
      <c r="AX335" s="189">
        <v>758</v>
      </c>
    </row>
    <row r="336" spans="1:50" ht="20.25" hidden="1" x14ac:dyDescent="0.3">
      <c r="A336" s="181" t="s">
        <v>422</v>
      </c>
      <c r="B336" s="164">
        <v>320</v>
      </c>
      <c r="C336" s="164">
        <v>390</v>
      </c>
      <c r="D336" s="164">
        <v>317</v>
      </c>
      <c r="E336" s="164">
        <v>318</v>
      </c>
      <c r="F336" s="164">
        <v>113</v>
      </c>
      <c r="G336" s="164">
        <v>260.98</v>
      </c>
      <c r="H336" s="164">
        <v>356</v>
      </c>
      <c r="I336" s="164">
        <v>821</v>
      </c>
      <c r="J336" s="164">
        <v>243</v>
      </c>
      <c r="K336" s="164">
        <v>392</v>
      </c>
      <c r="L336" s="164">
        <v>237</v>
      </c>
      <c r="M336" s="164">
        <v>377</v>
      </c>
      <c r="N336" s="164">
        <v>311.2</v>
      </c>
      <c r="O336" s="164">
        <v>146.5</v>
      </c>
      <c r="P336" s="164">
        <v>1313</v>
      </c>
      <c r="Q336" s="164">
        <v>389</v>
      </c>
      <c r="R336" s="186">
        <v>381.25</v>
      </c>
      <c r="S336" s="186">
        <v>0</v>
      </c>
      <c r="T336" s="187">
        <v>251.035</v>
      </c>
      <c r="U336" s="187">
        <v>302.72000000000003</v>
      </c>
      <c r="V336" s="188">
        <v>0</v>
      </c>
      <c r="W336" s="188">
        <v>0</v>
      </c>
      <c r="X336" s="186">
        <v>147</v>
      </c>
      <c r="Y336" s="186">
        <v>0</v>
      </c>
      <c r="Z336" s="186">
        <v>0</v>
      </c>
      <c r="AA336" s="157">
        <v>0</v>
      </c>
      <c r="AB336" s="186">
        <v>0</v>
      </c>
      <c r="AC336" s="186">
        <v>0</v>
      </c>
      <c r="AD336" s="157">
        <v>0</v>
      </c>
      <c r="AE336" s="186">
        <v>0</v>
      </c>
      <c r="AF336" s="186">
        <v>0</v>
      </c>
      <c r="AG336" s="157">
        <v>0</v>
      </c>
      <c r="AH336" s="186">
        <v>0</v>
      </c>
      <c r="AI336" s="186">
        <v>0</v>
      </c>
      <c r="AJ336" s="157">
        <v>0</v>
      </c>
      <c r="AK336" s="186">
        <v>0</v>
      </c>
      <c r="AL336" s="186">
        <v>0</v>
      </c>
      <c r="AM336" s="157">
        <v>0</v>
      </c>
      <c r="AN336" s="186">
        <v>0</v>
      </c>
      <c r="AO336" s="186">
        <v>0</v>
      </c>
      <c r="AP336" s="157">
        <v>0</v>
      </c>
      <c r="AQ336" s="189">
        <v>392</v>
      </c>
      <c r="AR336" s="190">
        <v>2</v>
      </c>
      <c r="AS336" s="190">
        <v>0</v>
      </c>
      <c r="AT336" s="190">
        <v>2</v>
      </c>
      <c r="AU336" s="190"/>
      <c r="AV336" s="189">
        <v>320</v>
      </c>
      <c r="AW336" s="190">
        <v>209.20000000000002</v>
      </c>
      <c r="AX336" s="189">
        <v>654</v>
      </c>
    </row>
    <row r="337" spans="1:50" ht="20.25" hidden="1" x14ac:dyDescent="0.3">
      <c r="A337" s="163" t="s">
        <v>423</v>
      </c>
      <c r="B337" s="164">
        <v>2</v>
      </c>
      <c r="C337" s="164">
        <v>2</v>
      </c>
      <c r="D337" s="164">
        <v>0</v>
      </c>
      <c r="E337" s="164">
        <v>0</v>
      </c>
      <c r="F337" s="164">
        <v>0</v>
      </c>
      <c r="G337" s="164">
        <v>0</v>
      </c>
      <c r="H337" s="164">
        <v>0</v>
      </c>
      <c r="I337" s="164">
        <v>0</v>
      </c>
      <c r="J337" s="164">
        <v>2</v>
      </c>
      <c r="K337" s="164">
        <v>3</v>
      </c>
      <c r="L337" s="164">
        <v>0</v>
      </c>
      <c r="M337" s="164">
        <v>0</v>
      </c>
      <c r="N337" s="164">
        <v>0</v>
      </c>
      <c r="O337" s="164">
        <v>0</v>
      </c>
      <c r="P337" s="164" t="s">
        <v>105</v>
      </c>
      <c r="Q337" s="164" t="s">
        <v>105</v>
      </c>
      <c r="R337" s="186">
        <v>0</v>
      </c>
      <c r="S337" s="186">
        <v>0</v>
      </c>
      <c r="T337" s="187">
        <v>7</v>
      </c>
      <c r="U337" s="187">
        <v>4</v>
      </c>
      <c r="V337" s="188">
        <v>0</v>
      </c>
      <c r="W337" s="188">
        <v>0</v>
      </c>
      <c r="X337" s="186">
        <v>0</v>
      </c>
      <c r="Y337" s="186">
        <v>0</v>
      </c>
      <c r="Z337" s="186">
        <v>0</v>
      </c>
      <c r="AA337" s="167">
        <v>0</v>
      </c>
      <c r="AB337" s="186">
        <v>0</v>
      </c>
      <c r="AC337" s="186">
        <v>0</v>
      </c>
      <c r="AD337" s="167">
        <v>0</v>
      </c>
      <c r="AE337" s="186">
        <v>0</v>
      </c>
      <c r="AF337" s="186">
        <v>0</v>
      </c>
      <c r="AG337" s="167">
        <v>0</v>
      </c>
      <c r="AH337" s="186">
        <v>0</v>
      </c>
      <c r="AI337" s="186">
        <v>0</v>
      </c>
      <c r="AJ337" s="167">
        <v>0</v>
      </c>
      <c r="AK337" s="186">
        <v>0</v>
      </c>
      <c r="AL337" s="186">
        <v>0</v>
      </c>
      <c r="AM337" s="167">
        <v>0</v>
      </c>
      <c r="AN337" s="186">
        <v>0</v>
      </c>
      <c r="AO337" s="186">
        <v>0</v>
      </c>
      <c r="AP337" s="167">
        <v>0</v>
      </c>
      <c r="AQ337" s="189">
        <v>2</v>
      </c>
      <c r="AR337" s="190">
        <v>0</v>
      </c>
      <c r="AS337" s="190">
        <v>0</v>
      </c>
      <c r="AT337" s="190">
        <v>2</v>
      </c>
      <c r="AU337" s="190"/>
      <c r="AV337" s="189">
        <v>2</v>
      </c>
      <c r="AW337" s="191">
        <v>0.3</v>
      </c>
      <c r="AX337" s="189">
        <v>150</v>
      </c>
    </row>
    <row r="338" spans="1:50" ht="20.25" hidden="1" x14ac:dyDescent="0.3">
      <c r="A338" s="163" t="s">
        <v>424</v>
      </c>
      <c r="B338" s="164">
        <v>238</v>
      </c>
      <c r="C338" s="164">
        <v>278</v>
      </c>
      <c r="D338" s="164">
        <v>238</v>
      </c>
      <c r="E338" s="164">
        <v>238</v>
      </c>
      <c r="F338" s="164">
        <v>83</v>
      </c>
      <c r="G338" s="164">
        <v>209</v>
      </c>
      <c r="H338" s="164">
        <v>350</v>
      </c>
      <c r="I338" s="164">
        <v>880</v>
      </c>
      <c r="J338" s="164">
        <v>187</v>
      </c>
      <c r="K338" s="164">
        <v>337</v>
      </c>
      <c r="L338" s="164">
        <v>185</v>
      </c>
      <c r="M338" s="164">
        <v>327</v>
      </c>
      <c r="N338" s="164">
        <v>296</v>
      </c>
      <c r="O338" s="164">
        <v>141.5</v>
      </c>
      <c r="P338" s="164">
        <v>1600</v>
      </c>
      <c r="Q338" s="164">
        <v>433</v>
      </c>
      <c r="R338" s="186">
        <v>285.5</v>
      </c>
      <c r="S338" s="186">
        <v>0</v>
      </c>
      <c r="T338" s="187">
        <v>218.035</v>
      </c>
      <c r="U338" s="187">
        <v>248.72</v>
      </c>
      <c r="V338" s="188">
        <v>0</v>
      </c>
      <c r="W338" s="188">
        <v>0</v>
      </c>
      <c r="X338" s="186">
        <v>147</v>
      </c>
      <c r="Y338" s="186">
        <v>0</v>
      </c>
      <c r="Z338" s="186">
        <v>0</v>
      </c>
      <c r="AA338" s="167">
        <v>0</v>
      </c>
      <c r="AB338" s="186">
        <v>0</v>
      </c>
      <c r="AC338" s="186">
        <v>0</v>
      </c>
      <c r="AD338" s="167">
        <v>0</v>
      </c>
      <c r="AE338" s="186">
        <v>0</v>
      </c>
      <c r="AF338" s="186">
        <v>0</v>
      </c>
      <c r="AG338" s="167">
        <v>0</v>
      </c>
      <c r="AH338" s="186">
        <v>0</v>
      </c>
      <c r="AI338" s="186">
        <v>0</v>
      </c>
      <c r="AJ338" s="167">
        <v>0</v>
      </c>
      <c r="AK338" s="186">
        <v>0</v>
      </c>
      <c r="AL338" s="186">
        <v>0</v>
      </c>
      <c r="AM338" s="167">
        <v>0</v>
      </c>
      <c r="AN338" s="186">
        <v>0</v>
      </c>
      <c r="AO338" s="186">
        <v>0</v>
      </c>
      <c r="AP338" s="167">
        <v>0</v>
      </c>
      <c r="AQ338" s="189">
        <v>280</v>
      </c>
      <c r="AR338" s="190">
        <v>2</v>
      </c>
      <c r="AS338" s="190">
        <v>0</v>
      </c>
      <c r="AT338" s="190">
        <v>0</v>
      </c>
      <c r="AU338" s="190"/>
      <c r="AV338" s="189">
        <v>238</v>
      </c>
      <c r="AW338" s="189">
        <v>161</v>
      </c>
      <c r="AX338" s="189">
        <v>677</v>
      </c>
    </row>
    <row r="339" spans="1:50" ht="20.25" hidden="1" x14ac:dyDescent="0.3">
      <c r="A339" s="163" t="s">
        <v>425</v>
      </c>
      <c r="B339" s="164">
        <v>68</v>
      </c>
      <c r="C339" s="164">
        <v>98</v>
      </c>
      <c r="D339" s="164">
        <v>68</v>
      </c>
      <c r="E339" s="164">
        <v>68</v>
      </c>
      <c r="F339" s="164">
        <v>27</v>
      </c>
      <c r="G339" s="164">
        <v>47</v>
      </c>
      <c r="H339" s="164">
        <v>400</v>
      </c>
      <c r="I339" s="164">
        <v>688</v>
      </c>
      <c r="J339" s="164">
        <v>54</v>
      </c>
      <c r="K339" s="164">
        <v>52</v>
      </c>
      <c r="L339" s="164">
        <v>52</v>
      </c>
      <c r="M339" s="164">
        <v>50</v>
      </c>
      <c r="N339" s="164">
        <v>15.2</v>
      </c>
      <c r="O339" s="164">
        <v>5</v>
      </c>
      <c r="P339" s="164">
        <v>292</v>
      </c>
      <c r="Q339" s="164">
        <v>100</v>
      </c>
      <c r="R339" s="186">
        <v>95.75</v>
      </c>
      <c r="S339" s="186">
        <v>0</v>
      </c>
      <c r="T339" s="187">
        <v>26</v>
      </c>
      <c r="U339" s="187">
        <v>50</v>
      </c>
      <c r="V339" s="188">
        <v>0</v>
      </c>
      <c r="W339" s="188">
        <v>0</v>
      </c>
      <c r="X339" s="186">
        <v>0</v>
      </c>
      <c r="Y339" s="186">
        <v>0</v>
      </c>
      <c r="Z339" s="186">
        <v>0</v>
      </c>
      <c r="AA339" s="167">
        <v>0</v>
      </c>
      <c r="AB339" s="186">
        <v>0</v>
      </c>
      <c r="AC339" s="186">
        <v>0</v>
      </c>
      <c r="AD339" s="167">
        <v>0</v>
      </c>
      <c r="AE339" s="186">
        <v>0</v>
      </c>
      <c r="AF339" s="186">
        <v>0</v>
      </c>
      <c r="AG339" s="167">
        <v>0</v>
      </c>
      <c r="AH339" s="186">
        <v>0</v>
      </c>
      <c r="AI339" s="186">
        <v>0</v>
      </c>
      <c r="AJ339" s="167">
        <v>0</v>
      </c>
      <c r="AK339" s="186">
        <v>0</v>
      </c>
      <c r="AL339" s="186">
        <v>0</v>
      </c>
      <c r="AM339" s="167">
        <v>0</v>
      </c>
      <c r="AN339" s="186">
        <v>0</v>
      </c>
      <c r="AO339" s="186">
        <v>0</v>
      </c>
      <c r="AP339" s="167">
        <v>0</v>
      </c>
      <c r="AQ339" s="189">
        <v>98</v>
      </c>
      <c r="AR339" s="190">
        <v>0</v>
      </c>
      <c r="AS339" s="190">
        <v>0</v>
      </c>
      <c r="AT339" s="190">
        <v>0</v>
      </c>
      <c r="AU339" s="190"/>
      <c r="AV339" s="189">
        <v>68</v>
      </c>
      <c r="AW339" s="189">
        <v>44</v>
      </c>
      <c r="AX339" s="189">
        <v>649</v>
      </c>
    </row>
    <row r="340" spans="1:50" ht="20.25" hidden="1" x14ac:dyDescent="0.3">
      <c r="A340" s="163" t="s">
        <v>426</v>
      </c>
      <c r="B340" s="164">
        <v>0</v>
      </c>
      <c r="C340" s="164">
        <v>0</v>
      </c>
      <c r="D340" s="164">
        <v>0</v>
      </c>
      <c r="E340" s="164">
        <v>0</v>
      </c>
      <c r="F340" s="164">
        <v>0</v>
      </c>
      <c r="G340" s="164">
        <v>0</v>
      </c>
      <c r="H340" s="164">
        <v>0</v>
      </c>
      <c r="I340" s="164">
        <v>0</v>
      </c>
      <c r="J340" s="164">
        <v>0</v>
      </c>
      <c r="K340" s="164">
        <v>0</v>
      </c>
      <c r="L340" s="164">
        <v>0</v>
      </c>
      <c r="M340" s="164">
        <v>0</v>
      </c>
      <c r="N340" s="164">
        <v>0</v>
      </c>
      <c r="O340" s="164">
        <v>0</v>
      </c>
      <c r="P340" s="164" t="s">
        <v>105</v>
      </c>
      <c r="Q340" s="164" t="s">
        <v>105</v>
      </c>
      <c r="R340" s="186">
        <v>0</v>
      </c>
      <c r="S340" s="186">
        <v>0</v>
      </c>
      <c r="T340" s="187">
        <v>0</v>
      </c>
      <c r="U340" s="187">
        <v>0</v>
      </c>
      <c r="V340" s="188">
        <v>0</v>
      </c>
      <c r="W340" s="188">
        <v>0</v>
      </c>
      <c r="X340" s="186">
        <v>0</v>
      </c>
      <c r="Y340" s="186">
        <v>0</v>
      </c>
      <c r="Z340" s="186">
        <v>0</v>
      </c>
      <c r="AA340" s="167">
        <v>0</v>
      </c>
      <c r="AB340" s="186">
        <v>0</v>
      </c>
      <c r="AC340" s="186">
        <v>0</v>
      </c>
      <c r="AD340" s="167">
        <v>0</v>
      </c>
      <c r="AE340" s="186">
        <v>0</v>
      </c>
      <c r="AF340" s="186">
        <v>0</v>
      </c>
      <c r="AG340" s="167">
        <v>0</v>
      </c>
      <c r="AH340" s="186">
        <v>0</v>
      </c>
      <c r="AI340" s="186">
        <v>0</v>
      </c>
      <c r="AJ340" s="167">
        <v>0</v>
      </c>
      <c r="AK340" s="186">
        <v>0</v>
      </c>
      <c r="AL340" s="186">
        <v>0</v>
      </c>
      <c r="AM340" s="167">
        <v>0</v>
      </c>
      <c r="AN340" s="186">
        <v>0</v>
      </c>
      <c r="AO340" s="186">
        <v>0</v>
      </c>
      <c r="AP340" s="167">
        <v>0</v>
      </c>
      <c r="AQ340" s="189">
        <v>0</v>
      </c>
      <c r="AR340" s="190">
        <v>0</v>
      </c>
      <c r="AS340" s="190">
        <v>0</v>
      </c>
      <c r="AT340" s="190">
        <v>0</v>
      </c>
      <c r="AU340" s="190"/>
      <c r="AV340" s="189">
        <v>0</v>
      </c>
      <c r="AW340" s="189">
        <v>0</v>
      </c>
      <c r="AX340" s="189">
        <v>0</v>
      </c>
    </row>
    <row r="341" spans="1:50" ht="20.25" hidden="1" x14ac:dyDescent="0.3">
      <c r="A341" s="163" t="s">
        <v>427</v>
      </c>
      <c r="B341" s="164">
        <v>0</v>
      </c>
      <c r="C341" s="164">
        <v>0</v>
      </c>
      <c r="D341" s="164">
        <v>0</v>
      </c>
      <c r="E341" s="164">
        <v>0</v>
      </c>
      <c r="F341" s="164">
        <v>0</v>
      </c>
      <c r="G341" s="164">
        <v>0</v>
      </c>
      <c r="H341" s="164">
        <v>0</v>
      </c>
      <c r="I341" s="164">
        <v>0</v>
      </c>
      <c r="J341" s="164">
        <v>0</v>
      </c>
      <c r="K341" s="164">
        <v>0</v>
      </c>
      <c r="L341" s="164">
        <v>0</v>
      </c>
      <c r="M341" s="164">
        <v>0</v>
      </c>
      <c r="N341" s="164">
        <v>0</v>
      </c>
      <c r="O341" s="164">
        <v>0</v>
      </c>
      <c r="P341" s="164" t="s">
        <v>105</v>
      </c>
      <c r="Q341" s="164" t="s">
        <v>105</v>
      </c>
      <c r="R341" s="186">
        <v>0</v>
      </c>
      <c r="S341" s="186">
        <v>0</v>
      </c>
      <c r="T341" s="187">
        <v>0</v>
      </c>
      <c r="U341" s="187">
        <v>0</v>
      </c>
      <c r="V341" s="188">
        <v>0</v>
      </c>
      <c r="W341" s="188">
        <v>0</v>
      </c>
      <c r="X341" s="186">
        <v>0</v>
      </c>
      <c r="Y341" s="186">
        <v>0</v>
      </c>
      <c r="Z341" s="186">
        <v>0</v>
      </c>
      <c r="AA341" s="167">
        <v>0</v>
      </c>
      <c r="AB341" s="186">
        <v>0</v>
      </c>
      <c r="AC341" s="186">
        <v>0</v>
      </c>
      <c r="AD341" s="167">
        <v>0</v>
      </c>
      <c r="AE341" s="186">
        <v>0</v>
      </c>
      <c r="AF341" s="186">
        <v>0</v>
      </c>
      <c r="AG341" s="167">
        <v>0</v>
      </c>
      <c r="AH341" s="186">
        <v>0</v>
      </c>
      <c r="AI341" s="186">
        <v>0</v>
      </c>
      <c r="AJ341" s="167">
        <v>0</v>
      </c>
      <c r="AK341" s="186">
        <v>0</v>
      </c>
      <c r="AL341" s="186">
        <v>0</v>
      </c>
      <c r="AM341" s="167">
        <v>0</v>
      </c>
      <c r="AN341" s="186">
        <v>0</v>
      </c>
      <c r="AO341" s="186">
        <v>0</v>
      </c>
      <c r="AP341" s="167">
        <v>0</v>
      </c>
      <c r="AQ341" s="189">
        <v>0</v>
      </c>
      <c r="AR341" s="190">
        <v>0</v>
      </c>
      <c r="AS341" s="190">
        <v>0</v>
      </c>
      <c r="AT341" s="190">
        <v>0</v>
      </c>
      <c r="AU341" s="190"/>
      <c r="AV341" s="189">
        <v>0</v>
      </c>
      <c r="AW341" s="189">
        <v>0</v>
      </c>
      <c r="AX341" s="189">
        <v>0</v>
      </c>
    </row>
    <row r="342" spans="1:50" ht="20.25" hidden="1" x14ac:dyDescent="0.3">
      <c r="A342" s="163" t="s">
        <v>428</v>
      </c>
      <c r="B342" s="164">
        <v>3</v>
      </c>
      <c r="C342" s="164">
        <v>3</v>
      </c>
      <c r="D342" s="164">
        <v>2</v>
      </c>
      <c r="E342" s="164">
        <v>3</v>
      </c>
      <c r="F342" s="164">
        <v>1</v>
      </c>
      <c r="G342" s="164">
        <v>0.98</v>
      </c>
      <c r="H342" s="164">
        <v>251</v>
      </c>
      <c r="I342" s="164">
        <v>326</v>
      </c>
      <c r="J342" s="164">
        <v>0</v>
      </c>
      <c r="K342" s="164">
        <v>0</v>
      </c>
      <c r="L342" s="164">
        <v>0</v>
      </c>
      <c r="M342" s="164">
        <v>0</v>
      </c>
      <c r="N342" s="164">
        <v>0</v>
      </c>
      <c r="O342" s="164">
        <v>0</v>
      </c>
      <c r="P342" s="164" t="s">
        <v>105</v>
      </c>
      <c r="Q342" s="164" t="s">
        <v>105</v>
      </c>
      <c r="R342" s="186">
        <v>0</v>
      </c>
      <c r="S342" s="186">
        <v>0</v>
      </c>
      <c r="T342" s="187">
        <v>0</v>
      </c>
      <c r="U342" s="187">
        <v>0</v>
      </c>
      <c r="V342" s="188">
        <v>0</v>
      </c>
      <c r="W342" s="188">
        <v>0</v>
      </c>
      <c r="X342" s="186">
        <v>0</v>
      </c>
      <c r="Y342" s="186">
        <v>0</v>
      </c>
      <c r="Z342" s="186">
        <v>0</v>
      </c>
      <c r="AA342" s="167">
        <v>0</v>
      </c>
      <c r="AB342" s="186">
        <v>0</v>
      </c>
      <c r="AC342" s="186">
        <v>0</v>
      </c>
      <c r="AD342" s="167">
        <v>0</v>
      </c>
      <c r="AE342" s="186">
        <v>0</v>
      </c>
      <c r="AF342" s="186">
        <v>0</v>
      </c>
      <c r="AG342" s="167">
        <v>0</v>
      </c>
      <c r="AH342" s="186">
        <v>0</v>
      </c>
      <c r="AI342" s="186">
        <v>0</v>
      </c>
      <c r="AJ342" s="167">
        <v>0</v>
      </c>
      <c r="AK342" s="186">
        <v>0</v>
      </c>
      <c r="AL342" s="186">
        <v>0</v>
      </c>
      <c r="AM342" s="167">
        <v>0</v>
      </c>
      <c r="AN342" s="186">
        <v>0</v>
      </c>
      <c r="AO342" s="186">
        <v>0</v>
      </c>
      <c r="AP342" s="167">
        <v>0</v>
      </c>
      <c r="AQ342" s="189">
        <v>3</v>
      </c>
      <c r="AR342" s="190">
        <v>0</v>
      </c>
      <c r="AS342" s="190">
        <v>0</v>
      </c>
      <c r="AT342" s="190">
        <v>0</v>
      </c>
      <c r="AU342" s="190"/>
      <c r="AV342" s="189">
        <v>3</v>
      </c>
      <c r="AW342" s="189">
        <v>0.87</v>
      </c>
      <c r="AX342" s="189">
        <v>289</v>
      </c>
    </row>
    <row r="343" spans="1:50" ht="20.25" hidden="1" x14ac:dyDescent="0.3">
      <c r="A343" s="163" t="s">
        <v>429</v>
      </c>
      <c r="B343" s="164">
        <v>9</v>
      </c>
      <c r="C343" s="164">
        <v>9</v>
      </c>
      <c r="D343" s="164">
        <v>9</v>
      </c>
      <c r="E343" s="164">
        <v>9</v>
      </c>
      <c r="F343" s="164">
        <v>2</v>
      </c>
      <c r="G343" s="164">
        <v>4</v>
      </c>
      <c r="H343" s="164">
        <v>275</v>
      </c>
      <c r="I343" s="164">
        <v>398</v>
      </c>
      <c r="J343" s="164">
        <v>0</v>
      </c>
      <c r="K343" s="164">
        <v>0</v>
      </c>
      <c r="L343" s="164">
        <v>0</v>
      </c>
      <c r="M343" s="164">
        <v>0</v>
      </c>
      <c r="N343" s="164">
        <v>0</v>
      </c>
      <c r="O343" s="164">
        <v>0</v>
      </c>
      <c r="P343" s="164" t="s">
        <v>105</v>
      </c>
      <c r="Q343" s="164" t="s">
        <v>105</v>
      </c>
      <c r="R343" s="186">
        <v>0</v>
      </c>
      <c r="S343" s="186">
        <v>0</v>
      </c>
      <c r="T343" s="187">
        <v>0</v>
      </c>
      <c r="U343" s="187">
        <v>0</v>
      </c>
      <c r="V343" s="188">
        <v>0</v>
      </c>
      <c r="W343" s="188">
        <v>0</v>
      </c>
      <c r="X343" s="186">
        <v>0</v>
      </c>
      <c r="Y343" s="186">
        <v>0</v>
      </c>
      <c r="Z343" s="186">
        <v>0</v>
      </c>
      <c r="AA343" s="167">
        <v>0</v>
      </c>
      <c r="AB343" s="186">
        <v>0</v>
      </c>
      <c r="AC343" s="186">
        <v>0</v>
      </c>
      <c r="AD343" s="167">
        <v>0</v>
      </c>
      <c r="AE343" s="186">
        <v>0</v>
      </c>
      <c r="AF343" s="186">
        <v>0</v>
      </c>
      <c r="AG343" s="167">
        <v>0</v>
      </c>
      <c r="AH343" s="186">
        <v>0</v>
      </c>
      <c r="AI343" s="186">
        <v>0</v>
      </c>
      <c r="AJ343" s="167">
        <v>0</v>
      </c>
      <c r="AK343" s="186">
        <v>0</v>
      </c>
      <c r="AL343" s="186">
        <v>0</v>
      </c>
      <c r="AM343" s="167">
        <v>0</v>
      </c>
      <c r="AN343" s="186">
        <v>0</v>
      </c>
      <c r="AO343" s="186">
        <v>0</v>
      </c>
      <c r="AP343" s="167">
        <v>0</v>
      </c>
      <c r="AQ343" s="189">
        <v>9</v>
      </c>
      <c r="AR343" s="190">
        <v>0</v>
      </c>
      <c r="AS343" s="190">
        <v>0</v>
      </c>
      <c r="AT343" s="190">
        <v>0</v>
      </c>
      <c r="AU343" s="190"/>
      <c r="AV343" s="189">
        <v>9</v>
      </c>
      <c r="AW343" s="189">
        <v>3.03</v>
      </c>
      <c r="AX343" s="189">
        <v>337</v>
      </c>
    </row>
    <row r="344" spans="1:50" ht="20.25" hidden="1" x14ac:dyDescent="0.3">
      <c r="A344" s="181" t="s">
        <v>430</v>
      </c>
      <c r="B344" s="164">
        <v>1397</v>
      </c>
      <c r="C344" s="164">
        <v>1585</v>
      </c>
      <c r="D344" s="164">
        <v>1057</v>
      </c>
      <c r="E344" s="164">
        <v>1117</v>
      </c>
      <c r="F344" s="164">
        <v>658</v>
      </c>
      <c r="G344" s="164">
        <v>849</v>
      </c>
      <c r="H344" s="164">
        <v>623</v>
      </c>
      <c r="I344" s="164">
        <v>760</v>
      </c>
      <c r="J344" s="164">
        <v>1151.25</v>
      </c>
      <c r="K344" s="164">
        <v>1172.25</v>
      </c>
      <c r="L344" s="164">
        <v>577</v>
      </c>
      <c r="M344" s="164">
        <v>596</v>
      </c>
      <c r="N344" s="164">
        <v>164.55</v>
      </c>
      <c r="O344" s="164">
        <v>20.5</v>
      </c>
      <c r="P344" s="164">
        <v>285</v>
      </c>
      <c r="Q344" s="164">
        <v>34</v>
      </c>
      <c r="R344" s="186">
        <v>1113</v>
      </c>
      <c r="S344" s="186">
        <v>0</v>
      </c>
      <c r="T344" s="187">
        <v>1241.105</v>
      </c>
      <c r="U344" s="187">
        <v>701.53</v>
      </c>
      <c r="V344" s="188">
        <v>0</v>
      </c>
      <c r="W344" s="188">
        <v>0</v>
      </c>
      <c r="X344" s="186">
        <v>1214</v>
      </c>
      <c r="Y344" s="186">
        <v>137.5</v>
      </c>
      <c r="Z344" s="186">
        <v>137.5</v>
      </c>
      <c r="AA344" s="157">
        <f>(Z344-Y344)/Y344*100</f>
        <v>0</v>
      </c>
      <c r="AB344" s="186"/>
      <c r="AC344" s="186"/>
      <c r="AD344" s="157">
        <v>0</v>
      </c>
      <c r="AE344" s="186">
        <v>0</v>
      </c>
      <c r="AF344" s="186">
        <v>0</v>
      </c>
      <c r="AG344" s="157">
        <v>0</v>
      </c>
      <c r="AH344" s="186">
        <v>137.5</v>
      </c>
      <c r="AI344" s="186">
        <v>137.5</v>
      </c>
      <c r="AJ344" s="157">
        <f>(AI344-AH344)/AH344*100</f>
        <v>0</v>
      </c>
      <c r="AK344" s="186">
        <v>93.95</v>
      </c>
      <c r="AL344" s="186">
        <v>99.5</v>
      </c>
      <c r="AM344" s="157">
        <f>(AL344-AK344)/AK344*100</f>
        <v>5.9073975518893</v>
      </c>
      <c r="AN344" s="186">
        <v>683</v>
      </c>
      <c r="AO344" s="186">
        <v>724</v>
      </c>
      <c r="AP344" s="157">
        <f>(AO344-AN344)/AN344*100</f>
        <v>6.0029282576866763</v>
      </c>
      <c r="AQ344" s="189">
        <v>1585</v>
      </c>
      <c r="AR344" s="190">
        <v>0</v>
      </c>
      <c r="AS344" s="190">
        <v>0</v>
      </c>
      <c r="AT344" s="190">
        <v>280</v>
      </c>
      <c r="AU344" s="190"/>
      <c r="AV344" s="189">
        <v>1397</v>
      </c>
      <c r="AW344" s="190">
        <v>1080.94</v>
      </c>
      <c r="AX344" s="189">
        <v>774</v>
      </c>
    </row>
    <row r="345" spans="1:50" ht="20.25" hidden="1" x14ac:dyDescent="0.3">
      <c r="A345" s="163" t="s">
        <v>431</v>
      </c>
      <c r="B345" s="164">
        <v>0</v>
      </c>
      <c r="C345" s="164">
        <v>0</v>
      </c>
      <c r="D345" s="164">
        <v>0</v>
      </c>
      <c r="E345" s="164">
        <v>0</v>
      </c>
      <c r="F345" s="164">
        <v>0</v>
      </c>
      <c r="G345" s="164">
        <v>0</v>
      </c>
      <c r="H345" s="164">
        <v>0</v>
      </c>
      <c r="I345" s="164">
        <v>0</v>
      </c>
      <c r="J345" s="164">
        <v>0</v>
      </c>
      <c r="K345" s="164">
        <v>0</v>
      </c>
      <c r="L345" s="164">
        <v>0</v>
      </c>
      <c r="M345" s="164">
        <v>0</v>
      </c>
      <c r="N345" s="164">
        <v>0</v>
      </c>
      <c r="O345" s="164">
        <v>0</v>
      </c>
      <c r="P345" s="164" t="s">
        <v>105</v>
      </c>
      <c r="Q345" s="164" t="s">
        <v>105</v>
      </c>
      <c r="R345" s="186">
        <v>0</v>
      </c>
      <c r="S345" s="186">
        <v>0</v>
      </c>
      <c r="T345" s="187">
        <v>3</v>
      </c>
      <c r="U345" s="187">
        <v>4</v>
      </c>
      <c r="V345" s="188">
        <v>0</v>
      </c>
      <c r="W345" s="188">
        <v>0</v>
      </c>
      <c r="X345" s="186">
        <v>0</v>
      </c>
      <c r="Y345" s="186"/>
      <c r="Z345" s="186"/>
      <c r="AA345" s="167">
        <v>0</v>
      </c>
      <c r="AB345" s="186"/>
      <c r="AC345" s="186"/>
      <c r="AD345" s="167">
        <v>0</v>
      </c>
      <c r="AE345" s="186">
        <v>0</v>
      </c>
      <c r="AF345" s="186">
        <v>0</v>
      </c>
      <c r="AG345" s="167">
        <v>0</v>
      </c>
      <c r="AH345" s="186"/>
      <c r="AI345" s="186"/>
      <c r="AJ345" s="167">
        <v>0</v>
      </c>
      <c r="AK345" s="186"/>
      <c r="AL345" s="186"/>
      <c r="AM345" s="167">
        <v>0</v>
      </c>
      <c r="AN345" s="186" t="s">
        <v>105</v>
      </c>
      <c r="AO345" s="186" t="s">
        <v>105</v>
      </c>
      <c r="AP345" s="167">
        <v>0</v>
      </c>
      <c r="AQ345" s="189">
        <v>0</v>
      </c>
      <c r="AR345" s="190">
        <v>0</v>
      </c>
      <c r="AS345" s="190">
        <v>0</v>
      </c>
      <c r="AT345" s="190">
        <v>0</v>
      </c>
      <c r="AU345" s="190"/>
      <c r="AV345" s="189">
        <v>0</v>
      </c>
      <c r="AW345" s="189">
        <v>0</v>
      </c>
      <c r="AX345" s="189">
        <v>0</v>
      </c>
    </row>
    <row r="346" spans="1:50" ht="20.25" hidden="1" x14ac:dyDescent="0.3">
      <c r="A346" s="163" t="s">
        <v>432</v>
      </c>
      <c r="B346" s="164">
        <v>128</v>
      </c>
      <c r="C346" s="164">
        <v>138</v>
      </c>
      <c r="D346" s="164">
        <v>128</v>
      </c>
      <c r="E346" s="164">
        <v>128</v>
      </c>
      <c r="F346" s="164">
        <v>68</v>
      </c>
      <c r="G346" s="164">
        <v>88</v>
      </c>
      <c r="H346" s="164">
        <v>535</v>
      </c>
      <c r="I346" s="164">
        <v>691</v>
      </c>
      <c r="J346" s="164">
        <v>0</v>
      </c>
      <c r="K346" s="164">
        <v>0</v>
      </c>
      <c r="L346" s="164">
        <v>0</v>
      </c>
      <c r="M346" s="164">
        <v>0</v>
      </c>
      <c r="N346" s="164">
        <v>0</v>
      </c>
      <c r="O346" s="164">
        <v>0</v>
      </c>
      <c r="P346" s="164" t="s">
        <v>105</v>
      </c>
      <c r="Q346" s="164" t="s">
        <v>105</v>
      </c>
      <c r="R346" s="186">
        <v>217</v>
      </c>
      <c r="S346" s="186">
        <v>0</v>
      </c>
      <c r="T346" s="187">
        <v>152.25</v>
      </c>
      <c r="U346" s="187">
        <v>75</v>
      </c>
      <c r="V346" s="188">
        <v>0</v>
      </c>
      <c r="W346" s="188">
        <v>0</v>
      </c>
      <c r="X346" s="186">
        <v>0</v>
      </c>
      <c r="Y346" s="186">
        <v>4.5</v>
      </c>
      <c r="Z346" s="186">
        <v>4.5</v>
      </c>
      <c r="AA346" s="167">
        <v>0</v>
      </c>
      <c r="AB346" s="186"/>
      <c r="AC346" s="186"/>
      <c r="AD346" s="167">
        <v>0</v>
      </c>
      <c r="AE346" s="186">
        <v>0</v>
      </c>
      <c r="AF346" s="186">
        <v>0</v>
      </c>
      <c r="AG346" s="167">
        <v>0</v>
      </c>
      <c r="AH346" s="186">
        <v>4.5</v>
      </c>
      <c r="AI346" s="186">
        <v>4.5</v>
      </c>
      <c r="AJ346" s="167">
        <v>0</v>
      </c>
      <c r="AK346" s="186">
        <v>3.75</v>
      </c>
      <c r="AL346" s="186">
        <v>0.8</v>
      </c>
      <c r="AM346" s="167">
        <v>78.6666666666667</v>
      </c>
      <c r="AN346" s="186">
        <v>833</v>
      </c>
      <c r="AO346" s="186">
        <v>178</v>
      </c>
      <c r="AP346" s="167">
        <v>78.631452581032406</v>
      </c>
      <c r="AQ346" s="189">
        <v>138</v>
      </c>
      <c r="AR346" s="190">
        <v>0</v>
      </c>
      <c r="AS346" s="190">
        <v>0</v>
      </c>
      <c r="AT346" s="190">
        <v>0</v>
      </c>
      <c r="AU346" s="190"/>
      <c r="AV346" s="189">
        <v>128</v>
      </c>
      <c r="AW346" s="189">
        <v>86</v>
      </c>
      <c r="AX346" s="189">
        <v>670</v>
      </c>
    </row>
    <row r="347" spans="1:50" ht="20.25" hidden="1" x14ac:dyDescent="0.3">
      <c r="A347" s="163" t="s">
        <v>433</v>
      </c>
      <c r="B347" s="164">
        <v>2</v>
      </c>
      <c r="C347" s="164">
        <v>7</v>
      </c>
      <c r="D347" s="164">
        <v>0</v>
      </c>
      <c r="E347" s="164">
        <v>0</v>
      </c>
      <c r="F347" s="164">
        <v>0</v>
      </c>
      <c r="G347" s="164">
        <v>0</v>
      </c>
      <c r="H347" s="164">
        <v>0</v>
      </c>
      <c r="I347" s="164">
        <v>0</v>
      </c>
      <c r="J347" s="164">
        <v>2</v>
      </c>
      <c r="K347" s="164">
        <v>2</v>
      </c>
      <c r="L347" s="164">
        <v>2</v>
      </c>
      <c r="M347" s="164">
        <v>2</v>
      </c>
      <c r="N347" s="164">
        <v>0</v>
      </c>
      <c r="O347" s="164">
        <v>5</v>
      </c>
      <c r="P347" s="164">
        <v>0</v>
      </c>
      <c r="Q347" s="164">
        <v>2500</v>
      </c>
      <c r="R347" s="186">
        <v>0</v>
      </c>
      <c r="S347" s="186">
        <v>0</v>
      </c>
      <c r="T347" s="187">
        <v>0.25</v>
      </c>
      <c r="U347" s="187">
        <v>0</v>
      </c>
      <c r="V347" s="188">
        <v>0</v>
      </c>
      <c r="W347" s="188">
        <v>0</v>
      </c>
      <c r="X347" s="186">
        <v>0</v>
      </c>
      <c r="Y347" s="186"/>
      <c r="Z347" s="186"/>
      <c r="AA347" s="167">
        <v>0</v>
      </c>
      <c r="AB347" s="186"/>
      <c r="AC347" s="186"/>
      <c r="AD347" s="167">
        <v>0</v>
      </c>
      <c r="AE347" s="186">
        <v>0</v>
      </c>
      <c r="AF347" s="186">
        <v>0</v>
      </c>
      <c r="AG347" s="167">
        <v>0</v>
      </c>
      <c r="AH347" s="186"/>
      <c r="AI347" s="186"/>
      <c r="AJ347" s="167">
        <v>0</v>
      </c>
      <c r="AK347" s="186"/>
      <c r="AL347" s="186"/>
      <c r="AM347" s="167">
        <v>0</v>
      </c>
      <c r="AN347" s="186" t="s">
        <v>105</v>
      </c>
      <c r="AO347" s="186" t="s">
        <v>105</v>
      </c>
      <c r="AP347" s="167">
        <v>0</v>
      </c>
      <c r="AQ347" s="189">
        <v>7</v>
      </c>
      <c r="AR347" s="190">
        <v>0</v>
      </c>
      <c r="AS347" s="190">
        <v>0</v>
      </c>
      <c r="AT347" s="190">
        <v>2</v>
      </c>
      <c r="AU347" s="190"/>
      <c r="AV347" s="189">
        <v>2</v>
      </c>
      <c r="AW347" s="189">
        <v>0.5</v>
      </c>
      <c r="AX347" s="189">
        <v>250</v>
      </c>
    </row>
    <row r="348" spans="1:50" ht="20.25" hidden="1" x14ac:dyDescent="0.3">
      <c r="A348" s="163" t="s">
        <v>434</v>
      </c>
      <c r="B348" s="164">
        <v>17</v>
      </c>
      <c r="C348" s="164">
        <v>17</v>
      </c>
      <c r="D348" s="164">
        <v>17</v>
      </c>
      <c r="E348" s="164">
        <v>17</v>
      </c>
      <c r="F348" s="164">
        <v>7</v>
      </c>
      <c r="G348" s="164">
        <v>10</v>
      </c>
      <c r="H348" s="164">
        <v>424</v>
      </c>
      <c r="I348" s="164">
        <v>577</v>
      </c>
      <c r="J348" s="164">
        <v>0</v>
      </c>
      <c r="K348" s="164">
        <v>0</v>
      </c>
      <c r="L348" s="164">
        <v>0</v>
      </c>
      <c r="M348" s="164">
        <v>0</v>
      </c>
      <c r="N348" s="164">
        <v>0</v>
      </c>
      <c r="O348" s="164">
        <v>0</v>
      </c>
      <c r="P348" s="164" t="s">
        <v>105</v>
      </c>
      <c r="Q348" s="164" t="s">
        <v>105</v>
      </c>
      <c r="R348" s="186">
        <v>36</v>
      </c>
      <c r="S348" s="186">
        <v>0</v>
      </c>
      <c r="T348" s="187">
        <v>14</v>
      </c>
      <c r="U348" s="187">
        <v>12</v>
      </c>
      <c r="V348" s="188">
        <v>0</v>
      </c>
      <c r="W348" s="188">
        <v>0</v>
      </c>
      <c r="X348" s="186">
        <v>0</v>
      </c>
      <c r="Y348" s="186"/>
      <c r="Z348" s="186"/>
      <c r="AA348" s="167">
        <v>0</v>
      </c>
      <c r="AB348" s="186"/>
      <c r="AC348" s="186"/>
      <c r="AD348" s="167">
        <v>0</v>
      </c>
      <c r="AE348" s="186">
        <v>0</v>
      </c>
      <c r="AF348" s="186">
        <v>0</v>
      </c>
      <c r="AG348" s="167">
        <v>0</v>
      </c>
      <c r="AH348" s="186"/>
      <c r="AI348" s="186"/>
      <c r="AJ348" s="167">
        <v>0</v>
      </c>
      <c r="AK348" s="186"/>
      <c r="AL348" s="186"/>
      <c r="AM348" s="167">
        <v>0</v>
      </c>
      <c r="AN348" s="186" t="s">
        <v>105</v>
      </c>
      <c r="AO348" s="186" t="s">
        <v>105</v>
      </c>
      <c r="AP348" s="167">
        <v>0</v>
      </c>
      <c r="AQ348" s="189">
        <v>17</v>
      </c>
      <c r="AR348" s="190">
        <v>0</v>
      </c>
      <c r="AS348" s="190">
        <v>0</v>
      </c>
      <c r="AT348" s="190">
        <v>0</v>
      </c>
      <c r="AU348" s="190"/>
      <c r="AV348" s="189">
        <v>17</v>
      </c>
      <c r="AW348" s="189">
        <v>9</v>
      </c>
      <c r="AX348" s="189">
        <v>558</v>
      </c>
    </row>
    <row r="349" spans="1:50" ht="20.25" hidden="1" x14ac:dyDescent="0.3">
      <c r="A349" s="163" t="s">
        <v>435</v>
      </c>
      <c r="B349" s="164">
        <v>14</v>
      </c>
      <c r="C349" s="164">
        <v>14</v>
      </c>
      <c r="D349" s="164">
        <v>11</v>
      </c>
      <c r="E349" s="164">
        <v>11</v>
      </c>
      <c r="F349" s="164">
        <v>2</v>
      </c>
      <c r="G349" s="164">
        <v>5</v>
      </c>
      <c r="H349" s="164">
        <v>213</v>
      </c>
      <c r="I349" s="164">
        <v>419</v>
      </c>
      <c r="J349" s="164">
        <v>0</v>
      </c>
      <c r="K349" s="164">
        <v>0</v>
      </c>
      <c r="L349" s="164">
        <v>0</v>
      </c>
      <c r="M349" s="164">
        <v>0</v>
      </c>
      <c r="N349" s="164">
        <v>0</v>
      </c>
      <c r="O349" s="164">
        <v>0</v>
      </c>
      <c r="P349" s="164" t="s">
        <v>105</v>
      </c>
      <c r="Q349" s="164" t="s">
        <v>105</v>
      </c>
      <c r="R349" s="186">
        <v>20</v>
      </c>
      <c r="S349" s="186">
        <v>0</v>
      </c>
      <c r="T349" s="187">
        <v>10</v>
      </c>
      <c r="U349" s="187">
        <v>1.5</v>
      </c>
      <c r="V349" s="188">
        <v>0</v>
      </c>
      <c r="W349" s="188">
        <v>0</v>
      </c>
      <c r="X349" s="186">
        <v>0</v>
      </c>
      <c r="Y349" s="186"/>
      <c r="Z349" s="186"/>
      <c r="AA349" s="167">
        <v>0</v>
      </c>
      <c r="AB349" s="186"/>
      <c r="AC349" s="186"/>
      <c r="AD349" s="167">
        <v>0</v>
      </c>
      <c r="AE349" s="186">
        <v>0</v>
      </c>
      <c r="AF349" s="186">
        <v>0</v>
      </c>
      <c r="AG349" s="167">
        <v>0</v>
      </c>
      <c r="AH349" s="186"/>
      <c r="AI349" s="186"/>
      <c r="AJ349" s="167">
        <v>0</v>
      </c>
      <c r="AK349" s="186"/>
      <c r="AL349" s="186"/>
      <c r="AM349" s="167">
        <v>0</v>
      </c>
      <c r="AN349" s="186" t="s">
        <v>105</v>
      </c>
      <c r="AO349" s="186" t="s">
        <v>105</v>
      </c>
      <c r="AP349" s="167">
        <v>0</v>
      </c>
      <c r="AQ349" s="189">
        <v>14</v>
      </c>
      <c r="AR349" s="190">
        <v>0</v>
      </c>
      <c r="AS349" s="190">
        <v>0</v>
      </c>
      <c r="AT349" s="190">
        <v>3</v>
      </c>
      <c r="AU349" s="190"/>
      <c r="AV349" s="189">
        <v>14</v>
      </c>
      <c r="AW349" s="189">
        <v>4.63</v>
      </c>
      <c r="AX349" s="189">
        <v>331</v>
      </c>
    </row>
    <row r="350" spans="1:50" ht="20.25" hidden="1" x14ac:dyDescent="0.3">
      <c r="A350" s="163" t="s">
        <v>436</v>
      </c>
      <c r="B350" s="164">
        <v>87</v>
      </c>
      <c r="C350" s="164">
        <v>87</v>
      </c>
      <c r="D350" s="164">
        <v>87</v>
      </c>
      <c r="E350" s="164">
        <v>87</v>
      </c>
      <c r="F350" s="164">
        <v>46</v>
      </c>
      <c r="G350" s="164">
        <v>58</v>
      </c>
      <c r="H350" s="164">
        <v>530</v>
      </c>
      <c r="I350" s="164">
        <v>665</v>
      </c>
      <c r="J350" s="164">
        <v>87</v>
      </c>
      <c r="K350" s="164">
        <v>88</v>
      </c>
      <c r="L350" s="164">
        <v>87</v>
      </c>
      <c r="M350" s="164">
        <v>87</v>
      </c>
      <c r="N350" s="164">
        <v>0</v>
      </c>
      <c r="O350" s="164">
        <v>0</v>
      </c>
      <c r="P350" s="164">
        <v>0</v>
      </c>
      <c r="Q350" s="164">
        <v>0</v>
      </c>
      <c r="R350" s="186">
        <v>37</v>
      </c>
      <c r="S350" s="186">
        <v>0</v>
      </c>
      <c r="T350" s="187">
        <v>0</v>
      </c>
      <c r="U350" s="187">
        <v>0</v>
      </c>
      <c r="V350" s="188">
        <v>0</v>
      </c>
      <c r="W350" s="188">
        <v>0</v>
      </c>
      <c r="X350" s="186">
        <v>0</v>
      </c>
      <c r="Y350" s="186"/>
      <c r="Z350" s="186"/>
      <c r="AA350" s="167">
        <v>0</v>
      </c>
      <c r="AB350" s="186"/>
      <c r="AC350" s="186"/>
      <c r="AD350" s="167">
        <v>0</v>
      </c>
      <c r="AE350" s="186">
        <v>0</v>
      </c>
      <c r="AF350" s="186">
        <v>0</v>
      </c>
      <c r="AG350" s="167">
        <v>0</v>
      </c>
      <c r="AH350" s="186"/>
      <c r="AI350" s="186"/>
      <c r="AJ350" s="167">
        <v>0</v>
      </c>
      <c r="AK350" s="186"/>
      <c r="AL350" s="186"/>
      <c r="AM350" s="167">
        <v>0</v>
      </c>
      <c r="AN350" s="186" t="s">
        <v>105</v>
      </c>
      <c r="AO350" s="186" t="s">
        <v>105</v>
      </c>
      <c r="AP350" s="167">
        <v>0</v>
      </c>
      <c r="AQ350" s="189">
        <v>87</v>
      </c>
      <c r="AR350" s="190">
        <v>0</v>
      </c>
      <c r="AS350" s="190">
        <v>0</v>
      </c>
      <c r="AT350" s="190">
        <v>0</v>
      </c>
      <c r="AU350" s="190"/>
      <c r="AV350" s="189">
        <v>87</v>
      </c>
      <c r="AW350" s="189">
        <v>61</v>
      </c>
      <c r="AX350" s="189">
        <v>703</v>
      </c>
    </row>
    <row r="351" spans="1:50" ht="20.25" hidden="1" x14ac:dyDescent="0.3">
      <c r="A351" s="163" t="s">
        <v>437</v>
      </c>
      <c r="B351" s="164">
        <v>307</v>
      </c>
      <c r="C351" s="164">
        <v>337</v>
      </c>
      <c r="D351" s="164">
        <v>244</v>
      </c>
      <c r="E351" s="164">
        <v>244</v>
      </c>
      <c r="F351" s="164">
        <v>202</v>
      </c>
      <c r="G351" s="164">
        <v>253</v>
      </c>
      <c r="H351" s="164">
        <v>827</v>
      </c>
      <c r="I351" s="164">
        <v>1037</v>
      </c>
      <c r="J351" s="164">
        <v>490</v>
      </c>
      <c r="K351" s="164">
        <v>480</v>
      </c>
      <c r="L351" s="164">
        <v>201</v>
      </c>
      <c r="M351" s="164">
        <v>191</v>
      </c>
      <c r="N351" s="164">
        <v>20</v>
      </c>
      <c r="O351" s="164">
        <v>0</v>
      </c>
      <c r="P351" s="164">
        <v>100</v>
      </c>
      <c r="Q351" s="164">
        <v>0</v>
      </c>
      <c r="R351" s="186">
        <v>347</v>
      </c>
      <c r="S351" s="186">
        <v>0</v>
      </c>
      <c r="T351" s="187">
        <v>333.25</v>
      </c>
      <c r="U351" s="187">
        <v>217</v>
      </c>
      <c r="V351" s="188">
        <v>0</v>
      </c>
      <c r="W351" s="188">
        <v>0</v>
      </c>
      <c r="X351" s="186">
        <v>437</v>
      </c>
      <c r="Y351" s="186">
        <v>7</v>
      </c>
      <c r="Z351" s="186">
        <v>7</v>
      </c>
      <c r="AA351" s="167">
        <v>0</v>
      </c>
      <c r="AB351" s="186"/>
      <c r="AC351" s="186"/>
      <c r="AD351" s="167">
        <v>0</v>
      </c>
      <c r="AE351" s="186">
        <v>0</v>
      </c>
      <c r="AF351" s="186">
        <v>0</v>
      </c>
      <c r="AG351" s="167">
        <v>0</v>
      </c>
      <c r="AH351" s="186">
        <v>7</v>
      </c>
      <c r="AI351" s="186">
        <v>7</v>
      </c>
      <c r="AJ351" s="167">
        <v>0</v>
      </c>
      <c r="AK351" s="186">
        <v>5.3</v>
      </c>
      <c r="AL351" s="186">
        <v>5.7</v>
      </c>
      <c r="AM351" s="167">
        <v>7.547169811320761</v>
      </c>
      <c r="AN351" s="186">
        <v>757</v>
      </c>
      <c r="AO351" s="186">
        <v>814</v>
      </c>
      <c r="AP351" s="167">
        <v>7.5297225891677675</v>
      </c>
      <c r="AQ351" s="189">
        <v>337</v>
      </c>
      <c r="AR351" s="190">
        <v>0</v>
      </c>
      <c r="AS351" s="190">
        <v>0</v>
      </c>
      <c r="AT351" s="190">
        <v>63</v>
      </c>
      <c r="AU351" s="190"/>
      <c r="AV351" s="189">
        <v>307</v>
      </c>
      <c r="AW351" s="189">
        <v>328</v>
      </c>
      <c r="AX351" s="189">
        <v>1069</v>
      </c>
    </row>
    <row r="352" spans="1:50" ht="20.25" hidden="1" x14ac:dyDescent="0.3">
      <c r="A352" s="163" t="s">
        <v>438</v>
      </c>
      <c r="B352" s="164">
        <v>278</v>
      </c>
      <c r="C352" s="164">
        <v>278</v>
      </c>
      <c r="D352" s="164">
        <v>111</v>
      </c>
      <c r="E352" s="164">
        <v>121</v>
      </c>
      <c r="F352" s="164">
        <v>73</v>
      </c>
      <c r="G352" s="164">
        <v>89</v>
      </c>
      <c r="H352" s="164">
        <v>654</v>
      </c>
      <c r="I352" s="164">
        <v>736</v>
      </c>
      <c r="J352" s="164">
        <v>264</v>
      </c>
      <c r="K352" s="164">
        <v>264</v>
      </c>
      <c r="L352" s="164">
        <v>66</v>
      </c>
      <c r="M352" s="164">
        <v>66</v>
      </c>
      <c r="N352" s="164">
        <v>0</v>
      </c>
      <c r="O352" s="164">
        <v>0</v>
      </c>
      <c r="P352" s="164">
        <v>0</v>
      </c>
      <c r="Q352" s="164">
        <v>0</v>
      </c>
      <c r="R352" s="186">
        <v>122</v>
      </c>
      <c r="S352" s="186">
        <v>0</v>
      </c>
      <c r="T352" s="187">
        <v>195.9675</v>
      </c>
      <c r="U352" s="187">
        <v>154.28</v>
      </c>
      <c r="V352" s="188">
        <v>0</v>
      </c>
      <c r="W352" s="188">
        <v>0</v>
      </c>
      <c r="X352" s="186">
        <v>0</v>
      </c>
      <c r="Y352" s="186"/>
      <c r="Z352" s="186"/>
      <c r="AA352" s="167">
        <v>0</v>
      </c>
      <c r="AB352" s="186"/>
      <c r="AC352" s="186"/>
      <c r="AD352" s="167">
        <v>0</v>
      </c>
      <c r="AE352" s="186">
        <v>0</v>
      </c>
      <c r="AF352" s="186">
        <v>0</v>
      </c>
      <c r="AG352" s="167">
        <v>0</v>
      </c>
      <c r="AH352" s="186"/>
      <c r="AI352" s="186"/>
      <c r="AJ352" s="167">
        <v>0</v>
      </c>
      <c r="AK352" s="186"/>
      <c r="AL352" s="186"/>
      <c r="AM352" s="167">
        <v>0</v>
      </c>
      <c r="AN352" s="186" t="s">
        <v>105</v>
      </c>
      <c r="AO352" s="186" t="s">
        <v>105</v>
      </c>
      <c r="AP352" s="167">
        <v>0</v>
      </c>
      <c r="AQ352" s="189">
        <v>278</v>
      </c>
      <c r="AR352" s="190">
        <v>0</v>
      </c>
      <c r="AS352" s="190">
        <v>0</v>
      </c>
      <c r="AT352" s="190">
        <v>157</v>
      </c>
      <c r="AU352" s="190"/>
      <c r="AV352" s="189">
        <v>278</v>
      </c>
      <c r="AW352" s="189">
        <v>192</v>
      </c>
      <c r="AX352" s="189">
        <v>689</v>
      </c>
    </row>
    <row r="353" spans="1:50" ht="20.25" hidden="1" x14ac:dyDescent="0.3">
      <c r="A353" s="163" t="s">
        <v>439</v>
      </c>
      <c r="B353" s="164">
        <v>4</v>
      </c>
      <c r="C353" s="164">
        <v>4</v>
      </c>
      <c r="D353" s="164">
        <v>4</v>
      </c>
      <c r="E353" s="164">
        <v>4</v>
      </c>
      <c r="F353" s="164">
        <v>3</v>
      </c>
      <c r="G353" s="164">
        <v>3</v>
      </c>
      <c r="H353" s="164">
        <v>750</v>
      </c>
      <c r="I353" s="164">
        <v>863</v>
      </c>
      <c r="J353" s="164">
        <v>0</v>
      </c>
      <c r="K353" s="164">
        <v>0</v>
      </c>
      <c r="L353" s="164">
        <v>0</v>
      </c>
      <c r="M353" s="164">
        <v>0</v>
      </c>
      <c r="N353" s="164">
        <v>0</v>
      </c>
      <c r="O353" s="164">
        <v>0</v>
      </c>
      <c r="P353" s="164" t="s">
        <v>105</v>
      </c>
      <c r="Q353" s="164" t="s">
        <v>105</v>
      </c>
      <c r="R353" s="186">
        <v>0</v>
      </c>
      <c r="S353" s="186">
        <v>0</v>
      </c>
      <c r="T353" s="187">
        <v>0</v>
      </c>
      <c r="U353" s="187">
        <v>0</v>
      </c>
      <c r="V353" s="188">
        <v>0</v>
      </c>
      <c r="W353" s="188">
        <v>0</v>
      </c>
      <c r="X353" s="186">
        <v>0</v>
      </c>
      <c r="Y353" s="186"/>
      <c r="Z353" s="186"/>
      <c r="AA353" s="167">
        <v>0</v>
      </c>
      <c r="AB353" s="186"/>
      <c r="AC353" s="186"/>
      <c r="AD353" s="167">
        <v>0</v>
      </c>
      <c r="AE353" s="186">
        <v>0</v>
      </c>
      <c r="AF353" s="186">
        <v>0</v>
      </c>
      <c r="AG353" s="167">
        <v>0</v>
      </c>
      <c r="AH353" s="186"/>
      <c r="AI353" s="186"/>
      <c r="AJ353" s="167">
        <v>0</v>
      </c>
      <c r="AK353" s="186"/>
      <c r="AL353" s="186"/>
      <c r="AM353" s="167">
        <v>0</v>
      </c>
      <c r="AN353" s="186" t="s">
        <v>105</v>
      </c>
      <c r="AO353" s="186" t="s">
        <v>105</v>
      </c>
      <c r="AP353" s="167">
        <v>0</v>
      </c>
      <c r="AQ353" s="189">
        <v>4</v>
      </c>
      <c r="AR353" s="190">
        <v>0</v>
      </c>
      <c r="AS353" s="190">
        <v>0</v>
      </c>
      <c r="AT353" s="190">
        <v>0</v>
      </c>
      <c r="AU353" s="190"/>
      <c r="AV353" s="189">
        <v>4</v>
      </c>
      <c r="AW353" s="189">
        <v>3.56</v>
      </c>
      <c r="AX353" s="189">
        <v>890</v>
      </c>
    </row>
    <row r="354" spans="1:50" ht="20.25" hidden="1" x14ac:dyDescent="0.3">
      <c r="A354" s="163" t="s">
        <v>440</v>
      </c>
      <c r="B354" s="164">
        <v>0</v>
      </c>
      <c r="C354" s="164">
        <v>0</v>
      </c>
      <c r="D354" s="164">
        <v>0</v>
      </c>
      <c r="E354" s="164">
        <v>0</v>
      </c>
      <c r="F354" s="164">
        <v>0</v>
      </c>
      <c r="G354" s="164">
        <v>0</v>
      </c>
      <c r="H354" s="164">
        <v>0</v>
      </c>
      <c r="I354" s="164">
        <v>0</v>
      </c>
      <c r="J354" s="164">
        <v>0</v>
      </c>
      <c r="K354" s="164">
        <v>0</v>
      </c>
      <c r="L354" s="164">
        <v>0</v>
      </c>
      <c r="M354" s="164">
        <v>0</v>
      </c>
      <c r="N354" s="164">
        <v>0</v>
      </c>
      <c r="O354" s="164">
        <v>0</v>
      </c>
      <c r="P354" s="164" t="s">
        <v>105</v>
      </c>
      <c r="Q354" s="164" t="s">
        <v>105</v>
      </c>
      <c r="R354" s="186">
        <v>0</v>
      </c>
      <c r="S354" s="186">
        <v>0</v>
      </c>
      <c r="T354" s="187">
        <v>0</v>
      </c>
      <c r="U354" s="187">
        <v>0</v>
      </c>
      <c r="V354" s="188">
        <v>0</v>
      </c>
      <c r="W354" s="188">
        <v>0</v>
      </c>
      <c r="X354" s="186">
        <v>0</v>
      </c>
      <c r="Y354" s="186"/>
      <c r="Z354" s="186"/>
      <c r="AA354" s="167">
        <v>0</v>
      </c>
      <c r="AB354" s="186"/>
      <c r="AC354" s="186"/>
      <c r="AD354" s="167">
        <v>0</v>
      </c>
      <c r="AE354" s="186">
        <v>0</v>
      </c>
      <c r="AF354" s="186">
        <v>0</v>
      </c>
      <c r="AG354" s="167">
        <v>0</v>
      </c>
      <c r="AH354" s="186"/>
      <c r="AI354" s="186"/>
      <c r="AJ354" s="167">
        <v>0</v>
      </c>
      <c r="AK354" s="186"/>
      <c r="AL354" s="186"/>
      <c r="AM354" s="167">
        <v>0</v>
      </c>
      <c r="AN354" s="186" t="s">
        <v>105</v>
      </c>
      <c r="AO354" s="186" t="s">
        <v>105</v>
      </c>
      <c r="AP354" s="167">
        <v>0</v>
      </c>
      <c r="AQ354" s="189">
        <v>0</v>
      </c>
      <c r="AR354" s="190">
        <v>0</v>
      </c>
      <c r="AS354" s="190">
        <v>0</v>
      </c>
      <c r="AT354" s="190">
        <v>0</v>
      </c>
      <c r="AU354" s="190"/>
      <c r="AV354" s="189">
        <v>0</v>
      </c>
      <c r="AW354" s="189">
        <v>0</v>
      </c>
      <c r="AX354" s="189">
        <v>0</v>
      </c>
    </row>
    <row r="355" spans="1:50" ht="20.25" hidden="1" x14ac:dyDescent="0.3">
      <c r="A355" s="163" t="s">
        <v>441</v>
      </c>
      <c r="B355" s="164">
        <v>0</v>
      </c>
      <c r="C355" s="164">
        <v>0</v>
      </c>
      <c r="D355" s="164">
        <v>0</v>
      </c>
      <c r="E355" s="164">
        <v>0</v>
      </c>
      <c r="F355" s="164">
        <v>0</v>
      </c>
      <c r="G355" s="164">
        <v>0</v>
      </c>
      <c r="H355" s="164">
        <v>0</v>
      </c>
      <c r="I355" s="164">
        <v>0</v>
      </c>
      <c r="J355" s="164">
        <v>0</v>
      </c>
      <c r="K355" s="164">
        <v>0</v>
      </c>
      <c r="L355" s="164">
        <v>0</v>
      </c>
      <c r="M355" s="164">
        <v>0</v>
      </c>
      <c r="N355" s="164">
        <v>0</v>
      </c>
      <c r="O355" s="164">
        <v>0</v>
      </c>
      <c r="P355" s="164" t="s">
        <v>105</v>
      </c>
      <c r="Q355" s="164" t="s">
        <v>105</v>
      </c>
      <c r="R355" s="186">
        <v>0</v>
      </c>
      <c r="S355" s="186">
        <v>0</v>
      </c>
      <c r="T355" s="187">
        <v>0</v>
      </c>
      <c r="U355" s="187">
        <v>0</v>
      </c>
      <c r="V355" s="188">
        <v>0</v>
      </c>
      <c r="W355" s="188">
        <v>0</v>
      </c>
      <c r="X355" s="186">
        <v>0</v>
      </c>
      <c r="Y355" s="186"/>
      <c r="Z355" s="186"/>
      <c r="AA355" s="167">
        <v>0</v>
      </c>
      <c r="AB355" s="186"/>
      <c r="AC355" s="186"/>
      <c r="AD355" s="167">
        <v>0</v>
      </c>
      <c r="AE355" s="186">
        <v>0</v>
      </c>
      <c r="AF355" s="186">
        <v>0</v>
      </c>
      <c r="AG355" s="167">
        <v>0</v>
      </c>
      <c r="AH355" s="186"/>
      <c r="AI355" s="186"/>
      <c r="AJ355" s="167">
        <v>0</v>
      </c>
      <c r="AK355" s="186"/>
      <c r="AL355" s="186"/>
      <c r="AM355" s="167">
        <v>0</v>
      </c>
      <c r="AN355" s="186" t="s">
        <v>105</v>
      </c>
      <c r="AO355" s="186" t="s">
        <v>105</v>
      </c>
      <c r="AP355" s="167">
        <v>0</v>
      </c>
      <c r="AQ355" s="189">
        <v>0</v>
      </c>
      <c r="AR355" s="190">
        <v>0</v>
      </c>
      <c r="AS355" s="190">
        <v>0</v>
      </c>
      <c r="AT355" s="190">
        <v>0</v>
      </c>
      <c r="AU355" s="190"/>
      <c r="AV355" s="189">
        <v>0</v>
      </c>
      <c r="AW355" s="189">
        <v>0</v>
      </c>
      <c r="AX355" s="189">
        <v>0</v>
      </c>
    </row>
    <row r="356" spans="1:50" ht="20.25" hidden="1" x14ac:dyDescent="0.3">
      <c r="A356" s="163" t="s">
        <v>442</v>
      </c>
      <c r="B356" s="164">
        <v>0</v>
      </c>
      <c r="C356" s="164">
        <v>10</v>
      </c>
      <c r="D356" s="164">
        <v>0</v>
      </c>
      <c r="E356" s="164">
        <v>0</v>
      </c>
      <c r="F356" s="164">
        <v>0</v>
      </c>
      <c r="G356" s="164">
        <v>0</v>
      </c>
      <c r="H356" s="164">
        <v>0</v>
      </c>
      <c r="I356" s="164">
        <v>0</v>
      </c>
      <c r="J356" s="164">
        <v>0</v>
      </c>
      <c r="K356" s="164">
        <v>0</v>
      </c>
      <c r="L356" s="164">
        <v>0</v>
      </c>
      <c r="M356" s="164">
        <v>0</v>
      </c>
      <c r="N356" s="164">
        <v>0</v>
      </c>
      <c r="O356" s="164">
        <v>0</v>
      </c>
      <c r="P356" s="164" t="s">
        <v>105</v>
      </c>
      <c r="Q356" s="164" t="s">
        <v>105</v>
      </c>
      <c r="R356" s="186">
        <v>0</v>
      </c>
      <c r="S356" s="186">
        <v>0</v>
      </c>
      <c r="T356" s="187">
        <v>7</v>
      </c>
      <c r="U356" s="187">
        <v>6</v>
      </c>
      <c r="V356" s="188">
        <v>0</v>
      </c>
      <c r="W356" s="188">
        <v>0</v>
      </c>
      <c r="X356" s="186">
        <v>0</v>
      </c>
      <c r="Y356" s="186"/>
      <c r="Z356" s="186"/>
      <c r="AA356" s="167">
        <v>0</v>
      </c>
      <c r="AB356" s="186"/>
      <c r="AC356" s="186"/>
      <c r="AD356" s="167">
        <v>0</v>
      </c>
      <c r="AE356" s="186">
        <v>0</v>
      </c>
      <c r="AF356" s="186">
        <v>0</v>
      </c>
      <c r="AG356" s="167">
        <v>0</v>
      </c>
      <c r="AH356" s="186"/>
      <c r="AI356" s="186"/>
      <c r="AJ356" s="167">
        <v>0</v>
      </c>
      <c r="AK356" s="186"/>
      <c r="AL356" s="186"/>
      <c r="AM356" s="167">
        <v>0</v>
      </c>
      <c r="AN356" s="186" t="s">
        <v>105</v>
      </c>
      <c r="AO356" s="186" t="s">
        <v>105</v>
      </c>
      <c r="AP356" s="167">
        <v>0</v>
      </c>
      <c r="AQ356" s="189">
        <v>10</v>
      </c>
      <c r="AR356" s="190">
        <v>0</v>
      </c>
      <c r="AS356" s="190">
        <v>0</v>
      </c>
      <c r="AT356" s="190">
        <v>0</v>
      </c>
      <c r="AU356" s="190"/>
      <c r="AV356" s="189">
        <v>0</v>
      </c>
      <c r="AW356" s="189">
        <v>0</v>
      </c>
      <c r="AX356" s="189">
        <v>0</v>
      </c>
    </row>
    <row r="357" spans="1:50" ht="20.25" hidden="1" x14ac:dyDescent="0.3">
      <c r="A357" s="163" t="s">
        <v>443</v>
      </c>
      <c r="B357" s="164">
        <v>83</v>
      </c>
      <c r="C357" s="164">
        <v>83</v>
      </c>
      <c r="D357" s="164">
        <v>83</v>
      </c>
      <c r="E357" s="164">
        <v>83</v>
      </c>
      <c r="F357" s="164">
        <v>33</v>
      </c>
      <c r="G357" s="164">
        <v>42</v>
      </c>
      <c r="H357" s="164">
        <v>403</v>
      </c>
      <c r="I357" s="164">
        <v>508</v>
      </c>
      <c r="J357" s="164">
        <v>67.75</v>
      </c>
      <c r="K357" s="164">
        <v>67.75</v>
      </c>
      <c r="L357" s="164">
        <v>61</v>
      </c>
      <c r="M357" s="164">
        <v>61</v>
      </c>
      <c r="N357" s="164">
        <v>0</v>
      </c>
      <c r="O357" s="164">
        <v>0</v>
      </c>
      <c r="P357" s="164">
        <v>0</v>
      </c>
      <c r="Q357" s="164">
        <v>0</v>
      </c>
      <c r="R357" s="186">
        <v>12</v>
      </c>
      <c r="S357" s="186">
        <v>0</v>
      </c>
      <c r="T357" s="187">
        <v>50.887500000000003</v>
      </c>
      <c r="U357" s="187">
        <v>39</v>
      </c>
      <c r="V357" s="188">
        <v>0</v>
      </c>
      <c r="W357" s="188">
        <v>0</v>
      </c>
      <c r="X357" s="186">
        <v>0</v>
      </c>
      <c r="Y357" s="186"/>
      <c r="Z357" s="186"/>
      <c r="AA357" s="167">
        <v>0</v>
      </c>
      <c r="AB357" s="186"/>
      <c r="AC357" s="186"/>
      <c r="AD357" s="167">
        <v>0</v>
      </c>
      <c r="AE357" s="186">
        <v>0</v>
      </c>
      <c r="AF357" s="186">
        <v>0</v>
      </c>
      <c r="AG357" s="167">
        <v>0</v>
      </c>
      <c r="AH357" s="186"/>
      <c r="AI357" s="186"/>
      <c r="AJ357" s="167">
        <v>0</v>
      </c>
      <c r="AK357" s="186"/>
      <c r="AL357" s="186"/>
      <c r="AM357" s="167">
        <v>0</v>
      </c>
      <c r="AN357" s="186" t="s">
        <v>105</v>
      </c>
      <c r="AO357" s="186" t="s">
        <v>105</v>
      </c>
      <c r="AP357" s="167">
        <v>0</v>
      </c>
      <c r="AQ357" s="189">
        <v>83</v>
      </c>
      <c r="AR357" s="190">
        <v>0</v>
      </c>
      <c r="AS357" s="190">
        <v>0</v>
      </c>
      <c r="AT357" s="190">
        <v>0</v>
      </c>
      <c r="AU357" s="190"/>
      <c r="AV357" s="189">
        <v>83</v>
      </c>
      <c r="AW357" s="189">
        <v>42</v>
      </c>
      <c r="AX357" s="189">
        <v>509</v>
      </c>
    </row>
    <row r="358" spans="1:50" ht="20.25" hidden="1" x14ac:dyDescent="0.3">
      <c r="A358" s="163" t="s">
        <v>444</v>
      </c>
      <c r="B358" s="164">
        <v>5</v>
      </c>
      <c r="C358" s="164">
        <v>5</v>
      </c>
      <c r="D358" s="164">
        <v>0</v>
      </c>
      <c r="E358" s="164">
        <v>0</v>
      </c>
      <c r="F358" s="164">
        <v>0</v>
      </c>
      <c r="G358" s="164">
        <v>0</v>
      </c>
      <c r="H358" s="164">
        <v>0</v>
      </c>
      <c r="I358" s="164">
        <v>0</v>
      </c>
      <c r="J358" s="164">
        <v>5</v>
      </c>
      <c r="K358" s="164">
        <v>5</v>
      </c>
      <c r="L358" s="164">
        <v>0</v>
      </c>
      <c r="M358" s="164">
        <v>0</v>
      </c>
      <c r="N358" s="164">
        <v>0</v>
      </c>
      <c r="O358" s="164">
        <v>0</v>
      </c>
      <c r="P358" s="164" t="s">
        <v>105</v>
      </c>
      <c r="Q358" s="164" t="s">
        <v>105</v>
      </c>
      <c r="R358" s="186">
        <v>0</v>
      </c>
      <c r="S358" s="186">
        <v>0</v>
      </c>
      <c r="T358" s="187">
        <v>10</v>
      </c>
      <c r="U358" s="187">
        <v>10</v>
      </c>
      <c r="V358" s="188">
        <v>0</v>
      </c>
      <c r="W358" s="188">
        <v>0</v>
      </c>
      <c r="X358" s="186">
        <v>0</v>
      </c>
      <c r="Y358" s="186"/>
      <c r="Z358" s="186"/>
      <c r="AA358" s="167">
        <v>0</v>
      </c>
      <c r="AB358" s="186"/>
      <c r="AC358" s="186"/>
      <c r="AD358" s="167">
        <v>0</v>
      </c>
      <c r="AE358" s="186">
        <v>0</v>
      </c>
      <c r="AF358" s="186">
        <v>0</v>
      </c>
      <c r="AG358" s="167">
        <v>0</v>
      </c>
      <c r="AH358" s="186"/>
      <c r="AI358" s="186"/>
      <c r="AJ358" s="167">
        <v>0</v>
      </c>
      <c r="AK358" s="186"/>
      <c r="AL358" s="186"/>
      <c r="AM358" s="167">
        <v>0</v>
      </c>
      <c r="AN358" s="186" t="s">
        <v>105</v>
      </c>
      <c r="AO358" s="186" t="s">
        <v>105</v>
      </c>
      <c r="AP358" s="167">
        <v>0</v>
      </c>
      <c r="AQ358" s="189">
        <v>5</v>
      </c>
      <c r="AR358" s="190">
        <v>0</v>
      </c>
      <c r="AS358" s="190">
        <v>0</v>
      </c>
      <c r="AT358" s="190">
        <v>5</v>
      </c>
      <c r="AU358" s="190"/>
      <c r="AV358" s="189">
        <v>5</v>
      </c>
      <c r="AW358" s="189">
        <v>1.25</v>
      </c>
      <c r="AX358" s="189">
        <v>250</v>
      </c>
    </row>
    <row r="359" spans="1:50" ht="20.25" hidden="1" x14ac:dyDescent="0.3">
      <c r="A359" s="163" t="s">
        <v>445</v>
      </c>
      <c r="B359" s="164">
        <v>0</v>
      </c>
      <c r="C359" s="164">
        <v>0</v>
      </c>
      <c r="D359" s="164">
        <v>0</v>
      </c>
      <c r="E359" s="164">
        <v>0</v>
      </c>
      <c r="F359" s="164">
        <v>0</v>
      </c>
      <c r="G359" s="164">
        <v>0</v>
      </c>
      <c r="H359" s="164">
        <v>0</v>
      </c>
      <c r="I359" s="164">
        <v>0</v>
      </c>
      <c r="J359" s="164">
        <v>0</v>
      </c>
      <c r="K359" s="164">
        <v>0</v>
      </c>
      <c r="L359" s="164">
        <v>0</v>
      </c>
      <c r="M359" s="164">
        <v>0</v>
      </c>
      <c r="N359" s="164">
        <v>0</v>
      </c>
      <c r="O359" s="164">
        <v>0</v>
      </c>
      <c r="P359" s="164" t="s">
        <v>105</v>
      </c>
      <c r="Q359" s="164" t="s">
        <v>105</v>
      </c>
      <c r="R359" s="186">
        <v>0</v>
      </c>
      <c r="S359" s="186">
        <v>0</v>
      </c>
      <c r="T359" s="187">
        <v>2.25</v>
      </c>
      <c r="U359" s="187">
        <v>2.5</v>
      </c>
      <c r="V359" s="188">
        <v>0</v>
      </c>
      <c r="W359" s="188">
        <v>0</v>
      </c>
      <c r="X359" s="186">
        <v>0</v>
      </c>
      <c r="Y359" s="186"/>
      <c r="Z359" s="186"/>
      <c r="AA359" s="167">
        <v>0</v>
      </c>
      <c r="AB359" s="186"/>
      <c r="AC359" s="186"/>
      <c r="AD359" s="167">
        <v>0</v>
      </c>
      <c r="AE359" s="186">
        <v>0</v>
      </c>
      <c r="AF359" s="186">
        <v>0</v>
      </c>
      <c r="AG359" s="167">
        <v>0</v>
      </c>
      <c r="AH359" s="186"/>
      <c r="AI359" s="186"/>
      <c r="AJ359" s="167">
        <v>0</v>
      </c>
      <c r="AK359" s="186"/>
      <c r="AL359" s="186"/>
      <c r="AM359" s="167">
        <v>0</v>
      </c>
      <c r="AN359" s="186" t="s">
        <v>105</v>
      </c>
      <c r="AO359" s="186" t="s">
        <v>105</v>
      </c>
      <c r="AP359" s="167">
        <v>0</v>
      </c>
      <c r="AQ359" s="189">
        <v>0</v>
      </c>
      <c r="AR359" s="190">
        <v>0</v>
      </c>
      <c r="AS359" s="190">
        <v>0</v>
      </c>
      <c r="AT359" s="190">
        <v>0</v>
      </c>
      <c r="AU359" s="190"/>
      <c r="AV359" s="189">
        <v>0</v>
      </c>
      <c r="AW359" s="189">
        <v>0</v>
      </c>
      <c r="AX359" s="189">
        <v>0</v>
      </c>
    </row>
    <row r="360" spans="1:50" ht="20.25" hidden="1" x14ac:dyDescent="0.3">
      <c r="A360" s="163" t="s">
        <v>446</v>
      </c>
      <c r="B360" s="164">
        <v>290</v>
      </c>
      <c r="C360" s="164">
        <v>405</v>
      </c>
      <c r="D360" s="164">
        <v>246</v>
      </c>
      <c r="E360" s="164">
        <v>290</v>
      </c>
      <c r="F360" s="164">
        <v>163</v>
      </c>
      <c r="G360" s="164">
        <v>213</v>
      </c>
      <c r="H360" s="164">
        <v>663</v>
      </c>
      <c r="I360" s="164">
        <v>734</v>
      </c>
      <c r="J360" s="164">
        <v>87</v>
      </c>
      <c r="K360" s="164">
        <v>87</v>
      </c>
      <c r="L360" s="164">
        <v>87</v>
      </c>
      <c r="M360" s="164">
        <v>87</v>
      </c>
      <c r="N360" s="164">
        <v>99.25</v>
      </c>
      <c r="O360" s="164">
        <v>3.5</v>
      </c>
      <c r="P360" s="164">
        <v>1141</v>
      </c>
      <c r="Q360" s="164">
        <v>40</v>
      </c>
      <c r="R360" s="186">
        <v>228</v>
      </c>
      <c r="S360" s="186">
        <v>0</v>
      </c>
      <c r="T360" s="187">
        <v>343.5</v>
      </c>
      <c r="U360" s="187">
        <v>123.5</v>
      </c>
      <c r="V360" s="188">
        <v>0</v>
      </c>
      <c r="W360" s="188">
        <v>0</v>
      </c>
      <c r="X360" s="186">
        <v>777</v>
      </c>
      <c r="Y360" s="186">
        <v>126</v>
      </c>
      <c r="Z360" s="186">
        <v>126</v>
      </c>
      <c r="AA360" s="167">
        <v>0</v>
      </c>
      <c r="AB360" s="186"/>
      <c r="AC360" s="186"/>
      <c r="AD360" s="167">
        <v>0</v>
      </c>
      <c r="AE360" s="186">
        <v>0</v>
      </c>
      <c r="AF360" s="186">
        <v>0</v>
      </c>
      <c r="AG360" s="167">
        <v>0</v>
      </c>
      <c r="AH360" s="186">
        <v>126</v>
      </c>
      <c r="AI360" s="186">
        <v>126</v>
      </c>
      <c r="AJ360" s="167">
        <v>0</v>
      </c>
      <c r="AK360" s="186">
        <v>84.9</v>
      </c>
      <c r="AL360" s="186">
        <v>93</v>
      </c>
      <c r="AM360" s="167">
        <v>9.54063604240282</v>
      </c>
      <c r="AN360" s="186">
        <v>674</v>
      </c>
      <c r="AO360" s="186">
        <v>738</v>
      </c>
      <c r="AP360" s="167">
        <v>9.4955489614243334</v>
      </c>
      <c r="AQ360" s="189">
        <v>405</v>
      </c>
      <c r="AR360" s="190">
        <v>0</v>
      </c>
      <c r="AS360" s="190">
        <v>0</v>
      </c>
      <c r="AT360" s="190">
        <v>0</v>
      </c>
      <c r="AU360" s="190"/>
      <c r="AV360" s="189">
        <v>290</v>
      </c>
      <c r="AW360" s="189">
        <v>231</v>
      </c>
      <c r="AX360" s="189">
        <v>798</v>
      </c>
    </row>
    <row r="361" spans="1:50" ht="20.25" hidden="1" x14ac:dyDescent="0.3">
      <c r="A361" s="163" t="s">
        <v>447</v>
      </c>
      <c r="B361" s="164">
        <v>0</v>
      </c>
      <c r="C361" s="164">
        <v>0</v>
      </c>
      <c r="D361" s="164">
        <v>0</v>
      </c>
      <c r="E361" s="164">
        <v>0</v>
      </c>
      <c r="F361" s="164">
        <v>0</v>
      </c>
      <c r="G361" s="164">
        <v>0</v>
      </c>
      <c r="H361" s="164">
        <v>0</v>
      </c>
      <c r="I361" s="164">
        <v>0</v>
      </c>
      <c r="J361" s="164">
        <v>0</v>
      </c>
      <c r="K361" s="164">
        <v>0</v>
      </c>
      <c r="L361" s="164">
        <v>0</v>
      </c>
      <c r="M361" s="164">
        <v>0</v>
      </c>
      <c r="N361" s="164">
        <v>0</v>
      </c>
      <c r="O361" s="164">
        <v>0</v>
      </c>
      <c r="P361" s="164" t="s">
        <v>105</v>
      </c>
      <c r="Q361" s="164" t="s">
        <v>105</v>
      </c>
      <c r="R361" s="186">
        <v>0</v>
      </c>
      <c r="S361" s="186">
        <v>0</v>
      </c>
      <c r="T361" s="187">
        <v>0</v>
      </c>
      <c r="U361" s="187">
        <v>0</v>
      </c>
      <c r="V361" s="188">
        <v>0</v>
      </c>
      <c r="W361" s="188">
        <v>0</v>
      </c>
      <c r="X361" s="186">
        <v>0</v>
      </c>
      <c r="Y361" s="186"/>
      <c r="Z361" s="186"/>
      <c r="AA361" s="167">
        <v>0</v>
      </c>
      <c r="AB361" s="186"/>
      <c r="AC361" s="186"/>
      <c r="AD361" s="167">
        <v>0</v>
      </c>
      <c r="AE361" s="186">
        <v>0</v>
      </c>
      <c r="AF361" s="186">
        <v>0</v>
      </c>
      <c r="AG361" s="167">
        <v>0</v>
      </c>
      <c r="AH361" s="186"/>
      <c r="AI361" s="186"/>
      <c r="AJ361" s="167">
        <v>0</v>
      </c>
      <c r="AK361" s="186"/>
      <c r="AL361" s="186"/>
      <c r="AM361" s="167">
        <v>0</v>
      </c>
      <c r="AN361" s="186" t="s">
        <v>105</v>
      </c>
      <c r="AO361" s="186" t="s">
        <v>105</v>
      </c>
      <c r="AP361" s="167">
        <v>0</v>
      </c>
      <c r="AQ361" s="189">
        <v>0</v>
      </c>
      <c r="AR361" s="190">
        <v>0</v>
      </c>
      <c r="AS361" s="190">
        <v>0</v>
      </c>
      <c r="AT361" s="190">
        <v>0</v>
      </c>
      <c r="AU361" s="190"/>
      <c r="AV361" s="189">
        <v>0</v>
      </c>
      <c r="AW361" s="189">
        <v>0</v>
      </c>
      <c r="AX361" s="189">
        <v>0</v>
      </c>
    </row>
    <row r="362" spans="1:50" ht="20.25" hidden="1" x14ac:dyDescent="0.3">
      <c r="A362" s="163" t="s">
        <v>448</v>
      </c>
      <c r="B362" s="164">
        <v>0</v>
      </c>
      <c r="C362" s="164">
        <v>0</v>
      </c>
      <c r="D362" s="164">
        <v>0</v>
      </c>
      <c r="E362" s="164">
        <v>0</v>
      </c>
      <c r="F362" s="164">
        <v>0</v>
      </c>
      <c r="G362" s="164">
        <v>0</v>
      </c>
      <c r="H362" s="164">
        <v>0</v>
      </c>
      <c r="I362" s="164">
        <v>0</v>
      </c>
      <c r="J362" s="164">
        <v>0</v>
      </c>
      <c r="K362" s="164">
        <v>1</v>
      </c>
      <c r="L362" s="164">
        <v>0</v>
      </c>
      <c r="M362" s="164">
        <v>0</v>
      </c>
      <c r="N362" s="164">
        <v>0</v>
      </c>
      <c r="O362" s="164">
        <v>0</v>
      </c>
      <c r="P362" s="164" t="s">
        <v>105</v>
      </c>
      <c r="Q362" s="164" t="s">
        <v>105</v>
      </c>
      <c r="R362" s="186">
        <v>0</v>
      </c>
      <c r="S362" s="186">
        <v>0</v>
      </c>
      <c r="T362" s="187">
        <v>1</v>
      </c>
      <c r="U362" s="187">
        <v>0</v>
      </c>
      <c r="V362" s="188">
        <v>0</v>
      </c>
      <c r="W362" s="188">
        <v>0</v>
      </c>
      <c r="X362" s="186">
        <v>0</v>
      </c>
      <c r="Y362" s="186"/>
      <c r="Z362" s="186"/>
      <c r="AA362" s="167">
        <v>0</v>
      </c>
      <c r="AB362" s="186"/>
      <c r="AC362" s="186"/>
      <c r="AD362" s="167">
        <v>0</v>
      </c>
      <c r="AE362" s="186">
        <v>0</v>
      </c>
      <c r="AF362" s="186">
        <v>0</v>
      </c>
      <c r="AG362" s="167">
        <v>0</v>
      </c>
      <c r="AH362" s="186"/>
      <c r="AI362" s="186"/>
      <c r="AJ362" s="167">
        <v>0</v>
      </c>
      <c r="AK362" s="186"/>
      <c r="AL362" s="186"/>
      <c r="AM362" s="167">
        <v>0</v>
      </c>
      <c r="AN362" s="186" t="s">
        <v>105</v>
      </c>
      <c r="AO362" s="186" t="s">
        <v>105</v>
      </c>
      <c r="AP362" s="167">
        <v>0</v>
      </c>
      <c r="AQ362" s="189">
        <v>0</v>
      </c>
      <c r="AR362" s="190">
        <v>0</v>
      </c>
      <c r="AS362" s="190">
        <v>0</v>
      </c>
      <c r="AT362" s="190">
        <v>0</v>
      </c>
      <c r="AU362" s="190"/>
      <c r="AV362" s="189">
        <v>0</v>
      </c>
      <c r="AW362" s="189">
        <v>0</v>
      </c>
      <c r="AX362" s="189">
        <v>0</v>
      </c>
    </row>
    <row r="363" spans="1:50" ht="20.25" hidden="1" x14ac:dyDescent="0.3">
      <c r="A363" s="163" t="s">
        <v>449</v>
      </c>
      <c r="B363" s="164">
        <v>102</v>
      </c>
      <c r="C363" s="164">
        <v>102</v>
      </c>
      <c r="D363" s="164">
        <v>83</v>
      </c>
      <c r="E363" s="164">
        <v>89</v>
      </c>
      <c r="F363" s="164">
        <v>35</v>
      </c>
      <c r="G363" s="164">
        <v>55</v>
      </c>
      <c r="H363" s="164">
        <v>425</v>
      </c>
      <c r="I363" s="164">
        <v>615</v>
      </c>
      <c r="J363" s="164">
        <v>0</v>
      </c>
      <c r="K363" s="164">
        <v>0</v>
      </c>
      <c r="L363" s="164">
        <v>0</v>
      </c>
      <c r="M363" s="164">
        <v>0</v>
      </c>
      <c r="N363" s="164">
        <v>0</v>
      </c>
      <c r="O363" s="164">
        <v>0</v>
      </c>
      <c r="P363" s="164" t="s">
        <v>105</v>
      </c>
      <c r="Q363" s="164" t="s">
        <v>105</v>
      </c>
      <c r="R363" s="186">
        <v>60</v>
      </c>
      <c r="S363" s="186">
        <v>0</v>
      </c>
      <c r="T363" s="187">
        <v>69.25</v>
      </c>
      <c r="U363" s="187">
        <v>11.5</v>
      </c>
      <c r="V363" s="188">
        <v>0</v>
      </c>
      <c r="W363" s="188">
        <v>0</v>
      </c>
      <c r="X363" s="186">
        <v>0</v>
      </c>
      <c r="Y363" s="186"/>
      <c r="Z363" s="186"/>
      <c r="AA363" s="167">
        <v>0</v>
      </c>
      <c r="AB363" s="186"/>
      <c r="AC363" s="186"/>
      <c r="AD363" s="167">
        <v>0</v>
      </c>
      <c r="AE363" s="186">
        <v>0</v>
      </c>
      <c r="AF363" s="186">
        <v>0</v>
      </c>
      <c r="AG363" s="167">
        <v>0</v>
      </c>
      <c r="AH363" s="186"/>
      <c r="AI363" s="186"/>
      <c r="AJ363" s="167">
        <v>0</v>
      </c>
      <c r="AK363" s="186"/>
      <c r="AL363" s="186"/>
      <c r="AM363" s="167">
        <v>0</v>
      </c>
      <c r="AN363" s="186" t="s">
        <v>105</v>
      </c>
      <c r="AO363" s="186" t="s">
        <v>105</v>
      </c>
      <c r="AP363" s="167">
        <v>0</v>
      </c>
      <c r="AQ363" s="189">
        <v>102</v>
      </c>
      <c r="AR363" s="190">
        <v>0</v>
      </c>
      <c r="AS363" s="190">
        <v>0</v>
      </c>
      <c r="AT363" s="190">
        <v>13</v>
      </c>
      <c r="AU363" s="190"/>
      <c r="AV363" s="189">
        <v>102</v>
      </c>
      <c r="AW363" s="189">
        <v>67</v>
      </c>
      <c r="AX363" s="189">
        <v>656</v>
      </c>
    </row>
    <row r="364" spans="1:50" ht="20.25" hidden="1" x14ac:dyDescent="0.3">
      <c r="A364" s="163" t="s">
        <v>450</v>
      </c>
      <c r="B364" s="164">
        <v>17</v>
      </c>
      <c r="C364" s="164">
        <v>17</v>
      </c>
      <c r="D364" s="164">
        <v>13</v>
      </c>
      <c r="E364" s="164">
        <v>13</v>
      </c>
      <c r="F364" s="164">
        <v>7</v>
      </c>
      <c r="G364" s="164">
        <v>8</v>
      </c>
      <c r="H364" s="164">
        <v>520</v>
      </c>
      <c r="I364" s="164">
        <v>611</v>
      </c>
      <c r="J364" s="164">
        <v>16</v>
      </c>
      <c r="K364" s="164">
        <v>16</v>
      </c>
      <c r="L364" s="164">
        <v>8</v>
      </c>
      <c r="M364" s="164">
        <v>8</v>
      </c>
      <c r="N364" s="164">
        <v>0</v>
      </c>
      <c r="O364" s="164">
        <v>0</v>
      </c>
      <c r="P364" s="164">
        <v>0</v>
      </c>
      <c r="Q364" s="164">
        <v>0</v>
      </c>
      <c r="R364" s="186">
        <v>4</v>
      </c>
      <c r="S364" s="186">
        <v>0</v>
      </c>
      <c r="T364" s="187">
        <v>0</v>
      </c>
      <c r="U364" s="187">
        <v>2.5</v>
      </c>
      <c r="V364" s="188">
        <v>0</v>
      </c>
      <c r="W364" s="188">
        <v>0</v>
      </c>
      <c r="X364" s="186">
        <v>0</v>
      </c>
      <c r="Y364" s="186"/>
      <c r="Z364" s="186"/>
      <c r="AA364" s="167">
        <v>0</v>
      </c>
      <c r="AB364" s="186"/>
      <c r="AC364" s="186"/>
      <c r="AD364" s="167">
        <v>0</v>
      </c>
      <c r="AE364" s="186">
        <v>0</v>
      </c>
      <c r="AF364" s="186">
        <v>0</v>
      </c>
      <c r="AG364" s="167">
        <v>0</v>
      </c>
      <c r="AH364" s="186"/>
      <c r="AI364" s="186"/>
      <c r="AJ364" s="167">
        <v>0</v>
      </c>
      <c r="AK364" s="186"/>
      <c r="AL364" s="186"/>
      <c r="AM364" s="167">
        <v>0</v>
      </c>
      <c r="AN364" s="186" t="s">
        <v>105</v>
      </c>
      <c r="AO364" s="186" t="s">
        <v>105</v>
      </c>
      <c r="AP364" s="167">
        <v>0</v>
      </c>
      <c r="AQ364" s="189">
        <v>17</v>
      </c>
      <c r="AR364" s="190">
        <v>0</v>
      </c>
      <c r="AS364" s="190">
        <v>0</v>
      </c>
      <c r="AT364" s="190">
        <v>4</v>
      </c>
      <c r="AU364" s="190"/>
      <c r="AV364" s="189">
        <v>17</v>
      </c>
      <c r="AW364" s="189">
        <v>11</v>
      </c>
      <c r="AX364" s="189">
        <v>651</v>
      </c>
    </row>
    <row r="365" spans="1:50" ht="20.25" hidden="1" x14ac:dyDescent="0.3">
      <c r="A365" s="163" t="s">
        <v>451</v>
      </c>
      <c r="B365" s="164">
        <v>0</v>
      </c>
      <c r="C365" s="164">
        <v>0</v>
      </c>
      <c r="D365" s="164">
        <v>0</v>
      </c>
      <c r="E365" s="164">
        <v>0</v>
      </c>
      <c r="F365" s="164">
        <v>0</v>
      </c>
      <c r="G365" s="164">
        <v>0</v>
      </c>
      <c r="H365" s="164">
        <v>0</v>
      </c>
      <c r="I365" s="164">
        <v>0</v>
      </c>
      <c r="J365" s="164">
        <v>0</v>
      </c>
      <c r="K365" s="164">
        <v>0</v>
      </c>
      <c r="L365" s="164">
        <v>0</v>
      </c>
      <c r="M365" s="164">
        <v>0</v>
      </c>
      <c r="N365" s="164">
        <v>0</v>
      </c>
      <c r="O365" s="164">
        <v>0</v>
      </c>
      <c r="P365" s="164" t="s">
        <v>105</v>
      </c>
      <c r="Q365" s="164" t="s">
        <v>105</v>
      </c>
      <c r="R365" s="186">
        <v>0</v>
      </c>
      <c r="S365" s="186">
        <v>0</v>
      </c>
      <c r="T365" s="187">
        <v>6</v>
      </c>
      <c r="U365" s="187">
        <v>6</v>
      </c>
      <c r="V365" s="188">
        <v>0</v>
      </c>
      <c r="W365" s="188">
        <v>0</v>
      </c>
      <c r="X365" s="186">
        <v>0</v>
      </c>
      <c r="Y365" s="186"/>
      <c r="Z365" s="186"/>
      <c r="AA365" s="167">
        <v>0</v>
      </c>
      <c r="AB365" s="186"/>
      <c r="AC365" s="186"/>
      <c r="AD365" s="167">
        <v>0</v>
      </c>
      <c r="AE365" s="186">
        <v>0</v>
      </c>
      <c r="AF365" s="186">
        <v>0</v>
      </c>
      <c r="AG365" s="167">
        <v>0</v>
      </c>
      <c r="AH365" s="186"/>
      <c r="AI365" s="186"/>
      <c r="AJ365" s="167">
        <v>0</v>
      </c>
      <c r="AK365" s="186"/>
      <c r="AL365" s="186"/>
      <c r="AM365" s="167">
        <v>0</v>
      </c>
      <c r="AN365" s="186" t="s">
        <v>105</v>
      </c>
      <c r="AO365" s="186" t="s">
        <v>105</v>
      </c>
      <c r="AP365" s="167">
        <v>0</v>
      </c>
      <c r="AQ365" s="189">
        <v>0</v>
      </c>
      <c r="AR365" s="190">
        <v>0</v>
      </c>
      <c r="AS365" s="190">
        <v>0</v>
      </c>
      <c r="AT365" s="190">
        <v>0</v>
      </c>
      <c r="AU365" s="190"/>
      <c r="AV365" s="189">
        <v>0</v>
      </c>
      <c r="AW365" s="189">
        <v>0</v>
      </c>
      <c r="AX365" s="189">
        <v>0</v>
      </c>
    </row>
    <row r="366" spans="1:50" ht="20.25" hidden="1" x14ac:dyDescent="0.3">
      <c r="A366" s="163" t="s">
        <v>452</v>
      </c>
      <c r="B366" s="164">
        <v>0</v>
      </c>
      <c r="C366" s="164">
        <v>0</v>
      </c>
      <c r="D366" s="164">
        <v>0</v>
      </c>
      <c r="E366" s="164">
        <v>0</v>
      </c>
      <c r="F366" s="164">
        <v>0</v>
      </c>
      <c r="G366" s="164">
        <v>0</v>
      </c>
      <c r="H366" s="164">
        <v>0</v>
      </c>
      <c r="I366" s="164">
        <v>0</v>
      </c>
      <c r="J366" s="164">
        <v>10.5</v>
      </c>
      <c r="K366" s="164">
        <v>10.5</v>
      </c>
      <c r="L366" s="164">
        <v>2</v>
      </c>
      <c r="M366" s="164">
        <v>2</v>
      </c>
      <c r="N366" s="164">
        <v>0</v>
      </c>
      <c r="O366" s="164">
        <v>4</v>
      </c>
      <c r="P366" s="164">
        <v>0</v>
      </c>
      <c r="Q366" s="164">
        <v>2000</v>
      </c>
      <c r="R366" s="186">
        <v>0</v>
      </c>
      <c r="S366" s="186">
        <v>0</v>
      </c>
      <c r="T366" s="187">
        <v>0</v>
      </c>
      <c r="U366" s="187">
        <v>0.25</v>
      </c>
      <c r="V366" s="188">
        <v>0</v>
      </c>
      <c r="W366" s="188">
        <v>0</v>
      </c>
      <c r="X366" s="186">
        <v>0</v>
      </c>
      <c r="Y366" s="186"/>
      <c r="Z366" s="186"/>
      <c r="AA366" s="167">
        <v>0</v>
      </c>
      <c r="AB366" s="186"/>
      <c r="AC366" s="186"/>
      <c r="AD366" s="167">
        <v>0</v>
      </c>
      <c r="AE366" s="186">
        <v>0</v>
      </c>
      <c r="AF366" s="186">
        <v>0</v>
      </c>
      <c r="AG366" s="167">
        <v>0</v>
      </c>
      <c r="AH366" s="186"/>
      <c r="AI366" s="186"/>
      <c r="AJ366" s="167">
        <v>0</v>
      </c>
      <c r="AK366" s="186"/>
      <c r="AL366" s="186"/>
      <c r="AM366" s="167">
        <v>0</v>
      </c>
      <c r="AN366" s="186" t="s">
        <v>105</v>
      </c>
      <c r="AO366" s="186" t="s">
        <v>105</v>
      </c>
      <c r="AP366" s="167">
        <v>0</v>
      </c>
      <c r="AQ366" s="189">
        <v>0</v>
      </c>
      <c r="AR366" s="190">
        <v>0</v>
      </c>
      <c r="AS366" s="190">
        <v>0</v>
      </c>
      <c r="AT366" s="190">
        <v>0</v>
      </c>
      <c r="AU366" s="190"/>
      <c r="AV366" s="189">
        <v>0</v>
      </c>
      <c r="AW366" s="189">
        <v>0</v>
      </c>
      <c r="AX366" s="189">
        <v>0</v>
      </c>
    </row>
    <row r="367" spans="1:50" ht="20.25" hidden="1" x14ac:dyDescent="0.3">
      <c r="A367" s="163" t="s">
        <v>453</v>
      </c>
      <c r="B367" s="164">
        <v>0</v>
      </c>
      <c r="C367" s="164">
        <v>18</v>
      </c>
      <c r="D367" s="164">
        <v>0</v>
      </c>
      <c r="E367" s="164">
        <v>0</v>
      </c>
      <c r="F367" s="164">
        <v>0</v>
      </c>
      <c r="G367" s="164">
        <v>0</v>
      </c>
      <c r="H367" s="164">
        <v>0</v>
      </c>
      <c r="I367" s="164">
        <v>0</v>
      </c>
      <c r="J367" s="164">
        <v>0</v>
      </c>
      <c r="K367" s="164">
        <v>26</v>
      </c>
      <c r="L367" s="164">
        <v>0</v>
      </c>
      <c r="M367" s="164">
        <v>26</v>
      </c>
      <c r="N367" s="164">
        <v>0</v>
      </c>
      <c r="O367" s="164">
        <v>0</v>
      </c>
      <c r="P367" s="164" t="s">
        <v>105</v>
      </c>
      <c r="Q367" s="164">
        <v>0</v>
      </c>
      <c r="R367" s="186">
        <v>0</v>
      </c>
      <c r="S367" s="186">
        <v>0</v>
      </c>
      <c r="T367" s="187">
        <v>26</v>
      </c>
      <c r="U367" s="187">
        <v>20</v>
      </c>
      <c r="V367" s="188">
        <v>0</v>
      </c>
      <c r="W367" s="188">
        <v>0</v>
      </c>
      <c r="X367" s="186">
        <v>0</v>
      </c>
      <c r="Y367" s="186"/>
      <c r="Z367" s="186"/>
      <c r="AA367" s="167">
        <v>0</v>
      </c>
      <c r="AB367" s="186"/>
      <c r="AC367" s="186"/>
      <c r="AD367" s="167">
        <v>0</v>
      </c>
      <c r="AE367" s="186">
        <v>0</v>
      </c>
      <c r="AF367" s="186">
        <v>0</v>
      </c>
      <c r="AG367" s="167">
        <v>0</v>
      </c>
      <c r="AH367" s="186"/>
      <c r="AI367" s="186"/>
      <c r="AJ367" s="167">
        <v>0</v>
      </c>
      <c r="AK367" s="186"/>
      <c r="AL367" s="186"/>
      <c r="AM367" s="167">
        <v>0</v>
      </c>
      <c r="AN367" s="186" t="s">
        <v>105</v>
      </c>
      <c r="AO367" s="186" t="s">
        <v>105</v>
      </c>
      <c r="AP367" s="167">
        <v>0</v>
      </c>
      <c r="AQ367" s="189">
        <v>18</v>
      </c>
      <c r="AR367" s="190">
        <v>0</v>
      </c>
      <c r="AS367" s="190">
        <v>0</v>
      </c>
      <c r="AT367" s="190">
        <v>0</v>
      </c>
      <c r="AU367" s="190"/>
      <c r="AV367" s="189">
        <v>0</v>
      </c>
      <c r="AW367" s="189">
        <v>0</v>
      </c>
      <c r="AX367" s="189">
        <v>0</v>
      </c>
    </row>
    <row r="368" spans="1:50" ht="20.25" hidden="1" x14ac:dyDescent="0.3">
      <c r="A368" s="163" t="s">
        <v>454</v>
      </c>
      <c r="B368" s="164">
        <v>0</v>
      </c>
      <c r="C368" s="164">
        <v>0</v>
      </c>
      <c r="D368" s="164">
        <v>0</v>
      </c>
      <c r="E368" s="164">
        <v>0</v>
      </c>
      <c r="F368" s="164">
        <v>0</v>
      </c>
      <c r="G368" s="164">
        <v>0</v>
      </c>
      <c r="H368" s="164">
        <v>0</v>
      </c>
      <c r="I368" s="164">
        <v>0</v>
      </c>
      <c r="J368" s="164">
        <v>5</v>
      </c>
      <c r="K368" s="164">
        <v>5</v>
      </c>
      <c r="L368" s="164">
        <v>5</v>
      </c>
      <c r="M368" s="164">
        <v>5</v>
      </c>
      <c r="N368" s="164">
        <v>0</v>
      </c>
      <c r="O368" s="164">
        <v>8</v>
      </c>
      <c r="P368" s="164">
        <v>0</v>
      </c>
      <c r="Q368" s="164">
        <v>1600</v>
      </c>
      <c r="R368" s="186">
        <v>0</v>
      </c>
      <c r="S368" s="186">
        <v>0</v>
      </c>
      <c r="T368" s="187">
        <v>0</v>
      </c>
      <c r="U368" s="187">
        <v>0</v>
      </c>
      <c r="V368" s="188">
        <v>0</v>
      </c>
      <c r="W368" s="188">
        <v>0</v>
      </c>
      <c r="X368" s="186">
        <v>0</v>
      </c>
      <c r="Y368" s="186"/>
      <c r="Z368" s="186"/>
      <c r="AA368" s="167">
        <v>0</v>
      </c>
      <c r="AB368" s="186"/>
      <c r="AC368" s="186"/>
      <c r="AD368" s="167">
        <v>0</v>
      </c>
      <c r="AE368" s="186">
        <v>0</v>
      </c>
      <c r="AF368" s="186">
        <v>0</v>
      </c>
      <c r="AG368" s="167">
        <v>0</v>
      </c>
      <c r="AH368" s="186"/>
      <c r="AI368" s="186"/>
      <c r="AJ368" s="167">
        <v>0</v>
      </c>
      <c r="AK368" s="186"/>
      <c r="AL368" s="186"/>
      <c r="AM368" s="167">
        <v>0</v>
      </c>
      <c r="AN368" s="186" t="s">
        <v>105</v>
      </c>
      <c r="AO368" s="186" t="s">
        <v>105</v>
      </c>
      <c r="AP368" s="167">
        <v>0</v>
      </c>
      <c r="AQ368" s="189">
        <v>0</v>
      </c>
      <c r="AR368" s="190">
        <v>0</v>
      </c>
      <c r="AS368" s="190">
        <v>0</v>
      </c>
      <c r="AT368" s="190">
        <v>0</v>
      </c>
      <c r="AU368" s="190"/>
      <c r="AV368" s="189">
        <v>0</v>
      </c>
      <c r="AW368" s="189">
        <v>0</v>
      </c>
      <c r="AX368" s="189">
        <v>0</v>
      </c>
    </row>
    <row r="369" spans="1:50" ht="20.25" hidden="1" x14ac:dyDescent="0.3">
      <c r="A369" s="163" t="s">
        <v>455</v>
      </c>
      <c r="B369" s="164">
        <v>63</v>
      </c>
      <c r="C369" s="164">
        <v>63</v>
      </c>
      <c r="D369" s="164">
        <v>30</v>
      </c>
      <c r="E369" s="164">
        <v>30</v>
      </c>
      <c r="F369" s="164">
        <v>19</v>
      </c>
      <c r="G369" s="164">
        <v>25</v>
      </c>
      <c r="H369" s="164">
        <v>624</v>
      </c>
      <c r="I369" s="164">
        <v>829</v>
      </c>
      <c r="J369" s="164">
        <v>117</v>
      </c>
      <c r="K369" s="164">
        <v>120</v>
      </c>
      <c r="L369" s="164">
        <v>58</v>
      </c>
      <c r="M369" s="164">
        <v>61</v>
      </c>
      <c r="N369" s="164">
        <v>45.3</v>
      </c>
      <c r="O369" s="164">
        <v>0</v>
      </c>
      <c r="P369" s="164">
        <v>781</v>
      </c>
      <c r="Q369" s="164">
        <v>0</v>
      </c>
      <c r="R369" s="186">
        <v>30</v>
      </c>
      <c r="S369" s="186">
        <v>0</v>
      </c>
      <c r="T369" s="187">
        <v>16.5</v>
      </c>
      <c r="U369" s="187">
        <v>16.5</v>
      </c>
      <c r="V369" s="188">
        <v>0</v>
      </c>
      <c r="W369" s="188">
        <v>0</v>
      </c>
      <c r="X369" s="186">
        <v>0</v>
      </c>
      <c r="Y369" s="186"/>
      <c r="Z369" s="186"/>
      <c r="AA369" s="167">
        <v>0</v>
      </c>
      <c r="AB369" s="186"/>
      <c r="AC369" s="186"/>
      <c r="AD369" s="167">
        <v>0</v>
      </c>
      <c r="AE369" s="186">
        <v>0</v>
      </c>
      <c r="AF369" s="186">
        <v>0</v>
      </c>
      <c r="AG369" s="167">
        <v>0</v>
      </c>
      <c r="AH369" s="186"/>
      <c r="AI369" s="186"/>
      <c r="AJ369" s="167">
        <v>0</v>
      </c>
      <c r="AK369" s="186"/>
      <c r="AL369" s="186"/>
      <c r="AM369" s="167">
        <v>0</v>
      </c>
      <c r="AN369" s="186" t="s">
        <v>105</v>
      </c>
      <c r="AO369" s="186" t="s">
        <v>105</v>
      </c>
      <c r="AP369" s="167">
        <v>0</v>
      </c>
      <c r="AQ369" s="189">
        <v>63</v>
      </c>
      <c r="AR369" s="190">
        <v>0</v>
      </c>
      <c r="AS369" s="190">
        <v>0</v>
      </c>
      <c r="AT369" s="190">
        <v>33</v>
      </c>
      <c r="AU369" s="190"/>
      <c r="AV369" s="189">
        <v>63</v>
      </c>
      <c r="AW369" s="189">
        <v>44</v>
      </c>
      <c r="AX369" s="189">
        <v>704</v>
      </c>
    </row>
    <row r="370" spans="1:50" ht="20.25" hidden="1" x14ac:dyDescent="0.3">
      <c r="A370" s="181" t="s">
        <v>456</v>
      </c>
      <c r="B370" s="164">
        <v>1203</v>
      </c>
      <c r="C370" s="164">
        <v>725</v>
      </c>
      <c r="D370" s="164">
        <v>1194</v>
      </c>
      <c r="E370" s="164">
        <v>692</v>
      </c>
      <c r="F370" s="164">
        <v>949</v>
      </c>
      <c r="G370" s="164">
        <v>680</v>
      </c>
      <c r="H370" s="164">
        <v>795</v>
      </c>
      <c r="I370" s="164">
        <v>983</v>
      </c>
      <c r="J370" s="164">
        <v>489.25</v>
      </c>
      <c r="K370" s="164">
        <v>356.25</v>
      </c>
      <c r="L370" s="164">
        <v>277.25</v>
      </c>
      <c r="M370" s="164">
        <v>187.25</v>
      </c>
      <c r="N370" s="164">
        <v>293.79500000000002</v>
      </c>
      <c r="O370" s="164">
        <v>114.48099999999999</v>
      </c>
      <c r="P370" s="164">
        <v>1060</v>
      </c>
      <c r="Q370" s="164">
        <v>611</v>
      </c>
      <c r="R370" s="186">
        <v>500</v>
      </c>
      <c r="S370" s="186">
        <v>0</v>
      </c>
      <c r="T370" s="187">
        <v>513.52250000000004</v>
      </c>
      <c r="U370" s="187">
        <v>327.01</v>
      </c>
      <c r="V370" s="188">
        <v>0</v>
      </c>
      <c r="W370" s="188">
        <v>0</v>
      </c>
      <c r="X370" s="186">
        <v>846</v>
      </c>
      <c r="Y370" s="186">
        <v>27</v>
      </c>
      <c r="Z370" s="186">
        <v>27</v>
      </c>
      <c r="AA370" s="157">
        <f>(Z370-Y370)/Y370*100</f>
        <v>0</v>
      </c>
      <c r="AB370" s="186"/>
      <c r="AC370" s="186"/>
      <c r="AD370" s="157">
        <v>0</v>
      </c>
      <c r="AE370" s="186">
        <v>0</v>
      </c>
      <c r="AF370" s="186">
        <v>0</v>
      </c>
      <c r="AG370" s="157">
        <v>0</v>
      </c>
      <c r="AH370" s="186">
        <v>27</v>
      </c>
      <c r="AI370" s="186">
        <v>27</v>
      </c>
      <c r="AJ370" s="157">
        <f>(AI370-AH370)/AH370*100</f>
        <v>0</v>
      </c>
      <c r="AK370" s="186">
        <v>21.9</v>
      </c>
      <c r="AL370" s="186">
        <v>22.84</v>
      </c>
      <c r="AM370" s="157">
        <f>(AL370-AK370)/AK370*100</f>
        <v>4.2922374429223806</v>
      </c>
      <c r="AN370" s="186">
        <v>811</v>
      </c>
      <c r="AO370" s="186">
        <v>846</v>
      </c>
      <c r="AP370" s="157">
        <f>(AO370-AN370)/AN370*100</f>
        <v>4.3156596794081379</v>
      </c>
      <c r="AQ370" s="189">
        <v>725</v>
      </c>
      <c r="AR370" s="190">
        <v>0</v>
      </c>
      <c r="AS370" s="190">
        <v>0</v>
      </c>
      <c r="AT370" s="190">
        <v>2</v>
      </c>
      <c r="AU370" s="190"/>
      <c r="AV370" s="189">
        <v>694</v>
      </c>
      <c r="AW370" s="190">
        <v>605.86</v>
      </c>
      <c r="AX370" s="189">
        <v>873</v>
      </c>
    </row>
    <row r="371" spans="1:50" ht="20.25" hidden="1" x14ac:dyDescent="0.3">
      <c r="A371" s="163" t="s">
        <v>457</v>
      </c>
      <c r="B371" s="164">
        <v>0</v>
      </c>
      <c r="C371" s="164">
        <v>4</v>
      </c>
      <c r="D371" s="164">
        <v>0</v>
      </c>
      <c r="E371" s="164">
        <v>0</v>
      </c>
      <c r="F371" s="164">
        <v>0</v>
      </c>
      <c r="G371" s="164">
        <v>0</v>
      </c>
      <c r="H371" s="164">
        <v>0</v>
      </c>
      <c r="I371" s="164">
        <v>0</v>
      </c>
      <c r="J371" s="164">
        <v>0</v>
      </c>
      <c r="K371" s="164">
        <v>0</v>
      </c>
      <c r="L371" s="164">
        <v>0</v>
      </c>
      <c r="M371" s="164">
        <v>0</v>
      </c>
      <c r="N371" s="164">
        <v>0</v>
      </c>
      <c r="O371" s="164">
        <v>0</v>
      </c>
      <c r="P371" s="164" t="s">
        <v>105</v>
      </c>
      <c r="Q371" s="164" t="s">
        <v>105</v>
      </c>
      <c r="R371" s="186">
        <v>0</v>
      </c>
      <c r="S371" s="186">
        <v>0</v>
      </c>
      <c r="T371" s="187">
        <v>0</v>
      </c>
      <c r="U371" s="187">
        <v>0</v>
      </c>
      <c r="V371" s="188">
        <v>0</v>
      </c>
      <c r="W371" s="188">
        <v>0</v>
      </c>
      <c r="X371" s="186">
        <v>0</v>
      </c>
      <c r="Y371" s="186"/>
      <c r="Z371" s="186"/>
      <c r="AA371" s="167">
        <v>0</v>
      </c>
      <c r="AB371" s="186"/>
      <c r="AC371" s="186"/>
      <c r="AD371" s="167">
        <v>0</v>
      </c>
      <c r="AE371" s="186">
        <v>0</v>
      </c>
      <c r="AF371" s="186">
        <v>0</v>
      </c>
      <c r="AG371" s="167">
        <v>0</v>
      </c>
      <c r="AH371" s="186"/>
      <c r="AI371" s="186"/>
      <c r="AJ371" s="167">
        <v>0</v>
      </c>
      <c r="AK371" s="186"/>
      <c r="AL371" s="186"/>
      <c r="AM371" s="167">
        <v>0</v>
      </c>
      <c r="AN371" s="186" t="s">
        <v>105</v>
      </c>
      <c r="AO371" s="186" t="s">
        <v>105</v>
      </c>
      <c r="AP371" s="167">
        <v>0</v>
      </c>
      <c r="AQ371" s="189">
        <v>4</v>
      </c>
      <c r="AR371" s="190">
        <v>0</v>
      </c>
      <c r="AS371" s="190">
        <v>0</v>
      </c>
      <c r="AT371" s="190">
        <v>0</v>
      </c>
      <c r="AU371" s="190"/>
      <c r="AV371" s="189">
        <v>0</v>
      </c>
      <c r="AW371" s="189">
        <v>0</v>
      </c>
      <c r="AX371" s="189">
        <v>0</v>
      </c>
    </row>
    <row r="372" spans="1:50" ht="20.25" hidden="1" x14ac:dyDescent="0.3">
      <c r="A372" s="163" t="s">
        <v>458</v>
      </c>
      <c r="B372" s="164">
        <v>932</v>
      </c>
      <c r="C372" s="164">
        <v>494</v>
      </c>
      <c r="D372" s="164">
        <v>932</v>
      </c>
      <c r="E372" s="164">
        <v>494</v>
      </c>
      <c r="F372" s="164">
        <v>775</v>
      </c>
      <c r="G372" s="164">
        <v>539</v>
      </c>
      <c r="H372" s="164">
        <v>832</v>
      </c>
      <c r="I372" s="164">
        <v>1092</v>
      </c>
      <c r="J372" s="164">
        <v>133</v>
      </c>
      <c r="K372" s="164">
        <v>0</v>
      </c>
      <c r="L372" s="164">
        <v>90</v>
      </c>
      <c r="M372" s="164">
        <v>0</v>
      </c>
      <c r="N372" s="164">
        <v>180</v>
      </c>
      <c r="O372" s="164">
        <v>0</v>
      </c>
      <c r="P372" s="164">
        <v>2000</v>
      </c>
      <c r="Q372" s="164" t="s">
        <v>105</v>
      </c>
      <c r="R372" s="186">
        <v>245</v>
      </c>
      <c r="S372" s="186">
        <v>0</v>
      </c>
      <c r="T372" s="187">
        <v>354.13</v>
      </c>
      <c r="U372" s="187">
        <v>203.01</v>
      </c>
      <c r="V372" s="188">
        <v>0</v>
      </c>
      <c r="W372" s="188">
        <v>0</v>
      </c>
      <c r="X372" s="186">
        <v>800</v>
      </c>
      <c r="Y372" s="186">
        <v>16</v>
      </c>
      <c r="Z372" s="186">
        <v>16</v>
      </c>
      <c r="AA372" s="167">
        <v>0</v>
      </c>
      <c r="AB372" s="186"/>
      <c r="AC372" s="186"/>
      <c r="AD372" s="167">
        <v>0</v>
      </c>
      <c r="AE372" s="186">
        <v>0</v>
      </c>
      <c r="AF372" s="186">
        <v>0</v>
      </c>
      <c r="AG372" s="167">
        <v>0</v>
      </c>
      <c r="AH372" s="186">
        <v>16</v>
      </c>
      <c r="AI372" s="186">
        <v>16</v>
      </c>
      <c r="AJ372" s="167">
        <v>0</v>
      </c>
      <c r="AK372" s="186">
        <v>16.149999999999999</v>
      </c>
      <c r="AL372" s="186">
        <v>17.399999999999999</v>
      </c>
      <c r="AM372" s="167">
        <v>7.7399380804953566</v>
      </c>
      <c r="AN372" s="186">
        <v>1009</v>
      </c>
      <c r="AO372" s="186">
        <v>1088</v>
      </c>
      <c r="AP372" s="167">
        <v>7.8295341922695743</v>
      </c>
      <c r="AQ372" s="189">
        <v>494</v>
      </c>
      <c r="AR372" s="190">
        <v>0</v>
      </c>
      <c r="AS372" s="190">
        <v>0</v>
      </c>
      <c r="AT372" s="190">
        <v>0</v>
      </c>
      <c r="AU372" s="190"/>
      <c r="AV372" s="189">
        <v>494</v>
      </c>
      <c r="AW372" s="189">
        <v>479</v>
      </c>
      <c r="AX372" s="189">
        <v>970</v>
      </c>
    </row>
    <row r="373" spans="1:50" ht="20.25" hidden="1" x14ac:dyDescent="0.3">
      <c r="A373" s="163" t="s">
        <v>459</v>
      </c>
      <c r="B373" s="164">
        <v>60</v>
      </c>
      <c r="C373" s="164">
        <v>60</v>
      </c>
      <c r="D373" s="164">
        <v>60</v>
      </c>
      <c r="E373" s="164">
        <v>60</v>
      </c>
      <c r="F373" s="164">
        <v>22</v>
      </c>
      <c r="G373" s="164">
        <v>30</v>
      </c>
      <c r="H373" s="164">
        <v>372</v>
      </c>
      <c r="I373" s="164">
        <v>504</v>
      </c>
      <c r="J373" s="164">
        <v>0</v>
      </c>
      <c r="K373" s="164">
        <v>0</v>
      </c>
      <c r="L373" s="164">
        <v>0</v>
      </c>
      <c r="M373" s="164">
        <v>0</v>
      </c>
      <c r="N373" s="164">
        <v>0</v>
      </c>
      <c r="O373" s="164">
        <v>0</v>
      </c>
      <c r="P373" s="164" t="s">
        <v>105</v>
      </c>
      <c r="Q373" s="164" t="s">
        <v>105</v>
      </c>
      <c r="R373" s="186">
        <v>0</v>
      </c>
      <c r="S373" s="186">
        <v>0</v>
      </c>
      <c r="T373" s="187">
        <v>3</v>
      </c>
      <c r="U373" s="187">
        <v>1.75</v>
      </c>
      <c r="V373" s="188">
        <v>0</v>
      </c>
      <c r="W373" s="188">
        <v>0</v>
      </c>
      <c r="X373" s="186">
        <v>0</v>
      </c>
      <c r="Y373" s="186"/>
      <c r="Z373" s="186"/>
      <c r="AA373" s="167">
        <v>0</v>
      </c>
      <c r="AB373" s="186"/>
      <c r="AC373" s="186"/>
      <c r="AD373" s="167">
        <v>0</v>
      </c>
      <c r="AE373" s="186">
        <v>0</v>
      </c>
      <c r="AF373" s="186">
        <v>0</v>
      </c>
      <c r="AG373" s="167">
        <v>0</v>
      </c>
      <c r="AH373" s="186"/>
      <c r="AI373" s="186"/>
      <c r="AJ373" s="167">
        <v>0</v>
      </c>
      <c r="AK373" s="186"/>
      <c r="AL373" s="186"/>
      <c r="AM373" s="167">
        <v>0</v>
      </c>
      <c r="AN373" s="186" t="s">
        <v>105</v>
      </c>
      <c r="AO373" s="186" t="s">
        <v>105</v>
      </c>
      <c r="AP373" s="167">
        <v>0</v>
      </c>
      <c r="AQ373" s="189">
        <v>60</v>
      </c>
      <c r="AR373" s="190">
        <v>0</v>
      </c>
      <c r="AS373" s="190">
        <v>0</v>
      </c>
      <c r="AT373" s="190">
        <v>0</v>
      </c>
      <c r="AU373" s="190"/>
      <c r="AV373" s="189">
        <v>60</v>
      </c>
      <c r="AW373" s="189">
        <v>25</v>
      </c>
      <c r="AX373" s="189">
        <v>423</v>
      </c>
    </row>
    <row r="374" spans="1:50" ht="20.25" hidden="1" x14ac:dyDescent="0.3">
      <c r="A374" s="163" t="s">
        <v>460</v>
      </c>
      <c r="B374" s="164">
        <v>30</v>
      </c>
      <c r="C374" s="164">
        <v>30</v>
      </c>
      <c r="D374" s="164">
        <v>30</v>
      </c>
      <c r="E374" s="164">
        <v>30</v>
      </c>
      <c r="F374" s="164">
        <v>12</v>
      </c>
      <c r="G374" s="164">
        <v>17</v>
      </c>
      <c r="H374" s="164">
        <v>416</v>
      </c>
      <c r="I374" s="164">
        <v>556</v>
      </c>
      <c r="J374" s="164">
        <v>75</v>
      </c>
      <c r="K374" s="164">
        <v>75</v>
      </c>
      <c r="L374" s="164">
        <v>30</v>
      </c>
      <c r="M374" s="164">
        <v>30</v>
      </c>
      <c r="N374" s="164">
        <v>0</v>
      </c>
      <c r="O374" s="164">
        <v>0</v>
      </c>
      <c r="P374" s="164">
        <v>0</v>
      </c>
      <c r="Q374" s="164">
        <v>0</v>
      </c>
      <c r="R374" s="186">
        <v>28</v>
      </c>
      <c r="S374" s="186">
        <v>0</v>
      </c>
      <c r="T374" s="187">
        <v>20</v>
      </c>
      <c r="U374" s="187">
        <v>11</v>
      </c>
      <c r="V374" s="188">
        <v>0</v>
      </c>
      <c r="W374" s="188">
        <v>0</v>
      </c>
      <c r="X374" s="186">
        <v>0</v>
      </c>
      <c r="Y374" s="186"/>
      <c r="Z374" s="186"/>
      <c r="AA374" s="167">
        <v>0</v>
      </c>
      <c r="AB374" s="186"/>
      <c r="AC374" s="186"/>
      <c r="AD374" s="167">
        <v>0</v>
      </c>
      <c r="AE374" s="186">
        <v>0</v>
      </c>
      <c r="AF374" s="186">
        <v>0</v>
      </c>
      <c r="AG374" s="167">
        <v>0</v>
      </c>
      <c r="AH374" s="186"/>
      <c r="AI374" s="186"/>
      <c r="AJ374" s="167">
        <v>0</v>
      </c>
      <c r="AK374" s="186"/>
      <c r="AL374" s="186"/>
      <c r="AM374" s="167">
        <v>0</v>
      </c>
      <c r="AN374" s="186" t="s">
        <v>105</v>
      </c>
      <c r="AO374" s="186" t="s">
        <v>105</v>
      </c>
      <c r="AP374" s="167">
        <v>0</v>
      </c>
      <c r="AQ374" s="189">
        <v>30</v>
      </c>
      <c r="AR374" s="190">
        <v>0</v>
      </c>
      <c r="AS374" s="190">
        <v>0</v>
      </c>
      <c r="AT374" s="190">
        <v>0</v>
      </c>
      <c r="AU374" s="190"/>
      <c r="AV374" s="189">
        <v>30</v>
      </c>
      <c r="AW374" s="189">
        <v>14</v>
      </c>
      <c r="AX374" s="189">
        <v>461</v>
      </c>
    </row>
    <row r="375" spans="1:50" ht="20.25" hidden="1" x14ac:dyDescent="0.3">
      <c r="A375" s="163" t="s">
        <v>461</v>
      </c>
      <c r="B375" s="164">
        <v>129</v>
      </c>
      <c r="C375" s="164">
        <v>58</v>
      </c>
      <c r="D375" s="164">
        <v>123</v>
      </c>
      <c r="E375" s="164">
        <v>58</v>
      </c>
      <c r="F375" s="164">
        <v>117</v>
      </c>
      <c r="G375" s="164">
        <v>64</v>
      </c>
      <c r="H375" s="164">
        <v>954</v>
      </c>
      <c r="I375" s="164">
        <v>1102</v>
      </c>
      <c r="J375" s="164">
        <v>244</v>
      </c>
      <c r="K375" s="164">
        <v>244</v>
      </c>
      <c r="L375" s="164">
        <v>123</v>
      </c>
      <c r="M375" s="164">
        <v>123</v>
      </c>
      <c r="N375" s="164">
        <v>30</v>
      </c>
      <c r="O375" s="164">
        <v>63</v>
      </c>
      <c r="P375" s="164">
        <v>244</v>
      </c>
      <c r="Q375" s="164">
        <v>512</v>
      </c>
      <c r="R375" s="186">
        <v>130</v>
      </c>
      <c r="S375" s="186">
        <v>0</v>
      </c>
      <c r="T375" s="187">
        <v>66.25</v>
      </c>
      <c r="U375" s="187">
        <v>53.25</v>
      </c>
      <c r="V375" s="188">
        <v>0</v>
      </c>
      <c r="W375" s="188">
        <v>0</v>
      </c>
      <c r="X375" s="186">
        <v>46</v>
      </c>
      <c r="Y375" s="186">
        <v>11</v>
      </c>
      <c r="Z375" s="186">
        <v>11</v>
      </c>
      <c r="AA375" s="167">
        <v>0</v>
      </c>
      <c r="AB375" s="186"/>
      <c r="AC375" s="186"/>
      <c r="AD375" s="167">
        <v>0</v>
      </c>
      <c r="AE375" s="186">
        <v>0</v>
      </c>
      <c r="AF375" s="186">
        <v>0</v>
      </c>
      <c r="AG375" s="167">
        <v>0</v>
      </c>
      <c r="AH375" s="186">
        <v>11</v>
      </c>
      <c r="AI375" s="186">
        <v>11</v>
      </c>
      <c r="AJ375" s="167">
        <v>0</v>
      </c>
      <c r="AK375" s="186">
        <v>5.75</v>
      </c>
      <c r="AL375" s="186">
        <v>5.44</v>
      </c>
      <c r="AM375" s="167">
        <v>5.3913043478260798</v>
      </c>
      <c r="AN375" s="186">
        <v>523</v>
      </c>
      <c r="AO375" s="186">
        <v>495</v>
      </c>
      <c r="AP375" s="167">
        <v>5.3537284894837498</v>
      </c>
      <c r="AQ375" s="189">
        <v>58</v>
      </c>
      <c r="AR375" s="190">
        <v>0</v>
      </c>
      <c r="AS375" s="190">
        <v>0</v>
      </c>
      <c r="AT375" s="190">
        <v>0</v>
      </c>
      <c r="AU375" s="190"/>
      <c r="AV375" s="189">
        <v>58</v>
      </c>
      <c r="AW375" s="189">
        <v>61</v>
      </c>
      <c r="AX375" s="189">
        <v>1055</v>
      </c>
    </row>
    <row r="376" spans="1:50" ht="20.25" hidden="1" x14ac:dyDescent="0.3">
      <c r="A376" s="163" t="s">
        <v>462</v>
      </c>
      <c r="B376" s="164">
        <v>0</v>
      </c>
      <c r="C376" s="164">
        <v>0</v>
      </c>
      <c r="D376" s="164">
        <v>0</v>
      </c>
      <c r="E376" s="164">
        <v>0</v>
      </c>
      <c r="F376" s="164">
        <v>0</v>
      </c>
      <c r="G376" s="164">
        <v>0</v>
      </c>
      <c r="H376" s="164">
        <v>0</v>
      </c>
      <c r="I376" s="164">
        <v>0</v>
      </c>
      <c r="J376" s="164">
        <v>0</v>
      </c>
      <c r="K376" s="164">
        <v>0</v>
      </c>
      <c r="L376" s="164">
        <v>0</v>
      </c>
      <c r="M376" s="164">
        <v>0</v>
      </c>
      <c r="N376" s="164">
        <v>0</v>
      </c>
      <c r="O376" s="164">
        <v>0</v>
      </c>
      <c r="P376" s="164" t="s">
        <v>105</v>
      </c>
      <c r="Q376" s="164" t="s">
        <v>105</v>
      </c>
      <c r="R376" s="186">
        <v>0</v>
      </c>
      <c r="S376" s="186">
        <v>0</v>
      </c>
      <c r="T376" s="187">
        <v>0</v>
      </c>
      <c r="U376" s="187">
        <v>0</v>
      </c>
      <c r="V376" s="188">
        <v>0</v>
      </c>
      <c r="W376" s="188">
        <v>0</v>
      </c>
      <c r="X376" s="186">
        <v>0</v>
      </c>
      <c r="Y376" s="186"/>
      <c r="Z376" s="186"/>
      <c r="AA376" s="167">
        <v>0</v>
      </c>
      <c r="AB376" s="186"/>
      <c r="AC376" s="186"/>
      <c r="AD376" s="167">
        <v>0</v>
      </c>
      <c r="AE376" s="186">
        <v>0</v>
      </c>
      <c r="AF376" s="186">
        <v>0</v>
      </c>
      <c r="AG376" s="167">
        <v>0</v>
      </c>
      <c r="AH376" s="186"/>
      <c r="AI376" s="186"/>
      <c r="AJ376" s="167">
        <v>0</v>
      </c>
      <c r="AK376" s="186"/>
      <c r="AL376" s="186"/>
      <c r="AM376" s="167">
        <v>0</v>
      </c>
      <c r="AN376" s="186" t="s">
        <v>105</v>
      </c>
      <c r="AO376" s="186" t="s">
        <v>105</v>
      </c>
      <c r="AP376" s="167">
        <v>0</v>
      </c>
      <c r="AQ376" s="189">
        <v>0</v>
      </c>
      <c r="AR376" s="190">
        <v>0</v>
      </c>
      <c r="AS376" s="190">
        <v>0</v>
      </c>
      <c r="AT376" s="190">
        <v>0</v>
      </c>
      <c r="AU376" s="190"/>
      <c r="AV376" s="189">
        <v>0</v>
      </c>
      <c r="AW376" s="189">
        <v>0</v>
      </c>
      <c r="AX376" s="189">
        <v>0</v>
      </c>
    </row>
    <row r="377" spans="1:50" ht="20.25" hidden="1" x14ac:dyDescent="0.3">
      <c r="A377" s="163" t="s">
        <v>463</v>
      </c>
      <c r="B377" s="164">
        <v>0</v>
      </c>
      <c r="C377" s="164">
        <v>0</v>
      </c>
      <c r="D377" s="164">
        <v>0</v>
      </c>
      <c r="E377" s="164">
        <v>0</v>
      </c>
      <c r="F377" s="164">
        <v>0</v>
      </c>
      <c r="G377" s="164">
        <v>0</v>
      </c>
      <c r="H377" s="164">
        <v>0</v>
      </c>
      <c r="I377" s="164">
        <v>0</v>
      </c>
      <c r="J377" s="164">
        <v>0</v>
      </c>
      <c r="K377" s="164">
        <v>0</v>
      </c>
      <c r="L377" s="164">
        <v>0</v>
      </c>
      <c r="M377" s="164">
        <v>0</v>
      </c>
      <c r="N377" s="164">
        <v>0</v>
      </c>
      <c r="O377" s="164">
        <v>0</v>
      </c>
      <c r="P377" s="164" t="s">
        <v>105</v>
      </c>
      <c r="Q377" s="164" t="s">
        <v>105</v>
      </c>
      <c r="R377" s="186">
        <v>0</v>
      </c>
      <c r="S377" s="186">
        <v>0</v>
      </c>
      <c r="T377" s="187">
        <v>0</v>
      </c>
      <c r="U377" s="187">
        <v>0</v>
      </c>
      <c r="V377" s="188">
        <v>0</v>
      </c>
      <c r="W377" s="188">
        <v>0</v>
      </c>
      <c r="X377" s="186">
        <v>0</v>
      </c>
      <c r="Y377" s="186"/>
      <c r="Z377" s="186"/>
      <c r="AA377" s="167">
        <v>0</v>
      </c>
      <c r="AB377" s="186"/>
      <c r="AC377" s="186"/>
      <c r="AD377" s="167">
        <v>0</v>
      </c>
      <c r="AE377" s="186">
        <v>0</v>
      </c>
      <c r="AF377" s="186">
        <v>0</v>
      </c>
      <c r="AG377" s="167">
        <v>0</v>
      </c>
      <c r="AH377" s="186"/>
      <c r="AI377" s="186"/>
      <c r="AJ377" s="167">
        <v>0</v>
      </c>
      <c r="AK377" s="186"/>
      <c r="AL377" s="186"/>
      <c r="AM377" s="167">
        <v>0</v>
      </c>
      <c r="AN377" s="186" t="s">
        <v>105</v>
      </c>
      <c r="AO377" s="186" t="s">
        <v>105</v>
      </c>
      <c r="AP377" s="167">
        <v>0</v>
      </c>
      <c r="AQ377" s="189">
        <v>0</v>
      </c>
      <c r="AR377" s="190">
        <v>0</v>
      </c>
      <c r="AS377" s="190">
        <v>0</v>
      </c>
      <c r="AT377" s="190">
        <v>0</v>
      </c>
      <c r="AU377" s="190"/>
      <c r="AV377" s="189">
        <v>0</v>
      </c>
      <c r="AW377" s="189">
        <v>0</v>
      </c>
      <c r="AX377" s="189">
        <v>0</v>
      </c>
    </row>
    <row r="378" spans="1:50" ht="20.25" hidden="1" x14ac:dyDescent="0.3">
      <c r="A378" s="163" t="s">
        <v>464</v>
      </c>
      <c r="B378" s="164">
        <v>0</v>
      </c>
      <c r="C378" s="164">
        <v>0</v>
      </c>
      <c r="D378" s="164">
        <v>0</v>
      </c>
      <c r="E378" s="164">
        <v>0</v>
      </c>
      <c r="F378" s="164">
        <v>0</v>
      </c>
      <c r="G378" s="164">
        <v>0</v>
      </c>
      <c r="H378" s="164">
        <v>0</v>
      </c>
      <c r="I378" s="164">
        <v>0</v>
      </c>
      <c r="J378" s="164">
        <v>0</v>
      </c>
      <c r="K378" s="164">
        <v>0</v>
      </c>
      <c r="L378" s="164">
        <v>0</v>
      </c>
      <c r="M378" s="164">
        <v>0</v>
      </c>
      <c r="N378" s="164">
        <v>0</v>
      </c>
      <c r="O378" s="164">
        <v>0</v>
      </c>
      <c r="P378" s="164" t="s">
        <v>105</v>
      </c>
      <c r="Q378" s="164" t="s">
        <v>105</v>
      </c>
      <c r="R378" s="186">
        <v>0</v>
      </c>
      <c r="S378" s="186">
        <v>0</v>
      </c>
      <c r="T378" s="187">
        <v>0</v>
      </c>
      <c r="U378" s="187">
        <v>0</v>
      </c>
      <c r="V378" s="188">
        <v>0</v>
      </c>
      <c r="W378" s="188">
        <v>0</v>
      </c>
      <c r="X378" s="186">
        <v>0</v>
      </c>
      <c r="Y378" s="186"/>
      <c r="Z378" s="186"/>
      <c r="AA378" s="167">
        <v>0</v>
      </c>
      <c r="AB378" s="186"/>
      <c r="AC378" s="186"/>
      <c r="AD378" s="167">
        <v>0</v>
      </c>
      <c r="AE378" s="186">
        <v>0</v>
      </c>
      <c r="AF378" s="186">
        <v>0</v>
      </c>
      <c r="AG378" s="167">
        <v>0</v>
      </c>
      <c r="AH378" s="186"/>
      <c r="AI378" s="186"/>
      <c r="AJ378" s="167">
        <v>0</v>
      </c>
      <c r="AK378" s="186"/>
      <c r="AL378" s="186"/>
      <c r="AM378" s="167">
        <v>0</v>
      </c>
      <c r="AN378" s="186" t="s">
        <v>105</v>
      </c>
      <c r="AO378" s="186" t="s">
        <v>105</v>
      </c>
      <c r="AP378" s="167">
        <v>0</v>
      </c>
      <c r="AQ378" s="189">
        <v>0</v>
      </c>
      <c r="AR378" s="190">
        <v>0</v>
      </c>
      <c r="AS378" s="190">
        <v>0</v>
      </c>
      <c r="AT378" s="190">
        <v>0</v>
      </c>
      <c r="AU378" s="190"/>
      <c r="AV378" s="189">
        <v>0</v>
      </c>
      <c r="AW378" s="189">
        <v>0</v>
      </c>
      <c r="AX378" s="189">
        <v>0</v>
      </c>
    </row>
    <row r="379" spans="1:50" ht="20.25" hidden="1" x14ac:dyDescent="0.3">
      <c r="A379" s="163" t="s">
        <v>465</v>
      </c>
      <c r="B379" s="164">
        <v>0</v>
      </c>
      <c r="C379" s="164">
        <v>0</v>
      </c>
      <c r="D379" s="164">
        <v>0</v>
      </c>
      <c r="E379" s="164">
        <v>0</v>
      </c>
      <c r="F379" s="164">
        <v>0</v>
      </c>
      <c r="G379" s="164">
        <v>0</v>
      </c>
      <c r="H379" s="164">
        <v>0</v>
      </c>
      <c r="I379" s="164">
        <v>0</v>
      </c>
      <c r="J379" s="164">
        <v>0</v>
      </c>
      <c r="K379" s="164">
        <v>0</v>
      </c>
      <c r="L379" s="164">
        <v>0</v>
      </c>
      <c r="M379" s="164">
        <v>0</v>
      </c>
      <c r="N379" s="164">
        <v>0</v>
      </c>
      <c r="O379" s="164">
        <v>0</v>
      </c>
      <c r="P379" s="164" t="s">
        <v>105</v>
      </c>
      <c r="Q379" s="164" t="s">
        <v>105</v>
      </c>
      <c r="R379" s="186">
        <v>0</v>
      </c>
      <c r="S379" s="186">
        <v>0</v>
      </c>
      <c r="T379" s="187">
        <v>1</v>
      </c>
      <c r="U379" s="187">
        <v>0</v>
      </c>
      <c r="V379" s="188">
        <v>0</v>
      </c>
      <c r="W379" s="188">
        <v>0</v>
      </c>
      <c r="X379" s="186">
        <v>0</v>
      </c>
      <c r="Y379" s="186"/>
      <c r="Z379" s="186"/>
      <c r="AA379" s="167">
        <v>0</v>
      </c>
      <c r="AB379" s="186"/>
      <c r="AC379" s="186"/>
      <c r="AD379" s="167">
        <v>0</v>
      </c>
      <c r="AE379" s="186">
        <v>0</v>
      </c>
      <c r="AF379" s="186">
        <v>0</v>
      </c>
      <c r="AG379" s="167">
        <v>0</v>
      </c>
      <c r="AH379" s="186"/>
      <c r="AI379" s="186"/>
      <c r="AJ379" s="167">
        <v>0</v>
      </c>
      <c r="AK379" s="186"/>
      <c r="AL379" s="186"/>
      <c r="AM379" s="167">
        <v>0</v>
      </c>
      <c r="AN379" s="186" t="s">
        <v>105</v>
      </c>
      <c r="AO379" s="186" t="s">
        <v>105</v>
      </c>
      <c r="AP379" s="167">
        <v>0</v>
      </c>
      <c r="AQ379" s="189">
        <v>0</v>
      </c>
      <c r="AR379" s="190">
        <v>0</v>
      </c>
      <c r="AS379" s="190">
        <v>0</v>
      </c>
      <c r="AT379" s="190">
        <v>0</v>
      </c>
      <c r="AU379" s="190"/>
      <c r="AV379" s="189">
        <v>0</v>
      </c>
      <c r="AW379" s="189">
        <v>0</v>
      </c>
      <c r="AX379" s="189">
        <v>0</v>
      </c>
    </row>
    <row r="380" spans="1:50" ht="20.25" hidden="1" x14ac:dyDescent="0.3">
      <c r="A380" s="163" t="s">
        <v>466</v>
      </c>
      <c r="B380" s="164">
        <v>0</v>
      </c>
      <c r="C380" s="164">
        <v>0</v>
      </c>
      <c r="D380" s="164">
        <v>0</v>
      </c>
      <c r="E380" s="164">
        <v>0</v>
      </c>
      <c r="F380" s="164">
        <v>0</v>
      </c>
      <c r="G380" s="164">
        <v>0</v>
      </c>
      <c r="H380" s="164">
        <v>0</v>
      </c>
      <c r="I380" s="164">
        <v>0</v>
      </c>
      <c r="J380" s="164">
        <v>0</v>
      </c>
      <c r="K380" s="164">
        <v>0</v>
      </c>
      <c r="L380" s="164">
        <v>0</v>
      </c>
      <c r="M380" s="164">
        <v>0</v>
      </c>
      <c r="N380" s="164">
        <v>0</v>
      </c>
      <c r="O380" s="164">
        <v>0</v>
      </c>
      <c r="P380" s="164" t="s">
        <v>105</v>
      </c>
      <c r="Q380" s="164" t="s">
        <v>105</v>
      </c>
      <c r="R380" s="186">
        <v>0</v>
      </c>
      <c r="S380" s="186">
        <v>0</v>
      </c>
      <c r="T380" s="187">
        <v>0</v>
      </c>
      <c r="U380" s="187">
        <v>0</v>
      </c>
      <c r="V380" s="188">
        <v>0</v>
      </c>
      <c r="W380" s="188">
        <v>0</v>
      </c>
      <c r="X380" s="186">
        <v>0</v>
      </c>
      <c r="Y380" s="186"/>
      <c r="Z380" s="186"/>
      <c r="AA380" s="167">
        <v>0</v>
      </c>
      <c r="AB380" s="186"/>
      <c r="AC380" s="186"/>
      <c r="AD380" s="167">
        <v>0</v>
      </c>
      <c r="AE380" s="186">
        <v>0</v>
      </c>
      <c r="AF380" s="186">
        <v>0</v>
      </c>
      <c r="AG380" s="167">
        <v>0</v>
      </c>
      <c r="AH380" s="186"/>
      <c r="AI380" s="186"/>
      <c r="AJ380" s="167">
        <v>0</v>
      </c>
      <c r="AK380" s="186"/>
      <c r="AL380" s="186"/>
      <c r="AM380" s="167">
        <v>0</v>
      </c>
      <c r="AN380" s="186" t="s">
        <v>105</v>
      </c>
      <c r="AO380" s="186" t="s">
        <v>105</v>
      </c>
      <c r="AP380" s="167">
        <v>0</v>
      </c>
      <c r="AQ380" s="189">
        <v>0</v>
      </c>
      <c r="AR380" s="190">
        <v>0</v>
      </c>
      <c r="AS380" s="190">
        <v>0</v>
      </c>
      <c r="AT380" s="190">
        <v>0</v>
      </c>
      <c r="AU380" s="190"/>
      <c r="AV380" s="189">
        <v>0</v>
      </c>
      <c r="AW380" s="189">
        <v>0</v>
      </c>
      <c r="AX380" s="189">
        <v>0</v>
      </c>
    </row>
    <row r="381" spans="1:50" ht="20.25" hidden="1" x14ac:dyDescent="0.3">
      <c r="A381" s="163" t="s">
        <v>467</v>
      </c>
      <c r="B381" s="164">
        <v>0</v>
      </c>
      <c r="C381" s="164">
        <v>0</v>
      </c>
      <c r="D381" s="164">
        <v>0</v>
      </c>
      <c r="E381" s="164">
        <v>0</v>
      </c>
      <c r="F381" s="164">
        <v>0</v>
      </c>
      <c r="G381" s="164">
        <v>0</v>
      </c>
      <c r="H381" s="164">
        <v>0</v>
      </c>
      <c r="I381" s="164">
        <v>0</v>
      </c>
      <c r="J381" s="164">
        <v>0</v>
      </c>
      <c r="K381" s="164">
        <v>0</v>
      </c>
      <c r="L381" s="164">
        <v>0</v>
      </c>
      <c r="M381" s="164">
        <v>0</v>
      </c>
      <c r="N381" s="164">
        <v>0</v>
      </c>
      <c r="O381" s="164">
        <v>0</v>
      </c>
      <c r="P381" s="164" t="s">
        <v>105</v>
      </c>
      <c r="Q381" s="164" t="s">
        <v>105</v>
      </c>
      <c r="R381" s="186">
        <v>0</v>
      </c>
      <c r="S381" s="186">
        <v>0</v>
      </c>
      <c r="T381" s="187">
        <v>0</v>
      </c>
      <c r="U381" s="187">
        <v>0</v>
      </c>
      <c r="V381" s="188">
        <v>0</v>
      </c>
      <c r="W381" s="188">
        <v>0</v>
      </c>
      <c r="X381" s="186">
        <v>0</v>
      </c>
      <c r="Y381" s="186"/>
      <c r="Z381" s="186"/>
      <c r="AA381" s="167">
        <v>0</v>
      </c>
      <c r="AB381" s="186"/>
      <c r="AC381" s="186"/>
      <c r="AD381" s="167">
        <v>0</v>
      </c>
      <c r="AE381" s="186">
        <v>0</v>
      </c>
      <c r="AF381" s="186">
        <v>0</v>
      </c>
      <c r="AG381" s="167">
        <v>0</v>
      </c>
      <c r="AH381" s="186"/>
      <c r="AI381" s="186"/>
      <c r="AJ381" s="167">
        <v>0</v>
      </c>
      <c r="AK381" s="186"/>
      <c r="AL381" s="186"/>
      <c r="AM381" s="167">
        <v>0</v>
      </c>
      <c r="AN381" s="186" t="s">
        <v>105</v>
      </c>
      <c r="AO381" s="186" t="s">
        <v>105</v>
      </c>
      <c r="AP381" s="167">
        <v>0</v>
      </c>
      <c r="AQ381" s="189">
        <v>0</v>
      </c>
      <c r="AR381" s="190">
        <v>0</v>
      </c>
      <c r="AS381" s="190">
        <v>0</v>
      </c>
      <c r="AT381" s="190">
        <v>0</v>
      </c>
      <c r="AU381" s="190"/>
      <c r="AV381" s="189">
        <v>0</v>
      </c>
      <c r="AW381" s="189">
        <v>0</v>
      </c>
      <c r="AX381" s="189">
        <v>0</v>
      </c>
    </row>
    <row r="382" spans="1:50" ht="20.25" hidden="1" x14ac:dyDescent="0.3">
      <c r="A382" s="163" t="s">
        <v>468</v>
      </c>
      <c r="B382" s="164">
        <v>0</v>
      </c>
      <c r="C382" s="164">
        <v>0</v>
      </c>
      <c r="D382" s="164">
        <v>0</v>
      </c>
      <c r="E382" s="164">
        <v>0</v>
      </c>
      <c r="F382" s="164">
        <v>0</v>
      </c>
      <c r="G382" s="164">
        <v>0</v>
      </c>
      <c r="H382" s="164">
        <v>0</v>
      </c>
      <c r="I382" s="164">
        <v>0</v>
      </c>
      <c r="J382" s="164">
        <v>0</v>
      </c>
      <c r="K382" s="164">
        <v>0</v>
      </c>
      <c r="L382" s="164">
        <v>0</v>
      </c>
      <c r="M382" s="164">
        <v>0</v>
      </c>
      <c r="N382" s="164">
        <v>0</v>
      </c>
      <c r="O382" s="164">
        <v>0</v>
      </c>
      <c r="P382" s="164" t="s">
        <v>105</v>
      </c>
      <c r="Q382" s="164" t="s">
        <v>105</v>
      </c>
      <c r="R382" s="186">
        <v>0</v>
      </c>
      <c r="S382" s="186">
        <v>0</v>
      </c>
      <c r="T382" s="187">
        <v>0</v>
      </c>
      <c r="U382" s="187">
        <v>0</v>
      </c>
      <c r="V382" s="188">
        <v>0</v>
      </c>
      <c r="W382" s="188">
        <v>0</v>
      </c>
      <c r="X382" s="186">
        <v>0</v>
      </c>
      <c r="Y382" s="186"/>
      <c r="Z382" s="186"/>
      <c r="AA382" s="167">
        <v>0</v>
      </c>
      <c r="AB382" s="186"/>
      <c r="AC382" s="186"/>
      <c r="AD382" s="167">
        <v>0</v>
      </c>
      <c r="AE382" s="186">
        <v>0</v>
      </c>
      <c r="AF382" s="186">
        <v>0</v>
      </c>
      <c r="AG382" s="167">
        <v>0</v>
      </c>
      <c r="AH382" s="186"/>
      <c r="AI382" s="186"/>
      <c r="AJ382" s="167">
        <v>0</v>
      </c>
      <c r="AK382" s="186"/>
      <c r="AL382" s="186"/>
      <c r="AM382" s="167">
        <v>0</v>
      </c>
      <c r="AN382" s="186" t="s">
        <v>105</v>
      </c>
      <c r="AO382" s="186" t="s">
        <v>105</v>
      </c>
      <c r="AP382" s="167">
        <v>0</v>
      </c>
      <c r="AQ382" s="189">
        <v>0</v>
      </c>
      <c r="AR382" s="190">
        <v>0</v>
      </c>
      <c r="AS382" s="190">
        <v>0</v>
      </c>
      <c r="AT382" s="190">
        <v>0</v>
      </c>
      <c r="AU382" s="190"/>
      <c r="AV382" s="189">
        <v>0</v>
      </c>
      <c r="AW382" s="189">
        <v>0</v>
      </c>
      <c r="AX382" s="189">
        <v>0</v>
      </c>
    </row>
    <row r="383" spans="1:50" ht="20.25" hidden="1" x14ac:dyDescent="0.3">
      <c r="A383" s="163" t="s">
        <v>469</v>
      </c>
      <c r="B383" s="164">
        <v>0</v>
      </c>
      <c r="C383" s="164">
        <v>0</v>
      </c>
      <c r="D383" s="164">
        <v>0</v>
      </c>
      <c r="E383" s="164">
        <v>0</v>
      </c>
      <c r="F383" s="164">
        <v>0</v>
      </c>
      <c r="G383" s="164">
        <v>0</v>
      </c>
      <c r="H383" s="164">
        <v>0</v>
      </c>
      <c r="I383" s="164">
        <v>0</v>
      </c>
      <c r="J383" s="164">
        <v>0</v>
      </c>
      <c r="K383" s="164">
        <v>0</v>
      </c>
      <c r="L383" s="164">
        <v>0</v>
      </c>
      <c r="M383" s="164">
        <v>0</v>
      </c>
      <c r="N383" s="164">
        <v>0</v>
      </c>
      <c r="O383" s="164">
        <v>0</v>
      </c>
      <c r="P383" s="164" t="s">
        <v>105</v>
      </c>
      <c r="Q383" s="164" t="s">
        <v>105</v>
      </c>
      <c r="R383" s="186">
        <v>0</v>
      </c>
      <c r="S383" s="186">
        <v>0</v>
      </c>
      <c r="T383" s="187">
        <v>0</v>
      </c>
      <c r="U383" s="187">
        <v>0</v>
      </c>
      <c r="V383" s="188">
        <v>0</v>
      </c>
      <c r="W383" s="188">
        <v>0</v>
      </c>
      <c r="X383" s="186">
        <v>0</v>
      </c>
      <c r="Y383" s="186"/>
      <c r="Z383" s="186"/>
      <c r="AA383" s="167">
        <v>0</v>
      </c>
      <c r="AB383" s="186"/>
      <c r="AC383" s="186"/>
      <c r="AD383" s="167">
        <v>0</v>
      </c>
      <c r="AE383" s="186">
        <v>0</v>
      </c>
      <c r="AF383" s="186">
        <v>0</v>
      </c>
      <c r="AG383" s="167">
        <v>0</v>
      </c>
      <c r="AH383" s="186"/>
      <c r="AI383" s="186"/>
      <c r="AJ383" s="167">
        <v>0</v>
      </c>
      <c r="AK383" s="186"/>
      <c r="AL383" s="186"/>
      <c r="AM383" s="167">
        <v>0</v>
      </c>
      <c r="AN383" s="186" t="s">
        <v>105</v>
      </c>
      <c r="AO383" s="186" t="s">
        <v>105</v>
      </c>
      <c r="AP383" s="167">
        <v>0</v>
      </c>
      <c r="AQ383" s="189">
        <v>0</v>
      </c>
      <c r="AR383" s="190">
        <v>0</v>
      </c>
      <c r="AS383" s="190">
        <v>0</v>
      </c>
      <c r="AT383" s="190">
        <v>0</v>
      </c>
      <c r="AU383" s="190"/>
      <c r="AV383" s="189">
        <v>0</v>
      </c>
      <c r="AW383" s="189">
        <v>0</v>
      </c>
      <c r="AX383" s="189">
        <v>0</v>
      </c>
    </row>
    <row r="384" spans="1:50" ht="20.25" hidden="1" x14ac:dyDescent="0.3">
      <c r="A384" s="163" t="s">
        <v>470</v>
      </c>
      <c r="B384" s="164">
        <v>19</v>
      </c>
      <c r="C384" s="164">
        <v>19</v>
      </c>
      <c r="D384" s="164">
        <v>19</v>
      </c>
      <c r="E384" s="164">
        <v>19</v>
      </c>
      <c r="F384" s="164">
        <v>9</v>
      </c>
      <c r="G384" s="164">
        <v>11</v>
      </c>
      <c r="H384" s="164">
        <v>459</v>
      </c>
      <c r="I384" s="164">
        <v>602</v>
      </c>
      <c r="J384" s="164">
        <v>34.25</v>
      </c>
      <c r="K384" s="164">
        <v>34.25</v>
      </c>
      <c r="L384" s="164">
        <v>34.25</v>
      </c>
      <c r="M384" s="164">
        <v>34.25</v>
      </c>
      <c r="N384" s="164">
        <v>83.795000000000002</v>
      </c>
      <c r="O384" s="164">
        <v>51.481000000000002</v>
      </c>
      <c r="P384" s="164">
        <v>2447</v>
      </c>
      <c r="Q384" s="164">
        <v>1503</v>
      </c>
      <c r="R384" s="186">
        <v>27</v>
      </c>
      <c r="S384" s="186">
        <v>0</v>
      </c>
      <c r="T384" s="187">
        <v>33.25</v>
      </c>
      <c r="U384" s="187">
        <v>18.25</v>
      </c>
      <c r="V384" s="188">
        <v>0</v>
      </c>
      <c r="W384" s="188">
        <v>0</v>
      </c>
      <c r="X384" s="186">
        <v>0</v>
      </c>
      <c r="Y384" s="186"/>
      <c r="Z384" s="186"/>
      <c r="AA384" s="167">
        <v>0</v>
      </c>
      <c r="AB384" s="186"/>
      <c r="AC384" s="186"/>
      <c r="AD384" s="167">
        <v>0</v>
      </c>
      <c r="AE384" s="186">
        <v>0</v>
      </c>
      <c r="AF384" s="186">
        <v>0</v>
      </c>
      <c r="AG384" s="167">
        <v>0</v>
      </c>
      <c r="AH384" s="186"/>
      <c r="AI384" s="186"/>
      <c r="AJ384" s="167">
        <v>0</v>
      </c>
      <c r="AK384" s="186"/>
      <c r="AL384" s="186"/>
      <c r="AM384" s="167">
        <v>0</v>
      </c>
      <c r="AN384" s="186" t="s">
        <v>105</v>
      </c>
      <c r="AO384" s="186" t="s">
        <v>105</v>
      </c>
      <c r="AP384" s="167">
        <v>0</v>
      </c>
      <c r="AQ384" s="189">
        <v>19</v>
      </c>
      <c r="AR384" s="190">
        <v>0</v>
      </c>
      <c r="AS384" s="190">
        <v>0</v>
      </c>
      <c r="AT384" s="190">
        <v>0</v>
      </c>
      <c r="AU384" s="190"/>
      <c r="AV384" s="189">
        <v>19</v>
      </c>
      <c r="AW384" s="189">
        <v>10</v>
      </c>
      <c r="AX384" s="189">
        <v>506</v>
      </c>
    </row>
    <row r="385" spans="1:50" ht="20.25" hidden="1" x14ac:dyDescent="0.3">
      <c r="A385" s="163" t="s">
        <v>471</v>
      </c>
      <c r="B385" s="164">
        <v>6</v>
      </c>
      <c r="C385" s="164">
        <v>21</v>
      </c>
      <c r="D385" s="164">
        <v>6</v>
      </c>
      <c r="E385" s="164">
        <v>6</v>
      </c>
      <c r="F385" s="164">
        <v>3</v>
      </c>
      <c r="G385" s="164">
        <v>4</v>
      </c>
      <c r="H385" s="164">
        <v>449</v>
      </c>
      <c r="I385" s="164">
        <v>598</v>
      </c>
      <c r="J385" s="164">
        <v>0</v>
      </c>
      <c r="K385" s="164">
        <v>0</v>
      </c>
      <c r="L385" s="164">
        <v>0</v>
      </c>
      <c r="M385" s="164">
        <v>0</v>
      </c>
      <c r="N385" s="164">
        <v>0</v>
      </c>
      <c r="O385" s="164">
        <v>0</v>
      </c>
      <c r="P385" s="164" t="s">
        <v>105</v>
      </c>
      <c r="Q385" s="164" t="s">
        <v>105</v>
      </c>
      <c r="R385" s="186">
        <v>4</v>
      </c>
      <c r="S385" s="186">
        <v>0</v>
      </c>
      <c r="T385" s="187">
        <v>4</v>
      </c>
      <c r="U385" s="187">
        <v>6</v>
      </c>
      <c r="V385" s="188">
        <v>0</v>
      </c>
      <c r="W385" s="188">
        <v>0</v>
      </c>
      <c r="X385" s="186">
        <v>0</v>
      </c>
      <c r="Y385" s="186"/>
      <c r="Z385" s="186"/>
      <c r="AA385" s="167">
        <v>0</v>
      </c>
      <c r="AB385" s="186"/>
      <c r="AC385" s="186"/>
      <c r="AD385" s="167">
        <v>0</v>
      </c>
      <c r="AE385" s="186">
        <v>0</v>
      </c>
      <c r="AF385" s="186">
        <v>0</v>
      </c>
      <c r="AG385" s="167">
        <v>0</v>
      </c>
      <c r="AH385" s="186"/>
      <c r="AI385" s="186"/>
      <c r="AJ385" s="167">
        <v>0</v>
      </c>
      <c r="AK385" s="186"/>
      <c r="AL385" s="186"/>
      <c r="AM385" s="167">
        <v>0</v>
      </c>
      <c r="AN385" s="186" t="s">
        <v>105</v>
      </c>
      <c r="AO385" s="186" t="s">
        <v>105</v>
      </c>
      <c r="AP385" s="167">
        <v>0</v>
      </c>
      <c r="AQ385" s="189">
        <v>21</v>
      </c>
      <c r="AR385" s="190">
        <v>0</v>
      </c>
      <c r="AS385" s="190">
        <v>0</v>
      </c>
      <c r="AT385" s="190">
        <v>0</v>
      </c>
      <c r="AU385" s="190"/>
      <c r="AV385" s="189">
        <v>6</v>
      </c>
      <c r="AW385" s="189">
        <v>2.86</v>
      </c>
      <c r="AX385" s="189">
        <v>477</v>
      </c>
    </row>
    <row r="386" spans="1:50" ht="20.25" hidden="1" x14ac:dyDescent="0.3">
      <c r="A386" s="163" t="s">
        <v>472</v>
      </c>
      <c r="B386" s="164">
        <v>0</v>
      </c>
      <c r="C386" s="164">
        <v>0</v>
      </c>
      <c r="D386" s="164">
        <v>0</v>
      </c>
      <c r="E386" s="164">
        <v>0</v>
      </c>
      <c r="F386" s="164">
        <v>0</v>
      </c>
      <c r="G386" s="164">
        <v>0</v>
      </c>
      <c r="H386" s="164">
        <v>0</v>
      </c>
      <c r="I386" s="164">
        <v>0</v>
      </c>
      <c r="J386" s="164">
        <v>0</v>
      </c>
      <c r="K386" s="164">
        <v>0</v>
      </c>
      <c r="L386" s="164">
        <v>0</v>
      </c>
      <c r="M386" s="164">
        <v>0</v>
      </c>
      <c r="N386" s="164">
        <v>0</v>
      </c>
      <c r="O386" s="164">
        <v>0</v>
      </c>
      <c r="P386" s="164" t="s">
        <v>105</v>
      </c>
      <c r="Q386" s="164" t="s">
        <v>105</v>
      </c>
      <c r="R386" s="186">
        <v>0</v>
      </c>
      <c r="S386" s="186">
        <v>0</v>
      </c>
      <c r="T386" s="187">
        <v>0</v>
      </c>
      <c r="U386" s="187">
        <v>0</v>
      </c>
      <c r="V386" s="188">
        <v>0</v>
      </c>
      <c r="W386" s="188">
        <v>0</v>
      </c>
      <c r="X386" s="186">
        <v>0</v>
      </c>
      <c r="Y386" s="186"/>
      <c r="Z386" s="186"/>
      <c r="AA386" s="167">
        <v>0</v>
      </c>
      <c r="AB386" s="186"/>
      <c r="AC386" s="186"/>
      <c r="AD386" s="167">
        <v>0</v>
      </c>
      <c r="AE386" s="186">
        <v>0</v>
      </c>
      <c r="AF386" s="186">
        <v>0</v>
      </c>
      <c r="AG386" s="167">
        <v>0</v>
      </c>
      <c r="AH386" s="186"/>
      <c r="AI386" s="186"/>
      <c r="AJ386" s="167">
        <v>0</v>
      </c>
      <c r="AK386" s="186"/>
      <c r="AL386" s="186"/>
      <c r="AM386" s="167">
        <v>0</v>
      </c>
      <c r="AN386" s="186" t="s">
        <v>105</v>
      </c>
      <c r="AO386" s="186" t="s">
        <v>105</v>
      </c>
      <c r="AP386" s="167">
        <v>0</v>
      </c>
      <c r="AQ386" s="189">
        <v>0</v>
      </c>
      <c r="AR386" s="190">
        <v>0</v>
      </c>
      <c r="AS386" s="190">
        <v>0</v>
      </c>
      <c r="AT386" s="190">
        <v>0</v>
      </c>
      <c r="AU386" s="190"/>
      <c r="AV386" s="189">
        <v>0</v>
      </c>
      <c r="AW386" s="189">
        <v>0</v>
      </c>
      <c r="AX386" s="189">
        <v>0</v>
      </c>
    </row>
    <row r="387" spans="1:50" ht="20.25" hidden="1" x14ac:dyDescent="0.3">
      <c r="A387" s="163" t="s">
        <v>473</v>
      </c>
      <c r="B387" s="164">
        <v>0</v>
      </c>
      <c r="C387" s="164">
        <v>0</v>
      </c>
      <c r="D387" s="164">
        <v>0</v>
      </c>
      <c r="E387" s="164">
        <v>0</v>
      </c>
      <c r="F387" s="164">
        <v>0</v>
      </c>
      <c r="G387" s="164">
        <v>0</v>
      </c>
      <c r="H387" s="164">
        <v>0</v>
      </c>
      <c r="I387" s="164">
        <v>0</v>
      </c>
      <c r="J387" s="164">
        <v>0</v>
      </c>
      <c r="K387" s="164">
        <v>0</v>
      </c>
      <c r="L387" s="164">
        <v>0</v>
      </c>
      <c r="M387" s="164">
        <v>0</v>
      </c>
      <c r="N387" s="164">
        <v>0</v>
      </c>
      <c r="O387" s="164">
        <v>0</v>
      </c>
      <c r="P387" s="164" t="s">
        <v>105</v>
      </c>
      <c r="Q387" s="164" t="s">
        <v>105</v>
      </c>
      <c r="R387" s="186">
        <v>0</v>
      </c>
      <c r="S387" s="186">
        <v>0</v>
      </c>
      <c r="T387" s="187">
        <v>1</v>
      </c>
      <c r="U387" s="187">
        <v>0</v>
      </c>
      <c r="V387" s="188">
        <v>0</v>
      </c>
      <c r="W387" s="188">
        <v>0</v>
      </c>
      <c r="X387" s="186">
        <v>0</v>
      </c>
      <c r="Y387" s="186"/>
      <c r="Z387" s="186"/>
      <c r="AA387" s="167">
        <v>0</v>
      </c>
      <c r="AB387" s="186"/>
      <c r="AC387" s="186"/>
      <c r="AD387" s="167">
        <v>0</v>
      </c>
      <c r="AE387" s="186">
        <v>0</v>
      </c>
      <c r="AF387" s="186">
        <v>0</v>
      </c>
      <c r="AG387" s="167">
        <v>0</v>
      </c>
      <c r="AH387" s="186"/>
      <c r="AI387" s="186"/>
      <c r="AJ387" s="167">
        <v>0</v>
      </c>
      <c r="AK387" s="186"/>
      <c r="AL387" s="186"/>
      <c r="AM387" s="167">
        <v>0</v>
      </c>
      <c r="AN387" s="186" t="s">
        <v>105</v>
      </c>
      <c r="AO387" s="186" t="s">
        <v>105</v>
      </c>
      <c r="AP387" s="167">
        <v>0</v>
      </c>
      <c r="AQ387" s="189">
        <v>0</v>
      </c>
      <c r="AR387" s="190">
        <v>0</v>
      </c>
      <c r="AS387" s="190">
        <v>0</v>
      </c>
      <c r="AT387" s="190">
        <v>0</v>
      </c>
      <c r="AU387" s="190"/>
      <c r="AV387" s="189">
        <v>0</v>
      </c>
      <c r="AW387" s="189">
        <v>0</v>
      </c>
      <c r="AX387" s="189">
        <v>0</v>
      </c>
    </row>
    <row r="388" spans="1:50" ht="20.25" hidden="1" x14ac:dyDescent="0.3">
      <c r="A388" s="163" t="s">
        <v>474</v>
      </c>
      <c r="B388" s="164">
        <v>27</v>
      </c>
      <c r="C388" s="164">
        <v>39</v>
      </c>
      <c r="D388" s="164">
        <v>24</v>
      </c>
      <c r="E388" s="164">
        <v>25</v>
      </c>
      <c r="F388" s="164">
        <v>11</v>
      </c>
      <c r="G388" s="164">
        <v>15</v>
      </c>
      <c r="H388" s="164">
        <v>470</v>
      </c>
      <c r="I388" s="164">
        <v>615</v>
      </c>
      <c r="J388" s="164">
        <v>0</v>
      </c>
      <c r="K388" s="164">
        <v>0</v>
      </c>
      <c r="L388" s="164">
        <v>0</v>
      </c>
      <c r="M388" s="164">
        <v>0</v>
      </c>
      <c r="N388" s="164">
        <v>0</v>
      </c>
      <c r="O388" s="164">
        <v>0</v>
      </c>
      <c r="P388" s="164" t="s">
        <v>105</v>
      </c>
      <c r="Q388" s="164" t="s">
        <v>105</v>
      </c>
      <c r="R388" s="186">
        <v>66</v>
      </c>
      <c r="S388" s="186">
        <v>0</v>
      </c>
      <c r="T388" s="187">
        <v>30.892499999999998</v>
      </c>
      <c r="U388" s="187">
        <v>33.75</v>
      </c>
      <c r="V388" s="188">
        <v>0</v>
      </c>
      <c r="W388" s="188">
        <v>0</v>
      </c>
      <c r="X388" s="186">
        <v>0</v>
      </c>
      <c r="Y388" s="186"/>
      <c r="Z388" s="186"/>
      <c r="AA388" s="167">
        <v>0</v>
      </c>
      <c r="AB388" s="186"/>
      <c r="AC388" s="186"/>
      <c r="AD388" s="167">
        <v>0</v>
      </c>
      <c r="AE388" s="186">
        <v>0</v>
      </c>
      <c r="AF388" s="186">
        <v>0</v>
      </c>
      <c r="AG388" s="167">
        <v>0</v>
      </c>
      <c r="AH388" s="186"/>
      <c r="AI388" s="186"/>
      <c r="AJ388" s="167">
        <v>0</v>
      </c>
      <c r="AK388" s="186"/>
      <c r="AL388" s="186"/>
      <c r="AM388" s="167">
        <v>0</v>
      </c>
      <c r="AN388" s="186" t="s">
        <v>105</v>
      </c>
      <c r="AO388" s="186" t="s">
        <v>105</v>
      </c>
      <c r="AP388" s="167">
        <v>0</v>
      </c>
      <c r="AQ388" s="189">
        <v>39</v>
      </c>
      <c r="AR388" s="190">
        <v>0</v>
      </c>
      <c r="AS388" s="190">
        <v>0</v>
      </c>
      <c r="AT388" s="190">
        <v>2</v>
      </c>
      <c r="AU388" s="190"/>
      <c r="AV388" s="189">
        <v>27</v>
      </c>
      <c r="AW388" s="189">
        <v>14</v>
      </c>
      <c r="AX388" s="189">
        <v>536</v>
      </c>
    </row>
    <row r="389" spans="1:50" ht="20.25" hidden="1" x14ac:dyDescent="0.3">
      <c r="A389" s="163" t="s">
        <v>475</v>
      </c>
      <c r="B389" s="164">
        <v>0</v>
      </c>
      <c r="C389" s="164">
        <v>0</v>
      </c>
      <c r="D389" s="164">
        <v>0</v>
      </c>
      <c r="E389" s="164">
        <v>0</v>
      </c>
      <c r="F389" s="164">
        <v>0</v>
      </c>
      <c r="G389" s="164">
        <v>0</v>
      </c>
      <c r="H389" s="164">
        <v>0</v>
      </c>
      <c r="I389" s="164">
        <v>0</v>
      </c>
      <c r="J389" s="164">
        <v>0</v>
      </c>
      <c r="K389" s="164">
        <v>0</v>
      </c>
      <c r="L389" s="164">
        <v>0</v>
      </c>
      <c r="M389" s="164">
        <v>0</v>
      </c>
      <c r="N389" s="164">
        <v>0</v>
      </c>
      <c r="O389" s="164">
        <v>0</v>
      </c>
      <c r="P389" s="164" t="s">
        <v>105</v>
      </c>
      <c r="Q389" s="164" t="s">
        <v>105</v>
      </c>
      <c r="R389" s="186">
        <v>0</v>
      </c>
      <c r="S389" s="186">
        <v>0</v>
      </c>
      <c r="T389" s="187">
        <v>0</v>
      </c>
      <c r="U389" s="187">
        <v>0</v>
      </c>
      <c r="V389" s="188">
        <v>0</v>
      </c>
      <c r="W389" s="188">
        <v>0</v>
      </c>
      <c r="X389" s="186">
        <v>0</v>
      </c>
      <c r="Y389" s="186"/>
      <c r="Z389" s="186"/>
      <c r="AA389" s="167">
        <v>0</v>
      </c>
      <c r="AB389" s="186"/>
      <c r="AC389" s="186"/>
      <c r="AD389" s="167">
        <v>0</v>
      </c>
      <c r="AE389" s="186">
        <v>0</v>
      </c>
      <c r="AF389" s="186">
        <v>0</v>
      </c>
      <c r="AG389" s="167">
        <v>0</v>
      </c>
      <c r="AH389" s="186"/>
      <c r="AI389" s="186"/>
      <c r="AJ389" s="167">
        <v>0</v>
      </c>
      <c r="AK389" s="186"/>
      <c r="AL389" s="186"/>
      <c r="AM389" s="167">
        <v>0</v>
      </c>
      <c r="AN389" s="186" t="s">
        <v>105</v>
      </c>
      <c r="AO389" s="186" t="s">
        <v>105</v>
      </c>
      <c r="AP389" s="167">
        <v>0</v>
      </c>
      <c r="AQ389" s="189">
        <v>0</v>
      </c>
      <c r="AR389" s="190">
        <v>0</v>
      </c>
      <c r="AS389" s="190">
        <v>0</v>
      </c>
      <c r="AT389" s="190">
        <v>0</v>
      </c>
      <c r="AU389" s="190"/>
      <c r="AV389" s="189">
        <v>0</v>
      </c>
      <c r="AW389" s="189">
        <v>0</v>
      </c>
      <c r="AX389" s="189">
        <v>0</v>
      </c>
    </row>
    <row r="390" spans="1:50" ht="20.25" hidden="1" x14ac:dyDescent="0.3">
      <c r="A390" s="163" t="s">
        <v>476</v>
      </c>
      <c r="B390" s="164">
        <v>0</v>
      </c>
      <c r="C390" s="164">
        <v>0</v>
      </c>
      <c r="D390" s="164">
        <v>0</v>
      </c>
      <c r="E390" s="164">
        <v>0</v>
      </c>
      <c r="F390" s="164">
        <v>0</v>
      </c>
      <c r="G390" s="164">
        <v>0</v>
      </c>
      <c r="H390" s="164">
        <v>0</v>
      </c>
      <c r="I390" s="164">
        <v>0</v>
      </c>
      <c r="J390" s="164">
        <v>0</v>
      </c>
      <c r="K390" s="164">
        <v>0</v>
      </c>
      <c r="L390" s="164">
        <v>0</v>
      </c>
      <c r="M390" s="164">
        <v>0</v>
      </c>
      <c r="N390" s="164">
        <v>0</v>
      </c>
      <c r="O390" s="164">
        <v>0</v>
      </c>
      <c r="P390" s="164" t="s">
        <v>105</v>
      </c>
      <c r="Q390" s="164" t="s">
        <v>105</v>
      </c>
      <c r="R390" s="186">
        <v>0</v>
      </c>
      <c r="S390" s="186">
        <v>0</v>
      </c>
      <c r="T390" s="187">
        <v>0</v>
      </c>
      <c r="U390" s="187">
        <v>0</v>
      </c>
      <c r="V390" s="188">
        <v>0</v>
      </c>
      <c r="W390" s="188">
        <v>0</v>
      </c>
      <c r="X390" s="186">
        <v>0</v>
      </c>
      <c r="Y390" s="186"/>
      <c r="Z390" s="186"/>
      <c r="AA390" s="167">
        <v>0</v>
      </c>
      <c r="AB390" s="186"/>
      <c r="AC390" s="186"/>
      <c r="AD390" s="167">
        <v>0</v>
      </c>
      <c r="AE390" s="186">
        <v>0</v>
      </c>
      <c r="AF390" s="186">
        <v>0</v>
      </c>
      <c r="AG390" s="167">
        <v>0</v>
      </c>
      <c r="AH390" s="186"/>
      <c r="AI390" s="186"/>
      <c r="AJ390" s="167">
        <v>0</v>
      </c>
      <c r="AK390" s="186"/>
      <c r="AL390" s="186"/>
      <c r="AM390" s="167">
        <v>0</v>
      </c>
      <c r="AN390" s="186" t="s">
        <v>105</v>
      </c>
      <c r="AO390" s="186" t="s">
        <v>105</v>
      </c>
      <c r="AP390" s="167">
        <v>0</v>
      </c>
      <c r="AQ390" s="189">
        <v>0</v>
      </c>
      <c r="AR390" s="190">
        <v>0</v>
      </c>
      <c r="AS390" s="190">
        <v>0</v>
      </c>
      <c r="AT390" s="190">
        <v>0</v>
      </c>
      <c r="AU390" s="190"/>
      <c r="AV390" s="189">
        <v>0</v>
      </c>
      <c r="AW390" s="189">
        <v>0</v>
      </c>
      <c r="AX390" s="189">
        <v>0</v>
      </c>
    </row>
    <row r="391" spans="1:50" ht="20.25" hidden="1" x14ac:dyDescent="0.3">
      <c r="A391" s="163" t="s">
        <v>477</v>
      </c>
      <c r="B391" s="164">
        <v>0</v>
      </c>
      <c r="C391" s="164">
        <v>0</v>
      </c>
      <c r="D391" s="164">
        <v>0</v>
      </c>
      <c r="E391" s="164">
        <v>0</v>
      </c>
      <c r="F391" s="164">
        <v>0</v>
      </c>
      <c r="G391" s="164">
        <v>0</v>
      </c>
      <c r="H391" s="164">
        <v>0</v>
      </c>
      <c r="I391" s="164">
        <v>0</v>
      </c>
      <c r="J391" s="164">
        <v>0</v>
      </c>
      <c r="K391" s="164">
        <v>0</v>
      </c>
      <c r="L391" s="164">
        <v>0</v>
      </c>
      <c r="M391" s="164">
        <v>0</v>
      </c>
      <c r="N391" s="164">
        <v>0</v>
      </c>
      <c r="O391" s="164">
        <v>0</v>
      </c>
      <c r="P391" s="164" t="s">
        <v>105</v>
      </c>
      <c r="Q391" s="164" t="s">
        <v>105</v>
      </c>
      <c r="R391" s="186">
        <v>0</v>
      </c>
      <c r="S391" s="186">
        <v>0</v>
      </c>
      <c r="T391" s="187">
        <v>0</v>
      </c>
      <c r="U391" s="187">
        <v>0</v>
      </c>
      <c r="V391" s="188">
        <v>0</v>
      </c>
      <c r="W391" s="188">
        <v>0</v>
      </c>
      <c r="X391" s="186">
        <v>0</v>
      </c>
      <c r="Y391" s="186"/>
      <c r="Z391" s="186"/>
      <c r="AA391" s="167">
        <v>0</v>
      </c>
      <c r="AB391" s="186"/>
      <c r="AC391" s="186"/>
      <c r="AD391" s="167">
        <v>0</v>
      </c>
      <c r="AE391" s="186">
        <v>0</v>
      </c>
      <c r="AF391" s="186">
        <v>0</v>
      </c>
      <c r="AG391" s="167">
        <v>0</v>
      </c>
      <c r="AH391" s="186"/>
      <c r="AI391" s="186"/>
      <c r="AJ391" s="167">
        <v>0</v>
      </c>
      <c r="AK391" s="186"/>
      <c r="AL391" s="186"/>
      <c r="AM391" s="167">
        <v>0</v>
      </c>
      <c r="AN391" s="186" t="s">
        <v>105</v>
      </c>
      <c r="AO391" s="186" t="s">
        <v>105</v>
      </c>
      <c r="AP391" s="167">
        <v>0</v>
      </c>
      <c r="AQ391" s="189">
        <v>0</v>
      </c>
      <c r="AR391" s="190">
        <v>0</v>
      </c>
      <c r="AS391" s="190">
        <v>0</v>
      </c>
      <c r="AT391" s="190">
        <v>0</v>
      </c>
      <c r="AU391" s="190"/>
      <c r="AV391" s="189">
        <v>0</v>
      </c>
      <c r="AW391" s="189">
        <v>0</v>
      </c>
      <c r="AX391" s="189">
        <v>0</v>
      </c>
    </row>
    <row r="392" spans="1:50" ht="20.25" hidden="1" x14ac:dyDescent="0.3">
      <c r="A392" s="163" t="s">
        <v>478</v>
      </c>
      <c r="B392" s="164">
        <v>0</v>
      </c>
      <c r="C392" s="164">
        <v>0</v>
      </c>
      <c r="D392" s="164">
        <v>0</v>
      </c>
      <c r="E392" s="164">
        <v>0</v>
      </c>
      <c r="F392" s="164">
        <v>0</v>
      </c>
      <c r="G392" s="164">
        <v>0</v>
      </c>
      <c r="H392" s="164">
        <v>0</v>
      </c>
      <c r="I392" s="164">
        <v>0</v>
      </c>
      <c r="J392" s="164">
        <v>3</v>
      </c>
      <c r="K392" s="164">
        <v>3</v>
      </c>
      <c r="L392" s="164">
        <v>0</v>
      </c>
      <c r="M392" s="164">
        <v>0</v>
      </c>
      <c r="N392" s="164">
        <v>0</v>
      </c>
      <c r="O392" s="164">
        <v>0</v>
      </c>
      <c r="P392" s="164" t="s">
        <v>105</v>
      </c>
      <c r="Q392" s="164" t="s">
        <v>105</v>
      </c>
      <c r="R392" s="186">
        <v>0</v>
      </c>
      <c r="S392" s="186">
        <v>0</v>
      </c>
      <c r="T392" s="187">
        <v>0</v>
      </c>
      <c r="U392" s="187">
        <v>0</v>
      </c>
      <c r="V392" s="188">
        <v>0</v>
      </c>
      <c r="W392" s="188">
        <v>0</v>
      </c>
      <c r="X392" s="186">
        <v>0</v>
      </c>
      <c r="Y392" s="186"/>
      <c r="Z392" s="186"/>
      <c r="AA392" s="167">
        <v>0</v>
      </c>
      <c r="AB392" s="186"/>
      <c r="AC392" s="186"/>
      <c r="AD392" s="167">
        <v>0</v>
      </c>
      <c r="AE392" s="186">
        <v>0</v>
      </c>
      <c r="AF392" s="186">
        <v>0</v>
      </c>
      <c r="AG392" s="167">
        <v>0</v>
      </c>
      <c r="AH392" s="186"/>
      <c r="AI392" s="186"/>
      <c r="AJ392" s="167">
        <v>0</v>
      </c>
      <c r="AK392" s="186"/>
      <c r="AL392" s="186"/>
      <c r="AM392" s="167">
        <v>0</v>
      </c>
      <c r="AN392" s="186" t="s">
        <v>105</v>
      </c>
      <c r="AO392" s="186" t="s">
        <v>105</v>
      </c>
      <c r="AP392" s="167">
        <v>0</v>
      </c>
      <c r="AQ392" s="189">
        <v>0</v>
      </c>
      <c r="AR392" s="190">
        <v>0</v>
      </c>
      <c r="AS392" s="190">
        <v>0</v>
      </c>
      <c r="AT392" s="190">
        <v>0</v>
      </c>
      <c r="AU392" s="190"/>
      <c r="AV392" s="189">
        <v>0</v>
      </c>
      <c r="AW392" s="189">
        <v>0</v>
      </c>
      <c r="AX392" s="189">
        <v>0</v>
      </c>
    </row>
    <row r="393" spans="1:50" ht="20.25" hidden="1" x14ac:dyDescent="0.3">
      <c r="A393" s="181" t="s">
        <v>479</v>
      </c>
      <c r="B393" s="164">
        <v>136</v>
      </c>
      <c r="C393" s="164">
        <v>164</v>
      </c>
      <c r="D393" s="164">
        <v>135</v>
      </c>
      <c r="E393" s="164">
        <v>136</v>
      </c>
      <c r="F393" s="164">
        <v>136</v>
      </c>
      <c r="G393" s="164">
        <v>167.22</v>
      </c>
      <c r="H393" s="164">
        <v>1007</v>
      </c>
      <c r="I393" s="164">
        <v>1230</v>
      </c>
      <c r="J393" s="164">
        <v>137.25</v>
      </c>
      <c r="K393" s="164">
        <v>152</v>
      </c>
      <c r="L393" s="164">
        <v>86.25</v>
      </c>
      <c r="M393" s="164">
        <v>97.25</v>
      </c>
      <c r="N393" s="164">
        <v>3</v>
      </c>
      <c r="O393" s="164">
        <v>10.09</v>
      </c>
      <c r="P393" s="164">
        <v>35</v>
      </c>
      <c r="Q393" s="164">
        <v>104</v>
      </c>
      <c r="R393" s="186">
        <v>0</v>
      </c>
      <c r="S393" s="186">
        <v>0</v>
      </c>
      <c r="T393" s="187">
        <v>171.75</v>
      </c>
      <c r="U393" s="187">
        <v>98.42</v>
      </c>
      <c r="V393" s="188">
        <v>0</v>
      </c>
      <c r="W393" s="188">
        <v>0</v>
      </c>
      <c r="X393" s="186">
        <v>0</v>
      </c>
      <c r="Y393" s="186">
        <v>0</v>
      </c>
      <c r="Z393" s="186">
        <v>0</v>
      </c>
      <c r="AA393" s="157">
        <v>0</v>
      </c>
      <c r="AB393" s="186">
        <v>0</v>
      </c>
      <c r="AC393" s="186">
        <v>0</v>
      </c>
      <c r="AD393" s="157">
        <v>0</v>
      </c>
      <c r="AE393" s="186">
        <v>0</v>
      </c>
      <c r="AF393" s="186">
        <v>0</v>
      </c>
      <c r="AG393" s="157">
        <v>0</v>
      </c>
      <c r="AH393" s="186">
        <v>0</v>
      </c>
      <c r="AI393" s="186">
        <v>0</v>
      </c>
      <c r="AJ393" s="157">
        <v>0</v>
      </c>
      <c r="AK393" s="186">
        <v>0</v>
      </c>
      <c r="AL393" s="186">
        <v>0</v>
      </c>
      <c r="AM393" s="157">
        <v>0</v>
      </c>
      <c r="AN393" s="186">
        <v>0</v>
      </c>
      <c r="AO393" s="186">
        <v>0</v>
      </c>
      <c r="AP393" s="157">
        <v>0</v>
      </c>
      <c r="AQ393" s="189">
        <v>168</v>
      </c>
      <c r="AR393" s="190">
        <v>4</v>
      </c>
      <c r="AS393" s="190">
        <v>0</v>
      </c>
      <c r="AT393" s="190">
        <v>0</v>
      </c>
      <c r="AU393" s="190"/>
      <c r="AV393" s="189">
        <v>136</v>
      </c>
      <c r="AW393" s="190">
        <v>171.49</v>
      </c>
      <c r="AX393" s="189">
        <v>1261</v>
      </c>
    </row>
    <row r="394" spans="1:50" ht="20.25" hidden="1" x14ac:dyDescent="0.3">
      <c r="A394" s="163" t="s">
        <v>480</v>
      </c>
      <c r="B394" s="164">
        <v>0</v>
      </c>
      <c r="C394" s="164">
        <v>0</v>
      </c>
      <c r="D394" s="164">
        <v>0</v>
      </c>
      <c r="E394" s="164">
        <v>0</v>
      </c>
      <c r="F394" s="164">
        <v>0</v>
      </c>
      <c r="G394" s="164">
        <v>0</v>
      </c>
      <c r="H394" s="164">
        <v>0</v>
      </c>
      <c r="I394" s="164">
        <v>0</v>
      </c>
      <c r="J394" s="164">
        <v>0</v>
      </c>
      <c r="K394" s="164">
        <v>0</v>
      </c>
      <c r="L394" s="164">
        <v>0</v>
      </c>
      <c r="M394" s="164">
        <v>0</v>
      </c>
      <c r="N394" s="164">
        <v>0</v>
      </c>
      <c r="O394" s="164">
        <v>0</v>
      </c>
      <c r="P394" s="164" t="s">
        <v>105</v>
      </c>
      <c r="Q394" s="164" t="s">
        <v>105</v>
      </c>
      <c r="R394" s="186">
        <v>0</v>
      </c>
      <c r="S394" s="186">
        <v>0</v>
      </c>
      <c r="T394" s="187">
        <v>1.5</v>
      </c>
      <c r="U394" s="187">
        <v>1.5</v>
      </c>
      <c r="V394" s="188">
        <v>0</v>
      </c>
      <c r="W394" s="188">
        <v>0</v>
      </c>
      <c r="X394" s="186">
        <v>0</v>
      </c>
      <c r="Y394" s="186">
        <v>0</v>
      </c>
      <c r="Z394" s="186">
        <v>0</v>
      </c>
      <c r="AA394" s="167">
        <v>0</v>
      </c>
      <c r="AB394" s="186">
        <v>0</v>
      </c>
      <c r="AC394" s="186">
        <v>0</v>
      </c>
      <c r="AD394" s="167">
        <v>0</v>
      </c>
      <c r="AE394" s="186">
        <v>0</v>
      </c>
      <c r="AF394" s="186">
        <v>0</v>
      </c>
      <c r="AG394" s="167">
        <v>0</v>
      </c>
      <c r="AH394" s="186">
        <v>0</v>
      </c>
      <c r="AI394" s="186">
        <v>0</v>
      </c>
      <c r="AJ394" s="167">
        <v>0</v>
      </c>
      <c r="AK394" s="186">
        <v>0</v>
      </c>
      <c r="AL394" s="186">
        <v>0</v>
      </c>
      <c r="AM394" s="167">
        <v>0</v>
      </c>
      <c r="AN394" s="186">
        <v>0</v>
      </c>
      <c r="AO394" s="186">
        <v>0</v>
      </c>
      <c r="AP394" s="167">
        <v>0</v>
      </c>
      <c r="AQ394" s="189">
        <v>0</v>
      </c>
      <c r="AR394" s="190">
        <v>0</v>
      </c>
      <c r="AS394" s="190">
        <v>0</v>
      </c>
      <c r="AT394" s="190">
        <v>0</v>
      </c>
      <c r="AU394" s="190"/>
      <c r="AV394" s="189">
        <v>0</v>
      </c>
      <c r="AW394" s="189">
        <v>0</v>
      </c>
      <c r="AX394" s="189">
        <v>0</v>
      </c>
    </row>
    <row r="395" spans="1:50" ht="20.25" hidden="1" x14ac:dyDescent="0.3">
      <c r="A395" s="163" t="s">
        <v>481</v>
      </c>
      <c r="B395" s="164">
        <v>0</v>
      </c>
      <c r="C395" s="164">
        <v>0</v>
      </c>
      <c r="D395" s="164">
        <v>0</v>
      </c>
      <c r="E395" s="164">
        <v>0</v>
      </c>
      <c r="F395" s="164">
        <v>0</v>
      </c>
      <c r="G395" s="164">
        <v>0</v>
      </c>
      <c r="H395" s="164">
        <v>0</v>
      </c>
      <c r="I395" s="164">
        <v>0</v>
      </c>
      <c r="J395" s="164">
        <v>0</v>
      </c>
      <c r="K395" s="164">
        <v>0</v>
      </c>
      <c r="L395" s="164">
        <v>0</v>
      </c>
      <c r="M395" s="164">
        <v>0</v>
      </c>
      <c r="N395" s="164">
        <v>0</v>
      </c>
      <c r="O395" s="164">
        <v>0</v>
      </c>
      <c r="P395" s="164" t="s">
        <v>105</v>
      </c>
      <c r="Q395" s="164" t="s">
        <v>105</v>
      </c>
      <c r="R395" s="186">
        <v>0</v>
      </c>
      <c r="S395" s="186">
        <v>0</v>
      </c>
      <c r="T395" s="187">
        <v>0</v>
      </c>
      <c r="U395" s="187">
        <v>0</v>
      </c>
      <c r="V395" s="188">
        <v>0</v>
      </c>
      <c r="W395" s="188">
        <v>0</v>
      </c>
      <c r="X395" s="186">
        <v>0</v>
      </c>
      <c r="Y395" s="186">
        <v>0</v>
      </c>
      <c r="Z395" s="186">
        <v>0</v>
      </c>
      <c r="AA395" s="167">
        <v>0</v>
      </c>
      <c r="AB395" s="186">
        <v>0</v>
      </c>
      <c r="AC395" s="186">
        <v>0</v>
      </c>
      <c r="AD395" s="167">
        <v>0</v>
      </c>
      <c r="AE395" s="186">
        <v>0</v>
      </c>
      <c r="AF395" s="186">
        <v>0</v>
      </c>
      <c r="AG395" s="167">
        <v>0</v>
      </c>
      <c r="AH395" s="186">
        <v>0</v>
      </c>
      <c r="AI395" s="186">
        <v>0</v>
      </c>
      <c r="AJ395" s="167">
        <v>0</v>
      </c>
      <c r="AK395" s="186">
        <v>0</v>
      </c>
      <c r="AL395" s="186">
        <v>0</v>
      </c>
      <c r="AM395" s="167">
        <v>0</v>
      </c>
      <c r="AN395" s="186">
        <v>0</v>
      </c>
      <c r="AO395" s="186">
        <v>0</v>
      </c>
      <c r="AP395" s="167">
        <v>0</v>
      </c>
      <c r="AQ395" s="189">
        <v>0</v>
      </c>
      <c r="AR395" s="190">
        <v>0</v>
      </c>
      <c r="AS395" s="190">
        <v>0</v>
      </c>
      <c r="AT395" s="190">
        <v>0</v>
      </c>
      <c r="AU395" s="190"/>
      <c r="AV395" s="189">
        <v>0</v>
      </c>
      <c r="AW395" s="189">
        <v>0</v>
      </c>
      <c r="AX395" s="189">
        <v>0</v>
      </c>
    </row>
    <row r="396" spans="1:50" ht="20.25" hidden="1" x14ac:dyDescent="0.3">
      <c r="A396" s="163" t="s">
        <v>482</v>
      </c>
      <c r="B396" s="164">
        <v>0</v>
      </c>
      <c r="C396" s="164">
        <v>0</v>
      </c>
      <c r="D396" s="164">
        <v>0</v>
      </c>
      <c r="E396" s="164">
        <v>0</v>
      </c>
      <c r="F396" s="164">
        <v>0</v>
      </c>
      <c r="G396" s="164">
        <v>0</v>
      </c>
      <c r="H396" s="164">
        <v>0</v>
      </c>
      <c r="I396" s="164">
        <v>0</v>
      </c>
      <c r="J396" s="164">
        <v>0</v>
      </c>
      <c r="K396" s="164">
        <v>0</v>
      </c>
      <c r="L396" s="164">
        <v>0</v>
      </c>
      <c r="M396" s="164">
        <v>0</v>
      </c>
      <c r="N396" s="164">
        <v>0</v>
      </c>
      <c r="O396" s="164">
        <v>0</v>
      </c>
      <c r="P396" s="164" t="s">
        <v>105</v>
      </c>
      <c r="Q396" s="164" t="s">
        <v>105</v>
      </c>
      <c r="R396" s="186">
        <v>0</v>
      </c>
      <c r="S396" s="186">
        <v>0</v>
      </c>
      <c r="T396" s="187">
        <v>0</v>
      </c>
      <c r="U396" s="187">
        <v>0</v>
      </c>
      <c r="V396" s="188">
        <v>0</v>
      </c>
      <c r="W396" s="188">
        <v>0</v>
      </c>
      <c r="X396" s="186">
        <v>0</v>
      </c>
      <c r="Y396" s="186">
        <v>0</v>
      </c>
      <c r="Z396" s="186">
        <v>0</v>
      </c>
      <c r="AA396" s="167">
        <v>0</v>
      </c>
      <c r="AB396" s="186">
        <v>0</v>
      </c>
      <c r="AC396" s="186">
        <v>0</v>
      </c>
      <c r="AD396" s="167">
        <v>0</v>
      </c>
      <c r="AE396" s="186">
        <v>0</v>
      </c>
      <c r="AF396" s="186">
        <v>0</v>
      </c>
      <c r="AG396" s="167">
        <v>0</v>
      </c>
      <c r="AH396" s="186">
        <v>0</v>
      </c>
      <c r="AI396" s="186">
        <v>0</v>
      </c>
      <c r="AJ396" s="167">
        <v>0</v>
      </c>
      <c r="AK396" s="186">
        <v>0</v>
      </c>
      <c r="AL396" s="186">
        <v>0</v>
      </c>
      <c r="AM396" s="167">
        <v>0</v>
      </c>
      <c r="AN396" s="186">
        <v>0</v>
      </c>
      <c r="AO396" s="186">
        <v>0</v>
      </c>
      <c r="AP396" s="167">
        <v>0</v>
      </c>
      <c r="AQ396" s="189">
        <v>0</v>
      </c>
      <c r="AR396" s="190">
        <v>0</v>
      </c>
      <c r="AS396" s="190">
        <v>0</v>
      </c>
      <c r="AT396" s="190">
        <v>0</v>
      </c>
      <c r="AU396" s="190"/>
      <c r="AV396" s="189">
        <v>0</v>
      </c>
      <c r="AW396" s="189">
        <v>0</v>
      </c>
      <c r="AX396" s="189">
        <v>0</v>
      </c>
    </row>
    <row r="397" spans="1:50" ht="20.25" hidden="1" x14ac:dyDescent="0.3">
      <c r="A397" s="163" t="s">
        <v>483</v>
      </c>
      <c r="B397" s="164">
        <v>0</v>
      </c>
      <c r="C397" s="164">
        <v>0</v>
      </c>
      <c r="D397" s="164">
        <v>0</v>
      </c>
      <c r="E397" s="164">
        <v>0</v>
      </c>
      <c r="F397" s="164">
        <v>0</v>
      </c>
      <c r="G397" s="164">
        <v>0</v>
      </c>
      <c r="H397" s="164">
        <v>0</v>
      </c>
      <c r="I397" s="164">
        <v>0</v>
      </c>
      <c r="J397" s="164">
        <v>0</v>
      </c>
      <c r="K397" s="164">
        <v>0</v>
      </c>
      <c r="L397" s="164">
        <v>0</v>
      </c>
      <c r="M397" s="164">
        <v>0</v>
      </c>
      <c r="N397" s="164">
        <v>0</v>
      </c>
      <c r="O397" s="164">
        <v>0</v>
      </c>
      <c r="P397" s="164" t="s">
        <v>105</v>
      </c>
      <c r="Q397" s="164" t="s">
        <v>105</v>
      </c>
      <c r="R397" s="186">
        <v>0</v>
      </c>
      <c r="S397" s="186">
        <v>0</v>
      </c>
      <c r="T397" s="187">
        <v>0</v>
      </c>
      <c r="U397" s="187">
        <v>0</v>
      </c>
      <c r="V397" s="188">
        <v>0</v>
      </c>
      <c r="W397" s="188">
        <v>0</v>
      </c>
      <c r="X397" s="186">
        <v>0</v>
      </c>
      <c r="Y397" s="186">
        <v>0</v>
      </c>
      <c r="Z397" s="186">
        <v>0</v>
      </c>
      <c r="AA397" s="167">
        <v>0</v>
      </c>
      <c r="AB397" s="186">
        <v>0</v>
      </c>
      <c r="AC397" s="186">
        <v>0</v>
      </c>
      <c r="AD397" s="167">
        <v>0</v>
      </c>
      <c r="AE397" s="186">
        <v>0</v>
      </c>
      <c r="AF397" s="186">
        <v>0</v>
      </c>
      <c r="AG397" s="167">
        <v>0</v>
      </c>
      <c r="AH397" s="186">
        <v>0</v>
      </c>
      <c r="AI397" s="186">
        <v>0</v>
      </c>
      <c r="AJ397" s="167">
        <v>0</v>
      </c>
      <c r="AK397" s="186">
        <v>0</v>
      </c>
      <c r="AL397" s="186">
        <v>0</v>
      </c>
      <c r="AM397" s="167">
        <v>0</v>
      </c>
      <c r="AN397" s="186">
        <v>0</v>
      </c>
      <c r="AO397" s="186">
        <v>0</v>
      </c>
      <c r="AP397" s="167">
        <v>0</v>
      </c>
      <c r="AQ397" s="189">
        <v>0</v>
      </c>
      <c r="AR397" s="190">
        <v>0</v>
      </c>
      <c r="AS397" s="190">
        <v>0</v>
      </c>
      <c r="AT397" s="190">
        <v>0</v>
      </c>
      <c r="AU397" s="190"/>
      <c r="AV397" s="189">
        <v>0</v>
      </c>
      <c r="AW397" s="189">
        <v>0</v>
      </c>
      <c r="AX397" s="189">
        <v>0</v>
      </c>
    </row>
    <row r="398" spans="1:50" ht="20.25" hidden="1" x14ac:dyDescent="0.3">
      <c r="A398" s="163" t="s">
        <v>484</v>
      </c>
      <c r="B398" s="164">
        <v>0</v>
      </c>
      <c r="C398" s="164">
        <v>0</v>
      </c>
      <c r="D398" s="164">
        <v>0</v>
      </c>
      <c r="E398" s="164">
        <v>0</v>
      </c>
      <c r="F398" s="164">
        <v>0</v>
      </c>
      <c r="G398" s="164">
        <v>0</v>
      </c>
      <c r="H398" s="164">
        <v>0</v>
      </c>
      <c r="I398" s="164">
        <v>0</v>
      </c>
      <c r="J398" s="164">
        <v>0</v>
      </c>
      <c r="K398" s="164">
        <v>0</v>
      </c>
      <c r="L398" s="164">
        <v>0</v>
      </c>
      <c r="M398" s="164">
        <v>0</v>
      </c>
      <c r="N398" s="164">
        <v>0</v>
      </c>
      <c r="O398" s="164">
        <v>0</v>
      </c>
      <c r="P398" s="164" t="s">
        <v>105</v>
      </c>
      <c r="Q398" s="164" t="s">
        <v>105</v>
      </c>
      <c r="R398" s="186">
        <v>0</v>
      </c>
      <c r="S398" s="186">
        <v>0</v>
      </c>
      <c r="T398" s="187">
        <v>0</v>
      </c>
      <c r="U398" s="187">
        <v>0</v>
      </c>
      <c r="V398" s="188">
        <v>0</v>
      </c>
      <c r="W398" s="188">
        <v>0</v>
      </c>
      <c r="X398" s="186">
        <v>0</v>
      </c>
      <c r="Y398" s="186">
        <v>0</v>
      </c>
      <c r="Z398" s="186">
        <v>0</v>
      </c>
      <c r="AA398" s="167">
        <v>0</v>
      </c>
      <c r="AB398" s="186">
        <v>0</v>
      </c>
      <c r="AC398" s="186">
        <v>0</v>
      </c>
      <c r="AD398" s="167">
        <v>0</v>
      </c>
      <c r="AE398" s="186">
        <v>0</v>
      </c>
      <c r="AF398" s="186">
        <v>0</v>
      </c>
      <c r="AG398" s="167">
        <v>0</v>
      </c>
      <c r="AH398" s="186">
        <v>0</v>
      </c>
      <c r="AI398" s="186">
        <v>0</v>
      </c>
      <c r="AJ398" s="167">
        <v>0</v>
      </c>
      <c r="AK398" s="186">
        <v>0</v>
      </c>
      <c r="AL398" s="186">
        <v>0</v>
      </c>
      <c r="AM398" s="167">
        <v>0</v>
      </c>
      <c r="AN398" s="186">
        <v>0</v>
      </c>
      <c r="AO398" s="186">
        <v>0</v>
      </c>
      <c r="AP398" s="167">
        <v>0</v>
      </c>
      <c r="AQ398" s="189">
        <v>0</v>
      </c>
      <c r="AR398" s="190">
        <v>0</v>
      </c>
      <c r="AS398" s="190">
        <v>0</v>
      </c>
      <c r="AT398" s="190">
        <v>0</v>
      </c>
      <c r="AU398" s="190"/>
      <c r="AV398" s="189">
        <v>0</v>
      </c>
      <c r="AW398" s="189">
        <v>0</v>
      </c>
      <c r="AX398" s="189">
        <v>0</v>
      </c>
    </row>
    <row r="399" spans="1:50" ht="20.25" hidden="1" x14ac:dyDescent="0.3">
      <c r="A399" s="163" t="s">
        <v>485</v>
      </c>
      <c r="B399" s="164">
        <v>0</v>
      </c>
      <c r="C399" s="164">
        <v>4</v>
      </c>
      <c r="D399" s="164">
        <v>0</v>
      </c>
      <c r="E399" s="164">
        <v>0</v>
      </c>
      <c r="F399" s="164">
        <v>0</v>
      </c>
      <c r="G399" s="164">
        <v>0</v>
      </c>
      <c r="H399" s="164">
        <v>0</v>
      </c>
      <c r="I399" s="164">
        <v>0</v>
      </c>
      <c r="J399" s="164">
        <v>1</v>
      </c>
      <c r="K399" s="164">
        <v>3.75</v>
      </c>
      <c r="L399" s="164">
        <v>0</v>
      </c>
      <c r="M399" s="164">
        <v>0</v>
      </c>
      <c r="N399" s="164">
        <v>0</v>
      </c>
      <c r="O399" s="164">
        <v>0</v>
      </c>
      <c r="P399" s="164" t="s">
        <v>105</v>
      </c>
      <c r="Q399" s="164" t="s">
        <v>105</v>
      </c>
      <c r="R399" s="186">
        <v>0</v>
      </c>
      <c r="S399" s="186">
        <v>0</v>
      </c>
      <c r="T399" s="187">
        <v>2.75</v>
      </c>
      <c r="U399" s="187">
        <v>0</v>
      </c>
      <c r="V399" s="188">
        <v>0</v>
      </c>
      <c r="W399" s="188">
        <v>0</v>
      </c>
      <c r="X399" s="186">
        <v>0</v>
      </c>
      <c r="Y399" s="186">
        <v>0</v>
      </c>
      <c r="Z399" s="186">
        <v>0</v>
      </c>
      <c r="AA399" s="167">
        <v>0</v>
      </c>
      <c r="AB399" s="186">
        <v>0</v>
      </c>
      <c r="AC399" s="186">
        <v>0</v>
      </c>
      <c r="AD399" s="167">
        <v>0</v>
      </c>
      <c r="AE399" s="186">
        <v>0</v>
      </c>
      <c r="AF399" s="186">
        <v>0</v>
      </c>
      <c r="AG399" s="167">
        <v>0</v>
      </c>
      <c r="AH399" s="186">
        <v>0</v>
      </c>
      <c r="AI399" s="186">
        <v>0</v>
      </c>
      <c r="AJ399" s="167">
        <v>0</v>
      </c>
      <c r="AK399" s="186">
        <v>0</v>
      </c>
      <c r="AL399" s="186">
        <v>0</v>
      </c>
      <c r="AM399" s="167">
        <v>0</v>
      </c>
      <c r="AN399" s="186">
        <v>0</v>
      </c>
      <c r="AO399" s="186">
        <v>0</v>
      </c>
      <c r="AP399" s="167">
        <v>0</v>
      </c>
      <c r="AQ399" s="189">
        <v>5</v>
      </c>
      <c r="AR399" s="190">
        <v>1</v>
      </c>
      <c r="AS399" s="190">
        <v>0</v>
      </c>
      <c r="AT399" s="190">
        <v>0</v>
      </c>
      <c r="AU399" s="190"/>
      <c r="AV399" s="189">
        <v>0</v>
      </c>
      <c r="AW399" s="189">
        <v>0</v>
      </c>
      <c r="AX399" s="189">
        <v>0</v>
      </c>
    </row>
    <row r="400" spans="1:50" ht="20.25" hidden="1" x14ac:dyDescent="0.3">
      <c r="A400" s="163" t="s">
        <v>486</v>
      </c>
      <c r="B400" s="164">
        <v>0</v>
      </c>
      <c r="C400" s="164">
        <v>0</v>
      </c>
      <c r="D400" s="164">
        <v>0</v>
      </c>
      <c r="E400" s="164">
        <v>0</v>
      </c>
      <c r="F400" s="164">
        <v>0</v>
      </c>
      <c r="G400" s="164">
        <v>0</v>
      </c>
      <c r="H400" s="164">
        <v>0</v>
      </c>
      <c r="I400" s="164">
        <v>0</v>
      </c>
      <c r="J400" s="164">
        <v>0</v>
      </c>
      <c r="K400" s="164">
        <v>0</v>
      </c>
      <c r="L400" s="164">
        <v>0</v>
      </c>
      <c r="M400" s="164">
        <v>0</v>
      </c>
      <c r="N400" s="164">
        <v>0</v>
      </c>
      <c r="O400" s="164">
        <v>0</v>
      </c>
      <c r="P400" s="164" t="s">
        <v>105</v>
      </c>
      <c r="Q400" s="164" t="s">
        <v>105</v>
      </c>
      <c r="R400" s="186">
        <v>0</v>
      </c>
      <c r="S400" s="186">
        <v>0</v>
      </c>
      <c r="T400" s="187">
        <v>0</v>
      </c>
      <c r="U400" s="187">
        <v>0</v>
      </c>
      <c r="V400" s="188">
        <v>0</v>
      </c>
      <c r="W400" s="188">
        <v>0</v>
      </c>
      <c r="X400" s="186">
        <v>0</v>
      </c>
      <c r="Y400" s="186">
        <v>0</v>
      </c>
      <c r="Z400" s="186">
        <v>0</v>
      </c>
      <c r="AA400" s="167">
        <v>0</v>
      </c>
      <c r="AB400" s="186">
        <v>0</v>
      </c>
      <c r="AC400" s="186">
        <v>0</v>
      </c>
      <c r="AD400" s="167">
        <v>0</v>
      </c>
      <c r="AE400" s="186">
        <v>0</v>
      </c>
      <c r="AF400" s="186">
        <v>0</v>
      </c>
      <c r="AG400" s="167">
        <v>0</v>
      </c>
      <c r="AH400" s="186">
        <v>0</v>
      </c>
      <c r="AI400" s="186">
        <v>0</v>
      </c>
      <c r="AJ400" s="167">
        <v>0</v>
      </c>
      <c r="AK400" s="186">
        <v>0</v>
      </c>
      <c r="AL400" s="186">
        <v>0</v>
      </c>
      <c r="AM400" s="167">
        <v>0</v>
      </c>
      <c r="AN400" s="186">
        <v>0</v>
      </c>
      <c r="AO400" s="186">
        <v>0</v>
      </c>
      <c r="AP400" s="167">
        <v>0</v>
      </c>
      <c r="AQ400" s="189">
        <v>0</v>
      </c>
      <c r="AR400" s="190">
        <v>0</v>
      </c>
      <c r="AS400" s="190">
        <v>0</v>
      </c>
      <c r="AT400" s="190">
        <v>0</v>
      </c>
      <c r="AU400" s="190"/>
      <c r="AV400" s="189">
        <v>0</v>
      </c>
      <c r="AW400" s="189">
        <v>0</v>
      </c>
      <c r="AX400" s="189">
        <v>0</v>
      </c>
    </row>
    <row r="401" spans="1:50" ht="20.25" hidden="1" x14ac:dyDescent="0.3">
      <c r="A401" s="163" t="s">
        <v>487</v>
      </c>
      <c r="B401" s="164">
        <v>32</v>
      </c>
      <c r="C401" s="164">
        <v>46</v>
      </c>
      <c r="D401" s="164">
        <v>32</v>
      </c>
      <c r="E401" s="164">
        <v>32</v>
      </c>
      <c r="F401" s="164">
        <v>10</v>
      </c>
      <c r="G401" s="164">
        <v>20</v>
      </c>
      <c r="H401" s="164">
        <v>300</v>
      </c>
      <c r="I401" s="164">
        <v>640</v>
      </c>
      <c r="J401" s="164">
        <v>30</v>
      </c>
      <c r="K401" s="164">
        <v>40</v>
      </c>
      <c r="L401" s="164">
        <v>0</v>
      </c>
      <c r="M401" s="164">
        <v>10</v>
      </c>
      <c r="N401" s="164">
        <v>0</v>
      </c>
      <c r="O401" s="164">
        <v>10</v>
      </c>
      <c r="P401" s="164" t="s">
        <v>105</v>
      </c>
      <c r="Q401" s="164">
        <v>1000</v>
      </c>
      <c r="R401" s="186">
        <v>0</v>
      </c>
      <c r="S401" s="186">
        <v>0</v>
      </c>
      <c r="T401" s="187">
        <v>47.75</v>
      </c>
      <c r="U401" s="187">
        <v>46.75</v>
      </c>
      <c r="V401" s="188">
        <v>0</v>
      </c>
      <c r="W401" s="188">
        <v>0</v>
      </c>
      <c r="X401" s="186">
        <v>0</v>
      </c>
      <c r="Y401" s="186">
        <v>0</v>
      </c>
      <c r="Z401" s="186">
        <v>0</v>
      </c>
      <c r="AA401" s="167">
        <v>0</v>
      </c>
      <c r="AB401" s="186">
        <v>0</v>
      </c>
      <c r="AC401" s="186">
        <v>0</v>
      </c>
      <c r="AD401" s="167">
        <v>0</v>
      </c>
      <c r="AE401" s="186">
        <v>0</v>
      </c>
      <c r="AF401" s="186">
        <v>0</v>
      </c>
      <c r="AG401" s="167">
        <v>0</v>
      </c>
      <c r="AH401" s="186">
        <v>0</v>
      </c>
      <c r="AI401" s="186">
        <v>0</v>
      </c>
      <c r="AJ401" s="167">
        <v>0</v>
      </c>
      <c r="AK401" s="186">
        <v>0</v>
      </c>
      <c r="AL401" s="186">
        <v>0</v>
      </c>
      <c r="AM401" s="167">
        <v>0</v>
      </c>
      <c r="AN401" s="186">
        <v>0</v>
      </c>
      <c r="AO401" s="186">
        <v>0</v>
      </c>
      <c r="AP401" s="167">
        <v>0</v>
      </c>
      <c r="AQ401" s="189">
        <v>49</v>
      </c>
      <c r="AR401" s="190">
        <v>3</v>
      </c>
      <c r="AS401" s="190">
        <v>0</v>
      </c>
      <c r="AT401" s="190">
        <v>0</v>
      </c>
      <c r="AU401" s="190"/>
      <c r="AV401" s="189">
        <v>32</v>
      </c>
      <c r="AW401" s="189">
        <v>24</v>
      </c>
      <c r="AX401" s="189">
        <v>764</v>
      </c>
    </row>
    <row r="402" spans="1:50" ht="20.25" hidden="1" x14ac:dyDescent="0.3">
      <c r="A402" s="163" t="s">
        <v>488</v>
      </c>
      <c r="B402" s="164">
        <v>0</v>
      </c>
      <c r="C402" s="164">
        <v>0</v>
      </c>
      <c r="D402" s="164">
        <v>0</v>
      </c>
      <c r="E402" s="164">
        <v>0</v>
      </c>
      <c r="F402" s="164">
        <v>0</v>
      </c>
      <c r="G402" s="164">
        <v>0</v>
      </c>
      <c r="H402" s="164">
        <v>0</v>
      </c>
      <c r="I402" s="164">
        <v>0</v>
      </c>
      <c r="J402" s="164">
        <v>0</v>
      </c>
      <c r="K402" s="164">
        <v>0</v>
      </c>
      <c r="L402" s="164">
        <v>0</v>
      </c>
      <c r="M402" s="164">
        <v>0</v>
      </c>
      <c r="N402" s="164">
        <v>0</v>
      </c>
      <c r="O402" s="164">
        <v>0</v>
      </c>
      <c r="P402" s="164" t="s">
        <v>105</v>
      </c>
      <c r="Q402" s="164" t="s">
        <v>105</v>
      </c>
      <c r="R402" s="186">
        <v>0</v>
      </c>
      <c r="S402" s="186">
        <v>0</v>
      </c>
      <c r="T402" s="187">
        <v>0</v>
      </c>
      <c r="U402" s="187">
        <v>0</v>
      </c>
      <c r="V402" s="188">
        <v>0</v>
      </c>
      <c r="W402" s="188">
        <v>0</v>
      </c>
      <c r="X402" s="186">
        <v>0</v>
      </c>
      <c r="Y402" s="186">
        <v>0</v>
      </c>
      <c r="Z402" s="186">
        <v>0</v>
      </c>
      <c r="AA402" s="167">
        <v>0</v>
      </c>
      <c r="AB402" s="186">
        <v>0</v>
      </c>
      <c r="AC402" s="186">
        <v>0</v>
      </c>
      <c r="AD402" s="167">
        <v>0</v>
      </c>
      <c r="AE402" s="186">
        <v>0</v>
      </c>
      <c r="AF402" s="186">
        <v>0</v>
      </c>
      <c r="AG402" s="167">
        <v>0</v>
      </c>
      <c r="AH402" s="186">
        <v>0</v>
      </c>
      <c r="AI402" s="186">
        <v>0</v>
      </c>
      <c r="AJ402" s="167">
        <v>0</v>
      </c>
      <c r="AK402" s="186">
        <v>0</v>
      </c>
      <c r="AL402" s="186">
        <v>0</v>
      </c>
      <c r="AM402" s="167">
        <v>0</v>
      </c>
      <c r="AN402" s="186">
        <v>0</v>
      </c>
      <c r="AO402" s="186">
        <v>0</v>
      </c>
      <c r="AP402" s="167">
        <v>0</v>
      </c>
      <c r="AQ402" s="189">
        <v>0</v>
      </c>
      <c r="AR402" s="190">
        <v>0</v>
      </c>
      <c r="AS402" s="190">
        <v>0</v>
      </c>
      <c r="AT402" s="190">
        <v>0</v>
      </c>
      <c r="AU402" s="190"/>
      <c r="AV402" s="189">
        <v>0</v>
      </c>
      <c r="AW402" s="189">
        <v>0</v>
      </c>
      <c r="AX402" s="189">
        <v>0</v>
      </c>
    </row>
    <row r="403" spans="1:50" ht="20.25" hidden="1" x14ac:dyDescent="0.3">
      <c r="A403" s="163" t="s">
        <v>489</v>
      </c>
      <c r="B403" s="164">
        <v>0</v>
      </c>
      <c r="C403" s="164">
        <v>0</v>
      </c>
      <c r="D403" s="164">
        <v>0</v>
      </c>
      <c r="E403" s="164">
        <v>0</v>
      </c>
      <c r="F403" s="164">
        <v>0</v>
      </c>
      <c r="G403" s="164">
        <v>0</v>
      </c>
      <c r="H403" s="164">
        <v>0</v>
      </c>
      <c r="I403" s="164">
        <v>0</v>
      </c>
      <c r="J403" s="164">
        <v>0</v>
      </c>
      <c r="K403" s="164">
        <v>0</v>
      </c>
      <c r="L403" s="164">
        <v>0</v>
      </c>
      <c r="M403" s="164">
        <v>0</v>
      </c>
      <c r="N403" s="164">
        <v>0</v>
      </c>
      <c r="O403" s="164">
        <v>0</v>
      </c>
      <c r="P403" s="164" t="s">
        <v>105</v>
      </c>
      <c r="Q403" s="164" t="s">
        <v>105</v>
      </c>
      <c r="R403" s="186">
        <v>0</v>
      </c>
      <c r="S403" s="186">
        <v>0</v>
      </c>
      <c r="T403" s="187">
        <v>0</v>
      </c>
      <c r="U403" s="187">
        <v>0</v>
      </c>
      <c r="V403" s="188">
        <v>0</v>
      </c>
      <c r="W403" s="188">
        <v>0</v>
      </c>
      <c r="X403" s="186">
        <v>0</v>
      </c>
      <c r="Y403" s="186">
        <v>0</v>
      </c>
      <c r="Z403" s="186">
        <v>0</v>
      </c>
      <c r="AA403" s="167">
        <v>0</v>
      </c>
      <c r="AB403" s="186">
        <v>0</v>
      </c>
      <c r="AC403" s="186">
        <v>0</v>
      </c>
      <c r="AD403" s="167">
        <v>0</v>
      </c>
      <c r="AE403" s="186">
        <v>0</v>
      </c>
      <c r="AF403" s="186">
        <v>0</v>
      </c>
      <c r="AG403" s="167">
        <v>0</v>
      </c>
      <c r="AH403" s="186">
        <v>0</v>
      </c>
      <c r="AI403" s="186">
        <v>0</v>
      </c>
      <c r="AJ403" s="167">
        <v>0</v>
      </c>
      <c r="AK403" s="186">
        <v>0</v>
      </c>
      <c r="AL403" s="186">
        <v>0</v>
      </c>
      <c r="AM403" s="167">
        <v>0</v>
      </c>
      <c r="AN403" s="186">
        <v>0</v>
      </c>
      <c r="AO403" s="186">
        <v>0</v>
      </c>
      <c r="AP403" s="167">
        <v>0</v>
      </c>
      <c r="AQ403" s="189">
        <v>0</v>
      </c>
      <c r="AR403" s="190">
        <v>0</v>
      </c>
      <c r="AS403" s="190">
        <v>0</v>
      </c>
      <c r="AT403" s="190">
        <v>0</v>
      </c>
      <c r="AU403" s="190"/>
      <c r="AV403" s="189">
        <v>0</v>
      </c>
      <c r="AW403" s="189">
        <v>0</v>
      </c>
      <c r="AX403" s="189">
        <v>0</v>
      </c>
    </row>
    <row r="404" spans="1:50" ht="20.25" hidden="1" x14ac:dyDescent="0.3">
      <c r="A404" s="163" t="s">
        <v>490</v>
      </c>
      <c r="B404" s="164">
        <v>0</v>
      </c>
      <c r="C404" s="164">
        <v>0</v>
      </c>
      <c r="D404" s="164">
        <v>0</v>
      </c>
      <c r="E404" s="164">
        <v>0</v>
      </c>
      <c r="F404" s="164">
        <v>0</v>
      </c>
      <c r="G404" s="164">
        <v>0</v>
      </c>
      <c r="H404" s="164">
        <v>0</v>
      </c>
      <c r="I404" s="164">
        <v>0</v>
      </c>
      <c r="J404" s="164">
        <v>0</v>
      </c>
      <c r="K404" s="164">
        <v>0</v>
      </c>
      <c r="L404" s="164">
        <v>0</v>
      </c>
      <c r="M404" s="164">
        <v>0</v>
      </c>
      <c r="N404" s="164">
        <v>0</v>
      </c>
      <c r="O404" s="164">
        <v>0</v>
      </c>
      <c r="P404" s="164" t="s">
        <v>105</v>
      </c>
      <c r="Q404" s="164" t="s">
        <v>105</v>
      </c>
      <c r="R404" s="186">
        <v>0</v>
      </c>
      <c r="S404" s="186">
        <v>0</v>
      </c>
      <c r="T404" s="187">
        <v>0</v>
      </c>
      <c r="U404" s="187">
        <v>0.42</v>
      </c>
      <c r="V404" s="188">
        <v>0</v>
      </c>
      <c r="W404" s="188">
        <v>0</v>
      </c>
      <c r="X404" s="186">
        <v>0</v>
      </c>
      <c r="Y404" s="186">
        <v>0</v>
      </c>
      <c r="Z404" s="186">
        <v>0</v>
      </c>
      <c r="AA404" s="167">
        <v>0</v>
      </c>
      <c r="AB404" s="186">
        <v>0</v>
      </c>
      <c r="AC404" s="186">
        <v>0</v>
      </c>
      <c r="AD404" s="167">
        <v>0</v>
      </c>
      <c r="AE404" s="186">
        <v>0</v>
      </c>
      <c r="AF404" s="186">
        <v>0</v>
      </c>
      <c r="AG404" s="167">
        <v>0</v>
      </c>
      <c r="AH404" s="186">
        <v>0</v>
      </c>
      <c r="AI404" s="186">
        <v>0</v>
      </c>
      <c r="AJ404" s="167">
        <v>0</v>
      </c>
      <c r="AK404" s="186">
        <v>0</v>
      </c>
      <c r="AL404" s="186">
        <v>0</v>
      </c>
      <c r="AM404" s="167">
        <v>0</v>
      </c>
      <c r="AN404" s="186">
        <v>0</v>
      </c>
      <c r="AO404" s="186">
        <v>0</v>
      </c>
      <c r="AP404" s="167">
        <v>0</v>
      </c>
      <c r="AQ404" s="189">
        <v>0</v>
      </c>
      <c r="AR404" s="190">
        <v>0</v>
      </c>
      <c r="AS404" s="190">
        <v>0</v>
      </c>
      <c r="AT404" s="190">
        <v>0</v>
      </c>
      <c r="AU404" s="190"/>
      <c r="AV404" s="189">
        <v>0</v>
      </c>
      <c r="AW404" s="189">
        <v>0</v>
      </c>
      <c r="AX404" s="189">
        <v>0</v>
      </c>
    </row>
    <row r="405" spans="1:50" ht="20.25" hidden="1" x14ac:dyDescent="0.3">
      <c r="A405" s="163" t="s">
        <v>491</v>
      </c>
      <c r="B405" s="164">
        <v>0</v>
      </c>
      <c r="C405" s="164">
        <v>0</v>
      </c>
      <c r="D405" s="164">
        <v>0</v>
      </c>
      <c r="E405" s="164">
        <v>0</v>
      </c>
      <c r="F405" s="164">
        <v>0</v>
      </c>
      <c r="G405" s="164">
        <v>0</v>
      </c>
      <c r="H405" s="164">
        <v>0</v>
      </c>
      <c r="I405" s="164">
        <v>0</v>
      </c>
      <c r="J405" s="164">
        <v>0</v>
      </c>
      <c r="K405" s="164">
        <v>0</v>
      </c>
      <c r="L405" s="164">
        <v>0</v>
      </c>
      <c r="M405" s="164">
        <v>0</v>
      </c>
      <c r="N405" s="164">
        <v>0</v>
      </c>
      <c r="O405" s="164">
        <v>0</v>
      </c>
      <c r="P405" s="164" t="s">
        <v>105</v>
      </c>
      <c r="Q405" s="164" t="s">
        <v>105</v>
      </c>
      <c r="R405" s="186">
        <v>0</v>
      </c>
      <c r="S405" s="186">
        <v>0</v>
      </c>
      <c r="T405" s="187">
        <v>0</v>
      </c>
      <c r="U405" s="187">
        <v>0</v>
      </c>
      <c r="V405" s="188">
        <v>0</v>
      </c>
      <c r="W405" s="188">
        <v>0</v>
      </c>
      <c r="X405" s="186">
        <v>0</v>
      </c>
      <c r="Y405" s="186">
        <v>0</v>
      </c>
      <c r="Z405" s="186">
        <v>0</v>
      </c>
      <c r="AA405" s="167">
        <v>0</v>
      </c>
      <c r="AB405" s="186">
        <v>0</v>
      </c>
      <c r="AC405" s="186">
        <v>0</v>
      </c>
      <c r="AD405" s="167">
        <v>0</v>
      </c>
      <c r="AE405" s="186">
        <v>0</v>
      </c>
      <c r="AF405" s="186">
        <v>0</v>
      </c>
      <c r="AG405" s="167">
        <v>0</v>
      </c>
      <c r="AH405" s="186">
        <v>0</v>
      </c>
      <c r="AI405" s="186">
        <v>0</v>
      </c>
      <c r="AJ405" s="167">
        <v>0</v>
      </c>
      <c r="AK405" s="186">
        <v>0</v>
      </c>
      <c r="AL405" s="186">
        <v>0</v>
      </c>
      <c r="AM405" s="167">
        <v>0</v>
      </c>
      <c r="AN405" s="186">
        <v>0</v>
      </c>
      <c r="AO405" s="186">
        <v>0</v>
      </c>
      <c r="AP405" s="167">
        <v>0</v>
      </c>
      <c r="AQ405" s="189">
        <v>0</v>
      </c>
      <c r="AR405" s="190">
        <v>0</v>
      </c>
      <c r="AS405" s="190">
        <v>0</v>
      </c>
      <c r="AT405" s="190">
        <v>0</v>
      </c>
      <c r="AU405" s="190"/>
      <c r="AV405" s="189">
        <v>0</v>
      </c>
      <c r="AW405" s="189">
        <v>0</v>
      </c>
      <c r="AX405" s="189">
        <v>0</v>
      </c>
    </row>
    <row r="406" spans="1:50" ht="20.25" hidden="1" x14ac:dyDescent="0.3">
      <c r="A406" s="163" t="s">
        <v>492</v>
      </c>
      <c r="B406" s="164">
        <v>99</v>
      </c>
      <c r="C406" s="164">
        <v>109</v>
      </c>
      <c r="D406" s="164">
        <v>99</v>
      </c>
      <c r="E406" s="164">
        <v>99</v>
      </c>
      <c r="F406" s="164">
        <v>124</v>
      </c>
      <c r="G406" s="164">
        <v>145</v>
      </c>
      <c r="H406" s="164">
        <v>1256</v>
      </c>
      <c r="I406" s="164">
        <v>1466</v>
      </c>
      <c r="J406" s="164">
        <v>106.25</v>
      </c>
      <c r="K406" s="164">
        <v>106.25</v>
      </c>
      <c r="L406" s="164">
        <v>86.25</v>
      </c>
      <c r="M406" s="164">
        <v>86.25</v>
      </c>
      <c r="N406" s="164">
        <v>3</v>
      </c>
      <c r="O406" s="164">
        <v>0</v>
      </c>
      <c r="P406" s="164">
        <v>35</v>
      </c>
      <c r="Q406" s="164">
        <v>0</v>
      </c>
      <c r="R406" s="186">
        <v>0</v>
      </c>
      <c r="S406" s="186">
        <v>0</v>
      </c>
      <c r="T406" s="187">
        <v>114.25</v>
      </c>
      <c r="U406" s="187">
        <v>44.25</v>
      </c>
      <c r="V406" s="188">
        <v>0</v>
      </c>
      <c r="W406" s="188">
        <v>0</v>
      </c>
      <c r="X406" s="186">
        <v>0</v>
      </c>
      <c r="Y406" s="186">
        <v>0</v>
      </c>
      <c r="Z406" s="186">
        <v>0</v>
      </c>
      <c r="AA406" s="167">
        <v>0</v>
      </c>
      <c r="AB406" s="186">
        <v>0</v>
      </c>
      <c r="AC406" s="186">
        <v>0</v>
      </c>
      <c r="AD406" s="167">
        <v>0</v>
      </c>
      <c r="AE406" s="186">
        <v>0</v>
      </c>
      <c r="AF406" s="186">
        <v>0</v>
      </c>
      <c r="AG406" s="167">
        <v>0</v>
      </c>
      <c r="AH406" s="186">
        <v>0</v>
      </c>
      <c r="AI406" s="186">
        <v>0</v>
      </c>
      <c r="AJ406" s="167">
        <v>0</v>
      </c>
      <c r="AK406" s="186">
        <v>0</v>
      </c>
      <c r="AL406" s="186">
        <v>0</v>
      </c>
      <c r="AM406" s="167">
        <v>0</v>
      </c>
      <c r="AN406" s="186">
        <v>0</v>
      </c>
      <c r="AO406" s="186">
        <v>0</v>
      </c>
      <c r="AP406" s="167">
        <v>0</v>
      </c>
      <c r="AQ406" s="189">
        <v>109</v>
      </c>
      <c r="AR406" s="190">
        <v>0</v>
      </c>
      <c r="AS406" s="190">
        <v>0</v>
      </c>
      <c r="AT406" s="190">
        <v>0</v>
      </c>
      <c r="AU406" s="190"/>
      <c r="AV406" s="189">
        <v>99</v>
      </c>
      <c r="AW406" s="189">
        <v>145</v>
      </c>
      <c r="AX406" s="189">
        <v>1467</v>
      </c>
    </row>
    <row r="407" spans="1:50" ht="20.25" hidden="1" x14ac:dyDescent="0.3">
      <c r="A407" s="163" t="s">
        <v>493</v>
      </c>
      <c r="B407" s="164">
        <v>0</v>
      </c>
      <c r="C407" s="164">
        <v>0</v>
      </c>
      <c r="D407" s="164">
        <v>0</v>
      </c>
      <c r="E407" s="164">
        <v>0</v>
      </c>
      <c r="F407" s="164">
        <v>0</v>
      </c>
      <c r="G407" s="164">
        <v>0</v>
      </c>
      <c r="H407" s="164">
        <v>0</v>
      </c>
      <c r="I407" s="164">
        <v>0</v>
      </c>
      <c r="J407" s="164">
        <v>0</v>
      </c>
      <c r="K407" s="164">
        <v>0</v>
      </c>
      <c r="L407" s="164">
        <v>0</v>
      </c>
      <c r="M407" s="164">
        <v>0</v>
      </c>
      <c r="N407" s="164">
        <v>0</v>
      </c>
      <c r="O407" s="164">
        <v>0</v>
      </c>
      <c r="P407" s="164" t="s">
        <v>105</v>
      </c>
      <c r="Q407" s="164" t="s">
        <v>105</v>
      </c>
      <c r="R407" s="186">
        <v>0</v>
      </c>
      <c r="S407" s="186">
        <v>0</v>
      </c>
      <c r="T407" s="187">
        <v>0</v>
      </c>
      <c r="U407" s="187">
        <v>0</v>
      </c>
      <c r="V407" s="188">
        <v>0</v>
      </c>
      <c r="W407" s="188">
        <v>0</v>
      </c>
      <c r="X407" s="186">
        <v>0</v>
      </c>
      <c r="Y407" s="186">
        <v>0</v>
      </c>
      <c r="Z407" s="186">
        <v>0</v>
      </c>
      <c r="AA407" s="167">
        <v>0</v>
      </c>
      <c r="AB407" s="186">
        <v>0</v>
      </c>
      <c r="AC407" s="186">
        <v>0</v>
      </c>
      <c r="AD407" s="167">
        <v>0</v>
      </c>
      <c r="AE407" s="186">
        <v>0</v>
      </c>
      <c r="AF407" s="186">
        <v>0</v>
      </c>
      <c r="AG407" s="167">
        <v>0</v>
      </c>
      <c r="AH407" s="186">
        <v>0</v>
      </c>
      <c r="AI407" s="186">
        <v>0</v>
      </c>
      <c r="AJ407" s="167">
        <v>0</v>
      </c>
      <c r="AK407" s="186">
        <v>0</v>
      </c>
      <c r="AL407" s="186">
        <v>0</v>
      </c>
      <c r="AM407" s="167">
        <v>0</v>
      </c>
      <c r="AN407" s="186">
        <v>0</v>
      </c>
      <c r="AO407" s="186">
        <v>0</v>
      </c>
      <c r="AP407" s="167">
        <v>0</v>
      </c>
      <c r="AQ407" s="189">
        <v>0</v>
      </c>
      <c r="AR407" s="190">
        <v>0</v>
      </c>
      <c r="AS407" s="190">
        <v>0</v>
      </c>
      <c r="AT407" s="190">
        <v>0</v>
      </c>
      <c r="AU407" s="190"/>
      <c r="AV407" s="189">
        <v>0</v>
      </c>
      <c r="AW407" s="189">
        <v>0</v>
      </c>
      <c r="AX407" s="189">
        <v>0</v>
      </c>
    </row>
    <row r="408" spans="1:50" ht="20.25" hidden="1" x14ac:dyDescent="0.3">
      <c r="A408" s="163" t="s">
        <v>494</v>
      </c>
      <c r="B408" s="164">
        <v>1</v>
      </c>
      <c r="C408" s="164">
        <v>1</v>
      </c>
      <c r="D408" s="164">
        <v>0</v>
      </c>
      <c r="E408" s="164">
        <v>1</v>
      </c>
      <c r="F408" s="164">
        <v>0</v>
      </c>
      <c r="G408" s="164">
        <v>0.22</v>
      </c>
      <c r="H408" s="164">
        <v>0</v>
      </c>
      <c r="I408" s="164">
        <v>222</v>
      </c>
      <c r="J408" s="164">
        <v>0</v>
      </c>
      <c r="K408" s="164">
        <v>2</v>
      </c>
      <c r="L408" s="164">
        <v>0</v>
      </c>
      <c r="M408" s="164">
        <v>1</v>
      </c>
      <c r="N408" s="164">
        <v>0</v>
      </c>
      <c r="O408" s="164">
        <v>0.09</v>
      </c>
      <c r="P408" s="164" t="s">
        <v>105</v>
      </c>
      <c r="Q408" s="164">
        <v>90</v>
      </c>
      <c r="R408" s="186">
        <v>0</v>
      </c>
      <c r="S408" s="186">
        <v>0</v>
      </c>
      <c r="T408" s="187">
        <v>2</v>
      </c>
      <c r="U408" s="187">
        <v>2</v>
      </c>
      <c r="V408" s="188">
        <v>0</v>
      </c>
      <c r="W408" s="188">
        <v>0</v>
      </c>
      <c r="X408" s="186">
        <v>0</v>
      </c>
      <c r="Y408" s="186">
        <v>0</v>
      </c>
      <c r="Z408" s="186">
        <v>0</v>
      </c>
      <c r="AA408" s="167">
        <v>0</v>
      </c>
      <c r="AB408" s="186">
        <v>0</v>
      </c>
      <c r="AC408" s="186">
        <v>0</v>
      </c>
      <c r="AD408" s="167">
        <v>0</v>
      </c>
      <c r="AE408" s="186">
        <v>0</v>
      </c>
      <c r="AF408" s="186">
        <v>0</v>
      </c>
      <c r="AG408" s="167">
        <v>0</v>
      </c>
      <c r="AH408" s="186">
        <v>0</v>
      </c>
      <c r="AI408" s="186">
        <v>0</v>
      </c>
      <c r="AJ408" s="167">
        <v>0</v>
      </c>
      <c r="AK408" s="186">
        <v>0</v>
      </c>
      <c r="AL408" s="186">
        <v>0</v>
      </c>
      <c r="AM408" s="167">
        <v>0</v>
      </c>
      <c r="AN408" s="186">
        <v>0</v>
      </c>
      <c r="AO408" s="186">
        <v>0</v>
      </c>
      <c r="AP408" s="167">
        <v>0</v>
      </c>
      <c r="AQ408" s="189">
        <v>1</v>
      </c>
      <c r="AR408" s="190">
        <v>0</v>
      </c>
      <c r="AS408" s="190">
        <v>0</v>
      </c>
      <c r="AT408" s="190">
        <v>0</v>
      </c>
      <c r="AU408" s="190"/>
      <c r="AV408" s="189">
        <v>1</v>
      </c>
      <c r="AW408" s="189">
        <v>0.25</v>
      </c>
      <c r="AX408" s="189">
        <v>250</v>
      </c>
    </row>
    <row r="409" spans="1:50" ht="20.25" hidden="1" x14ac:dyDescent="0.3">
      <c r="A409" s="163" t="s">
        <v>495</v>
      </c>
      <c r="B409" s="164">
        <v>0</v>
      </c>
      <c r="C409" s="164">
        <v>0</v>
      </c>
      <c r="D409" s="164">
        <v>0</v>
      </c>
      <c r="E409" s="164">
        <v>0</v>
      </c>
      <c r="F409" s="164">
        <v>0</v>
      </c>
      <c r="G409" s="164">
        <v>0</v>
      </c>
      <c r="H409" s="164">
        <v>0</v>
      </c>
      <c r="I409" s="164">
        <v>0</v>
      </c>
      <c r="J409" s="164">
        <v>0</v>
      </c>
      <c r="K409" s="164">
        <v>0</v>
      </c>
      <c r="L409" s="164">
        <v>0</v>
      </c>
      <c r="M409" s="164">
        <v>0</v>
      </c>
      <c r="N409" s="164">
        <v>0</v>
      </c>
      <c r="O409" s="164">
        <v>0</v>
      </c>
      <c r="P409" s="164" t="s">
        <v>105</v>
      </c>
      <c r="Q409" s="164" t="s">
        <v>105</v>
      </c>
      <c r="R409" s="186">
        <v>0</v>
      </c>
      <c r="S409" s="186">
        <v>0</v>
      </c>
      <c r="T409" s="187">
        <v>0</v>
      </c>
      <c r="U409" s="187">
        <v>0</v>
      </c>
      <c r="V409" s="188">
        <v>0</v>
      </c>
      <c r="W409" s="188">
        <v>0</v>
      </c>
      <c r="X409" s="186">
        <v>0</v>
      </c>
      <c r="Y409" s="186">
        <v>0</v>
      </c>
      <c r="Z409" s="186">
        <v>0</v>
      </c>
      <c r="AA409" s="167">
        <v>0</v>
      </c>
      <c r="AB409" s="186">
        <v>0</v>
      </c>
      <c r="AC409" s="186">
        <v>0</v>
      </c>
      <c r="AD409" s="167">
        <v>0</v>
      </c>
      <c r="AE409" s="186">
        <v>0</v>
      </c>
      <c r="AF409" s="186">
        <v>0</v>
      </c>
      <c r="AG409" s="167">
        <v>0</v>
      </c>
      <c r="AH409" s="186">
        <v>0</v>
      </c>
      <c r="AI409" s="186">
        <v>0</v>
      </c>
      <c r="AJ409" s="167">
        <v>0</v>
      </c>
      <c r="AK409" s="186">
        <v>0</v>
      </c>
      <c r="AL409" s="186">
        <v>0</v>
      </c>
      <c r="AM409" s="167">
        <v>0</v>
      </c>
      <c r="AN409" s="186">
        <v>0</v>
      </c>
      <c r="AO409" s="186">
        <v>0</v>
      </c>
      <c r="AP409" s="167">
        <v>0</v>
      </c>
      <c r="AQ409" s="189">
        <v>0</v>
      </c>
      <c r="AR409" s="190">
        <v>0</v>
      </c>
      <c r="AS409" s="190">
        <v>0</v>
      </c>
      <c r="AT409" s="190">
        <v>0</v>
      </c>
      <c r="AU409" s="190"/>
      <c r="AV409" s="189">
        <v>0</v>
      </c>
      <c r="AW409" s="189">
        <v>0</v>
      </c>
      <c r="AX409" s="189">
        <v>0</v>
      </c>
    </row>
    <row r="410" spans="1:50" ht="20.25" hidden="1" x14ac:dyDescent="0.3">
      <c r="A410" s="163" t="s">
        <v>496</v>
      </c>
      <c r="B410" s="164">
        <v>4</v>
      </c>
      <c r="C410" s="164">
        <v>4</v>
      </c>
      <c r="D410" s="164">
        <v>4</v>
      </c>
      <c r="E410" s="164">
        <v>4</v>
      </c>
      <c r="F410" s="164">
        <v>2</v>
      </c>
      <c r="G410" s="164">
        <v>2</v>
      </c>
      <c r="H410" s="164">
        <v>546</v>
      </c>
      <c r="I410" s="164">
        <v>575</v>
      </c>
      <c r="J410" s="164">
        <v>0</v>
      </c>
      <c r="K410" s="164">
        <v>0</v>
      </c>
      <c r="L410" s="164">
        <v>0</v>
      </c>
      <c r="M410" s="164">
        <v>0</v>
      </c>
      <c r="N410" s="164">
        <v>0</v>
      </c>
      <c r="O410" s="164">
        <v>0</v>
      </c>
      <c r="P410" s="164" t="s">
        <v>105</v>
      </c>
      <c r="Q410" s="164" t="s">
        <v>105</v>
      </c>
      <c r="R410" s="186">
        <v>0</v>
      </c>
      <c r="S410" s="186">
        <v>0</v>
      </c>
      <c r="T410" s="187">
        <v>3.5</v>
      </c>
      <c r="U410" s="187">
        <v>3.5</v>
      </c>
      <c r="V410" s="188">
        <v>0</v>
      </c>
      <c r="W410" s="188">
        <v>0</v>
      </c>
      <c r="X410" s="186">
        <v>0</v>
      </c>
      <c r="Y410" s="186">
        <v>0</v>
      </c>
      <c r="Z410" s="186">
        <v>0</v>
      </c>
      <c r="AA410" s="167">
        <v>0</v>
      </c>
      <c r="AB410" s="186">
        <v>0</v>
      </c>
      <c r="AC410" s="186">
        <v>0</v>
      </c>
      <c r="AD410" s="167">
        <v>0</v>
      </c>
      <c r="AE410" s="186">
        <v>0</v>
      </c>
      <c r="AF410" s="186">
        <v>0</v>
      </c>
      <c r="AG410" s="167">
        <v>0</v>
      </c>
      <c r="AH410" s="186">
        <v>0</v>
      </c>
      <c r="AI410" s="186">
        <v>0</v>
      </c>
      <c r="AJ410" s="167">
        <v>0</v>
      </c>
      <c r="AK410" s="186">
        <v>0</v>
      </c>
      <c r="AL410" s="186">
        <v>0</v>
      </c>
      <c r="AM410" s="167">
        <v>0</v>
      </c>
      <c r="AN410" s="186">
        <v>0</v>
      </c>
      <c r="AO410" s="186">
        <v>0</v>
      </c>
      <c r="AP410" s="167">
        <v>0</v>
      </c>
      <c r="AQ410" s="189">
        <v>4</v>
      </c>
      <c r="AR410" s="190">
        <v>0</v>
      </c>
      <c r="AS410" s="190">
        <v>0</v>
      </c>
      <c r="AT410" s="190">
        <v>0</v>
      </c>
      <c r="AU410" s="190"/>
      <c r="AV410" s="189">
        <v>4</v>
      </c>
      <c r="AW410" s="189">
        <v>2.2400000000000002</v>
      </c>
      <c r="AX410" s="189">
        <v>561</v>
      </c>
    </row>
    <row r="411" spans="1:50" ht="20.25" hidden="1" x14ac:dyDescent="0.3">
      <c r="A411" s="181" t="s">
        <v>497</v>
      </c>
      <c r="B411" s="164">
        <v>3772</v>
      </c>
      <c r="C411" s="164">
        <v>3665</v>
      </c>
      <c r="D411" s="164">
        <v>2534</v>
      </c>
      <c r="E411" s="164">
        <v>3248</v>
      </c>
      <c r="F411" s="164">
        <v>2194.5</v>
      </c>
      <c r="G411" s="164">
        <v>3377.84</v>
      </c>
      <c r="H411" s="164">
        <v>866</v>
      </c>
      <c r="I411" s="164">
        <v>1040</v>
      </c>
      <c r="J411" s="164">
        <v>3538.25</v>
      </c>
      <c r="K411" s="164">
        <v>3461.75</v>
      </c>
      <c r="L411" s="164">
        <v>1768.5</v>
      </c>
      <c r="M411" s="164">
        <v>1739.25</v>
      </c>
      <c r="N411" s="164">
        <v>677.245</v>
      </c>
      <c r="O411" s="164">
        <v>227.125</v>
      </c>
      <c r="P411" s="164">
        <v>383</v>
      </c>
      <c r="Q411" s="164">
        <v>131</v>
      </c>
      <c r="R411" s="186">
        <v>356</v>
      </c>
      <c r="S411" s="186">
        <v>356</v>
      </c>
      <c r="T411" s="187">
        <v>2813.86</v>
      </c>
      <c r="U411" s="187">
        <v>1769.67</v>
      </c>
      <c r="V411" s="188">
        <v>0</v>
      </c>
      <c r="W411" s="188">
        <v>0</v>
      </c>
      <c r="X411" s="186">
        <v>2584</v>
      </c>
      <c r="Y411" s="186">
        <v>0</v>
      </c>
      <c r="Z411" s="186">
        <v>0</v>
      </c>
      <c r="AA411" s="157">
        <v>0</v>
      </c>
      <c r="AB411" s="186">
        <v>0</v>
      </c>
      <c r="AC411" s="186">
        <v>0</v>
      </c>
      <c r="AD411" s="157">
        <v>0</v>
      </c>
      <c r="AE411" s="186">
        <v>0</v>
      </c>
      <c r="AF411" s="186">
        <v>0</v>
      </c>
      <c r="AG411" s="157">
        <v>0</v>
      </c>
      <c r="AH411" s="186">
        <v>0</v>
      </c>
      <c r="AI411" s="186">
        <v>0</v>
      </c>
      <c r="AJ411" s="157">
        <v>0</v>
      </c>
      <c r="AK411" s="186">
        <v>0</v>
      </c>
      <c r="AL411" s="186">
        <v>0</v>
      </c>
      <c r="AM411" s="157">
        <v>0</v>
      </c>
      <c r="AN411" s="186">
        <v>0</v>
      </c>
      <c r="AO411" s="186">
        <v>0</v>
      </c>
      <c r="AP411" s="157">
        <v>0</v>
      </c>
      <c r="AQ411" s="189">
        <v>3638</v>
      </c>
      <c r="AR411" s="190">
        <v>54</v>
      </c>
      <c r="AS411" s="190">
        <v>81</v>
      </c>
      <c r="AT411" s="190">
        <v>391</v>
      </c>
      <c r="AU411" s="190"/>
      <c r="AV411" s="189">
        <v>3558</v>
      </c>
      <c r="AW411" s="190">
        <v>3372.15</v>
      </c>
      <c r="AX411" s="189">
        <v>948</v>
      </c>
    </row>
    <row r="412" spans="1:50" ht="20.25" hidden="1" x14ac:dyDescent="0.3">
      <c r="A412" s="163" t="s">
        <v>498</v>
      </c>
      <c r="B412" s="164">
        <v>37</v>
      </c>
      <c r="C412" s="164">
        <v>30</v>
      </c>
      <c r="D412" s="164">
        <v>0</v>
      </c>
      <c r="E412" s="164">
        <v>21</v>
      </c>
      <c r="F412" s="164">
        <v>0</v>
      </c>
      <c r="G412" s="164">
        <v>8</v>
      </c>
      <c r="H412" s="164">
        <v>0</v>
      </c>
      <c r="I412" s="164">
        <v>382</v>
      </c>
      <c r="J412" s="164">
        <v>7</v>
      </c>
      <c r="K412" s="164">
        <v>34</v>
      </c>
      <c r="L412" s="164">
        <v>0</v>
      </c>
      <c r="M412" s="164">
        <v>15</v>
      </c>
      <c r="N412" s="164">
        <v>0</v>
      </c>
      <c r="O412" s="164">
        <v>15</v>
      </c>
      <c r="P412" s="164" t="s">
        <v>105</v>
      </c>
      <c r="Q412" s="164">
        <v>1000</v>
      </c>
      <c r="R412" s="186">
        <v>0</v>
      </c>
      <c r="S412" s="186">
        <v>0</v>
      </c>
      <c r="T412" s="187">
        <v>26.25</v>
      </c>
      <c r="U412" s="187">
        <v>0</v>
      </c>
      <c r="V412" s="188">
        <v>0</v>
      </c>
      <c r="W412" s="188">
        <v>0</v>
      </c>
      <c r="X412" s="186">
        <v>0</v>
      </c>
      <c r="Y412" s="186">
        <v>0</v>
      </c>
      <c r="Z412" s="186">
        <v>0</v>
      </c>
      <c r="AA412" s="167">
        <v>0</v>
      </c>
      <c r="AB412" s="186">
        <v>0</v>
      </c>
      <c r="AC412" s="186">
        <v>0</v>
      </c>
      <c r="AD412" s="167">
        <v>0</v>
      </c>
      <c r="AE412" s="186">
        <v>0</v>
      </c>
      <c r="AF412" s="186">
        <v>0</v>
      </c>
      <c r="AG412" s="167">
        <v>0</v>
      </c>
      <c r="AH412" s="186">
        <v>0</v>
      </c>
      <c r="AI412" s="186">
        <v>0</v>
      </c>
      <c r="AJ412" s="167">
        <v>0</v>
      </c>
      <c r="AK412" s="186">
        <v>0</v>
      </c>
      <c r="AL412" s="186">
        <v>0</v>
      </c>
      <c r="AM412" s="167">
        <v>0</v>
      </c>
      <c r="AN412" s="186">
        <v>0</v>
      </c>
      <c r="AO412" s="186">
        <v>0</v>
      </c>
      <c r="AP412" s="167">
        <v>0</v>
      </c>
      <c r="AQ412" s="189">
        <v>45</v>
      </c>
      <c r="AR412" s="190">
        <v>15</v>
      </c>
      <c r="AS412" s="190">
        <v>0</v>
      </c>
      <c r="AT412" s="190">
        <v>9</v>
      </c>
      <c r="AU412" s="190"/>
      <c r="AV412" s="189">
        <v>30</v>
      </c>
      <c r="AW412" s="189">
        <v>6</v>
      </c>
      <c r="AX412" s="189">
        <v>191</v>
      </c>
    </row>
    <row r="413" spans="1:50" ht="20.25" hidden="1" x14ac:dyDescent="0.3">
      <c r="A413" s="163" t="s">
        <v>499</v>
      </c>
      <c r="B413" s="164">
        <v>6</v>
      </c>
      <c r="C413" s="164">
        <v>2</v>
      </c>
      <c r="D413" s="164">
        <v>6</v>
      </c>
      <c r="E413" s="164">
        <v>2</v>
      </c>
      <c r="F413" s="164">
        <v>4</v>
      </c>
      <c r="G413" s="164">
        <v>1</v>
      </c>
      <c r="H413" s="164">
        <v>625</v>
      </c>
      <c r="I413" s="164">
        <v>584</v>
      </c>
      <c r="J413" s="164">
        <v>6.25</v>
      </c>
      <c r="K413" s="164">
        <v>2.25</v>
      </c>
      <c r="L413" s="164">
        <v>6.25</v>
      </c>
      <c r="M413" s="164">
        <v>2.25</v>
      </c>
      <c r="N413" s="164">
        <v>0</v>
      </c>
      <c r="O413" s="164">
        <v>0</v>
      </c>
      <c r="P413" s="164">
        <v>0</v>
      </c>
      <c r="Q413" s="164">
        <v>0</v>
      </c>
      <c r="R413" s="186">
        <v>0</v>
      </c>
      <c r="S413" s="186">
        <v>0</v>
      </c>
      <c r="T413" s="187">
        <v>0</v>
      </c>
      <c r="U413" s="187">
        <v>0</v>
      </c>
      <c r="V413" s="188">
        <v>0</v>
      </c>
      <c r="W413" s="188">
        <v>0</v>
      </c>
      <c r="X413" s="186">
        <v>0</v>
      </c>
      <c r="Y413" s="186">
        <v>0</v>
      </c>
      <c r="Z413" s="186">
        <v>0</v>
      </c>
      <c r="AA413" s="167">
        <v>0</v>
      </c>
      <c r="AB413" s="186">
        <v>0</v>
      </c>
      <c r="AC413" s="186">
        <v>0</v>
      </c>
      <c r="AD413" s="167">
        <v>0</v>
      </c>
      <c r="AE413" s="186">
        <v>0</v>
      </c>
      <c r="AF413" s="186">
        <v>0</v>
      </c>
      <c r="AG413" s="167">
        <v>0</v>
      </c>
      <c r="AH413" s="186">
        <v>0</v>
      </c>
      <c r="AI413" s="186">
        <v>0</v>
      </c>
      <c r="AJ413" s="167">
        <v>0</v>
      </c>
      <c r="AK413" s="186">
        <v>0</v>
      </c>
      <c r="AL413" s="186">
        <v>0</v>
      </c>
      <c r="AM413" s="167">
        <v>0</v>
      </c>
      <c r="AN413" s="186">
        <v>0</v>
      </c>
      <c r="AO413" s="186">
        <v>0</v>
      </c>
      <c r="AP413" s="167">
        <v>0</v>
      </c>
      <c r="AQ413" s="189">
        <v>2</v>
      </c>
      <c r="AR413" s="190">
        <v>0</v>
      </c>
      <c r="AS413" s="190">
        <v>0</v>
      </c>
      <c r="AT413" s="190">
        <v>0</v>
      </c>
      <c r="AU413" s="190"/>
      <c r="AV413" s="189">
        <v>2</v>
      </c>
      <c r="AW413" s="189">
        <v>0.95</v>
      </c>
      <c r="AX413" s="189">
        <v>476</v>
      </c>
    </row>
    <row r="414" spans="1:50" ht="20.25" hidden="1" x14ac:dyDescent="0.3">
      <c r="A414" s="163" t="s">
        <v>500</v>
      </c>
      <c r="B414" s="164">
        <v>46</v>
      </c>
      <c r="C414" s="164">
        <v>46</v>
      </c>
      <c r="D414" s="164">
        <v>46</v>
      </c>
      <c r="E414" s="164">
        <v>46</v>
      </c>
      <c r="F414" s="164">
        <v>29</v>
      </c>
      <c r="G414" s="164">
        <v>27</v>
      </c>
      <c r="H414" s="164">
        <v>638</v>
      </c>
      <c r="I414" s="164">
        <v>595</v>
      </c>
      <c r="J414" s="164">
        <v>38.25</v>
      </c>
      <c r="K414" s="164">
        <v>38.25</v>
      </c>
      <c r="L414" s="164">
        <v>20.25</v>
      </c>
      <c r="M414" s="164">
        <v>0</v>
      </c>
      <c r="N414" s="164">
        <v>0</v>
      </c>
      <c r="O414" s="164">
        <v>0</v>
      </c>
      <c r="P414" s="164">
        <v>0</v>
      </c>
      <c r="Q414" s="164" t="s">
        <v>105</v>
      </c>
      <c r="R414" s="186">
        <v>0</v>
      </c>
      <c r="S414" s="186">
        <v>0</v>
      </c>
      <c r="T414" s="187">
        <v>43.25</v>
      </c>
      <c r="U414" s="187">
        <v>15</v>
      </c>
      <c r="V414" s="188">
        <v>0</v>
      </c>
      <c r="W414" s="188">
        <v>0</v>
      </c>
      <c r="X414" s="186">
        <v>0</v>
      </c>
      <c r="Y414" s="186">
        <v>0</v>
      </c>
      <c r="Z414" s="186">
        <v>0</v>
      </c>
      <c r="AA414" s="167">
        <v>0</v>
      </c>
      <c r="AB414" s="186">
        <v>0</v>
      </c>
      <c r="AC414" s="186">
        <v>0</v>
      </c>
      <c r="AD414" s="167">
        <v>0</v>
      </c>
      <c r="AE414" s="186">
        <v>0</v>
      </c>
      <c r="AF414" s="186">
        <v>0</v>
      </c>
      <c r="AG414" s="167">
        <v>0</v>
      </c>
      <c r="AH414" s="186">
        <v>0</v>
      </c>
      <c r="AI414" s="186">
        <v>0</v>
      </c>
      <c r="AJ414" s="167">
        <v>0</v>
      </c>
      <c r="AK414" s="186">
        <v>0</v>
      </c>
      <c r="AL414" s="186">
        <v>0</v>
      </c>
      <c r="AM414" s="167">
        <v>0</v>
      </c>
      <c r="AN414" s="186">
        <v>0</v>
      </c>
      <c r="AO414" s="186">
        <v>0</v>
      </c>
      <c r="AP414" s="167">
        <v>0</v>
      </c>
      <c r="AQ414" s="189">
        <v>46</v>
      </c>
      <c r="AR414" s="190">
        <v>0</v>
      </c>
      <c r="AS414" s="190">
        <v>0</v>
      </c>
      <c r="AT414" s="190">
        <v>0</v>
      </c>
      <c r="AU414" s="190"/>
      <c r="AV414" s="189">
        <v>46</v>
      </c>
      <c r="AW414" s="189">
        <v>25</v>
      </c>
      <c r="AX414" s="189">
        <v>544</v>
      </c>
    </row>
    <row r="415" spans="1:50" ht="20.25" hidden="1" x14ac:dyDescent="0.3">
      <c r="A415" s="163" t="s">
        <v>501</v>
      </c>
      <c r="B415" s="164">
        <v>179</v>
      </c>
      <c r="C415" s="164">
        <v>179</v>
      </c>
      <c r="D415" s="164">
        <v>41</v>
      </c>
      <c r="E415" s="164">
        <v>141</v>
      </c>
      <c r="F415" s="164">
        <v>32</v>
      </c>
      <c r="G415" s="164">
        <v>92</v>
      </c>
      <c r="H415" s="164">
        <v>785</v>
      </c>
      <c r="I415" s="164">
        <v>655</v>
      </c>
      <c r="J415" s="164">
        <v>192</v>
      </c>
      <c r="K415" s="164">
        <v>160</v>
      </c>
      <c r="L415" s="164">
        <v>118</v>
      </c>
      <c r="M415" s="164">
        <v>118</v>
      </c>
      <c r="N415" s="164">
        <v>116.6</v>
      </c>
      <c r="O415" s="164">
        <v>55.3</v>
      </c>
      <c r="P415" s="164">
        <v>988</v>
      </c>
      <c r="Q415" s="164">
        <v>469</v>
      </c>
      <c r="R415" s="186">
        <v>0</v>
      </c>
      <c r="S415" s="186">
        <v>0</v>
      </c>
      <c r="T415" s="187">
        <v>164.32749999999999</v>
      </c>
      <c r="U415" s="187">
        <v>84</v>
      </c>
      <c r="V415" s="188">
        <v>0</v>
      </c>
      <c r="W415" s="188">
        <v>0</v>
      </c>
      <c r="X415" s="186">
        <v>0</v>
      </c>
      <c r="Y415" s="186">
        <v>0</v>
      </c>
      <c r="Z415" s="186">
        <v>0</v>
      </c>
      <c r="AA415" s="167">
        <v>0</v>
      </c>
      <c r="AB415" s="186">
        <v>0</v>
      </c>
      <c r="AC415" s="186">
        <v>0</v>
      </c>
      <c r="AD415" s="167">
        <v>0</v>
      </c>
      <c r="AE415" s="186">
        <v>0</v>
      </c>
      <c r="AF415" s="186">
        <v>0</v>
      </c>
      <c r="AG415" s="167">
        <v>0</v>
      </c>
      <c r="AH415" s="186">
        <v>0</v>
      </c>
      <c r="AI415" s="186">
        <v>0</v>
      </c>
      <c r="AJ415" s="167">
        <v>0</v>
      </c>
      <c r="AK415" s="186">
        <v>0</v>
      </c>
      <c r="AL415" s="186">
        <v>0</v>
      </c>
      <c r="AM415" s="167">
        <v>0</v>
      </c>
      <c r="AN415" s="186">
        <v>0</v>
      </c>
      <c r="AO415" s="186">
        <v>0</v>
      </c>
      <c r="AP415" s="167">
        <v>0</v>
      </c>
      <c r="AQ415" s="189">
        <v>179</v>
      </c>
      <c r="AR415" s="190">
        <v>0</v>
      </c>
      <c r="AS415" s="190">
        <v>0</v>
      </c>
      <c r="AT415" s="190">
        <v>38</v>
      </c>
      <c r="AU415" s="190"/>
      <c r="AV415" s="189">
        <v>179</v>
      </c>
      <c r="AW415" s="189">
        <v>113</v>
      </c>
      <c r="AX415" s="189">
        <v>631</v>
      </c>
    </row>
    <row r="416" spans="1:50" ht="20.25" hidden="1" x14ac:dyDescent="0.3">
      <c r="A416" s="163" t="s">
        <v>502</v>
      </c>
      <c r="B416" s="164">
        <v>14</v>
      </c>
      <c r="C416" s="164">
        <v>12</v>
      </c>
      <c r="D416" s="164">
        <v>7</v>
      </c>
      <c r="E416" s="164">
        <v>11</v>
      </c>
      <c r="F416" s="164">
        <v>3</v>
      </c>
      <c r="G416" s="164">
        <v>5</v>
      </c>
      <c r="H416" s="164">
        <v>375</v>
      </c>
      <c r="I416" s="164">
        <v>414</v>
      </c>
      <c r="J416" s="164">
        <v>12</v>
      </c>
      <c r="K416" s="164">
        <v>12</v>
      </c>
      <c r="L416" s="164">
        <v>1.5</v>
      </c>
      <c r="M416" s="164">
        <v>1.5</v>
      </c>
      <c r="N416" s="164">
        <v>0</v>
      </c>
      <c r="O416" s="164">
        <v>0</v>
      </c>
      <c r="P416" s="164">
        <v>0</v>
      </c>
      <c r="Q416" s="164">
        <v>0</v>
      </c>
      <c r="R416" s="186">
        <v>0</v>
      </c>
      <c r="S416" s="186">
        <v>0</v>
      </c>
      <c r="T416" s="187">
        <v>11.36</v>
      </c>
      <c r="U416" s="187">
        <v>5.36</v>
      </c>
      <c r="V416" s="188">
        <v>0</v>
      </c>
      <c r="W416" s="188">
        <v>0</v>
      </c>
      <c r="X416" s="186">
        <v>0</v>
      </c>
      <c r="Y416" s="186">
        <v>0</v>
      </c>
      <c r="Z416" s="186">
        <v>0</v>
      </c>
      <c r="AA416" s="167">
        <v>0</v>
      </c>
      <c r="AB416" s="186">
        <v>0</v>
      </c>
      <c r="AC416" s="186">
        <v>0</v>
      </c>
      <c r="AD416" s="167">
        <v>0</v>
      </c>
      <c r="AE416" s="186">
        <v>0</v>
      </c>
      <c r="AF416" s="186">
        <v>0</v>
      </c>
      <c r="AG416" s="167">
        <v>0</v>
      </c>
      <c r="AH416" s="186">
        <v>0</v>
      </c>
      <c r="AI416" s="186">
        <v>0</v>
      </c>
      <c r="AJ416" s="167">
        <v>0</v>
      </c>
      <c r="AK416" s="186">
        <v>0</v>
      </c>
      <c r="AL416" s="186">
        <v>0</v>
      </c>
      <c r="AM416" s="167">
        <v>0</v>
      </c>
      <c r="AN416" s="186">
        <v>0</v>
      </c>
      <c r="AO416" s="186">
        <v>0</v>
      </c>
      <c r="AP416" s="167">
        <v>0</v>
      </c>
      <c r="AQ416" s="189">
        <v>12</v>
      </c>
      <c r="AR416" s="190">
        <v>0</v>
      </c>
      <c r="AS416" s="190">
        <v>0</v>
      </c>
      <c r="AT416" s="190">
        <v>1</v>
      </c>
      <c r="AU416" s="190"/>
      <c r="AV416" s="189">
        <v>12</v>
      </c>
      <c r="AW416" s="189">
        <v>5</v>
      </c>
      <c r="AX416" s="189">
        <v>395</v>
      </c>
    </row>
    <row r="417" spans="1:50" ht="20.25" hidden="1" x14ac:dyDescent="0.3">
      <c r="A417" s="163" t="s">
        <v>503</v>
      </c>
      <c r="B417" s="164">
        <v>75</v>
      </c>
      <c r="C417" s="164">
        <v>75</v>
      </c>
      <c r="D417" s="164">
        <v>42</v>
      </c>
      <c r="E417" s="164">
        <v>42</v>
      </c>
      <c r="F417" s="164">
        <v>16</v>
      </c>
      <c r="G417" s="164">
        <v>18</v>
      </c>
      <c r="H417" s="164">
        <v>375</v>
      </c>
      <c r="I417" s="164">
        <v>422</v>
      </c>
      <c r="J417" s="164">
        <v>100</v>
      </c>
      <c r="K417" s="164">
        <v>80</v>
      </c>
      <c r="L417" s="164">
        <v>60</v>
      </c>
      <c r="M417" s="164">
        <v>60</v>
      </c>
      <c r="N417" s="164">
        <v>20</v>
      </c>
      <c r="O417" s="164">
        <v>0</v>
      </c>
      <c r="P417" s="164">
        <v>333</v>
      </c>
      <c r="Q417" s="164">
        <v>0</v>
      </c>
      <c r="R417" s="186">
        <v>0</v>
      </c>
      <c r="S417" s="186">
        <v>0</v>
      </c>
      <c r="T417" s="187">
        <v>64.75</v>
      </c>
      <c r="U417" s="187">
        <v>46</v>
      </c>
      <c r="V417" s="188">
        <v>0</v>
      </c>
      <c r="W417" s="188">
        <v>0</v>
      </c>
      <c r="X417" s="186">
        <v>0</v>
      </c>
      <c r="Y417" s="186">
        <v>0</v>
      </c>
      <c r="Z417" s="186">
        <v>0</v>
      </c>
      <c r="AA417" s="167">
        <v>0</v>
      </c>
      <c r="AB417" s="186">
        <v>0</v>
      </c>
      <c r="AC417" s="186">
        <v>0</v>
      </c>
      <c r="AD417" s="167">
        <v>0</v>
      </c>
      <c r="AE417" s="186">
        <v>0</v>
      </c>
      <c r="AF417" s="186">
        <v>0</v>
      </c>
      <c r="AG417" s="167">
        <v>0</v>
      </c>
      <c r="AH417" s="186">
        <v>0</v>
      </c>
      <c r="AI417" s="186">
        <v>0</v>
      </c>
      <c r="AJ417" s="167">
        <v>0</v>
      </c>
      <c r="AK417" s="186">
        <v>0</v>
      </c>
      <c r="AL417" s="186">
        <v>0</v>
      </c>
      <c r="AM417" s="167">
        <v>0</v>
      </c>
      <c r="AN417" s="186">
        <v>0</v>
      </c>
      <c r="AO417" s="186">
        <v>0</v>
      </c>
      <c r="AP417" s="167">
        <v>0</v>
      </c>
      <c r="AQ417" s="189">
        <v>95</v>
      </c>
      <c r="AR417" s="190">
        <v>20</v>
      </c>
      <c r="AS417" s="190">
        <v>0</v>
      </c>
      <c r="AT417" s="190">
        <v>33</v>
      </c>
      <c r="AU417" s="190"/>
      <c r="AV417" s="189">
        <v>75</v>
      </c>
      <c r="AW417" s="189">
        <v>30</v>
      </c>
      <c r="AX417" s="189">
        <v>399</v>
      </c>
    </row>
    <row r="418" spans="1:50" ht="20.25" hidden="1" x14ac:dyDescent="0.3">
      <c r="A418" s="163" t="s">
        <v>504</v>
      </c>
      <c r="B418" s="164">
        <v>0</v>
      </c>
      <c r="C418" s="164">
        <v>0</v>
      </c>
      <c r="D418" s="164">
        <v>0</v>
      </c>
      <c r="E418" s="164">
        <v>0</v>
      </c>
      <c r="F418" s="164">
        <v>0</v>
      </c>
      <c r="G418" s="164">
        <v>0</v>
      </c>
      <c r="H418" s="164">
        <v>0</v>
      </c>
      <c r="I418" s="164">
        <v>0</v>
      </c>
      <c r="J418" s="164">
        <v>9.5</v>
      </c>
      <c r="K418" s="164">
        <v>0</v>
      </c>
      <c r="L418" s="164">
        <v>0</v>
      </c>
      <c r="M418" s="164">
        <v>0</v>
      </c>
      <c r="N418" s="164">
        <v>0</v>
      </c>
      <c r="O418" s="164">
        <v>0</v>
      </c>
      <c r="P418" s="164" t="s">
        <v>105</v>
      </c>
      <c r="Q418" s="164" t="s">
        <v>105</v>
      </c>
      <c r="R418" s="186">
        <v>0</v>
      </c>
      <c r="S418" s="186">
        <v>0</v>
      </c>
      <c r="T418" s="187">
        <v>0</v>
      </c>
      <c r="U418" s="187">
        <v>0</v>
      </c>
      <c r="V418" s="188">
        <v>0</v>
      </c>
      <c r="W418" s="188">
        <v>0</v>
      </c>
      <c r="X418" s="186">
        <v>0</v>
      </c>
      <c r="Y418" s="186">
        <v>0</v>
      </c>
      <c r="Z418" s="186">
        <v>0</v>
      </c>
      <c r="AA418" s="167">
        <v>0</v>
      </c>
      <c r="AB418" s="186">
        <v>0</v>
      </c>
      <c r="AC418" s="186">
        <v>0</v>
      </c>
      <c r="AD418" s="167">
        <v>0</v>
      </c>
      <c r="AE418" s="186">
        <v>0</v>
      </c>
      <c r="AF418" s="186">
        <v>0</v>
      </c>
      <c r="AG418" s="167">
        <v>0</v>
      </c>
      <c r="AH418" s="186">
        <v>0</v>
      </c>
      <c r="AI418" s="186">
        <v>0</v>
      </c>
      <c r="AJ418" s="167">
        <v>0</v>
      </c>
      <c r="AK418" s="186">
        <v>0</v>
      </c>
      <c r="AL418" s="186">
        <v>0</v>
      </c>
      <c r="AM418" s="167">
        <v>0</v>
      </c>
      <c r="AN418" s="186">
        <v>0</v>
      </c>
      <c r="AO418" s="186">
        <v>0</v>
      </c>
      <c r="AP418" s="167">
        <v>0</v>
      </c>
      <c r="AQ418" s="189">
        <v>0</v>
      </c>
      <c r="AR418" s="190">
        <v>0</v>
      </c>
      <c r="AS418" s="190">
        <v>0</v>
      </c>
      <c r="AT418" s="190">
        <v>0</v>
      </c>
      <c r="AU418" s="190"/>
      <c r="AV418" s="189">
        <v>0</v>
      </c>
      <c r="AW418" s="189">
        <v>0</v>
      </c>
      <c r="AX418" s="189">
        <v>0</v>
      </c>
    </row>
    <row r="419" spans="1:50" ht="20.25" hidden="1" x14ac:dyDescent="0.3">
      <c r="A419" s="163" t="s">
        <v>505</v>
      </c>
      <c r="B419" s="164">
        <v>46</v>
      </c>
      <c r="C419" s="164">
        <v>46</v>
      </c>
      <c r="D419" s="164">
        <v>5</v>
      </c>
      <c r="E419" s="164">
        <v>46</v>
      </c>
      <c r="F419" s="164">
        <v>3</v>
      </c>
      <c r="G419" s="164">
        <v>24</v>
      </c>
      <c r="H419" s="164">
        <v>500</v>
      </c>
      <c r="I419" s="164">
        <v>522</v>
      </c>
      <c r="J419" s="164">
        <v>67</v>
      </c>
      <c r="K419" s="164">
        <v>50</v>
      </c>
      <c r="L419" s="164">
        <v>32</v>
      </c>
      <c r="M419" s="164">
        <v>32</v>
      </c>
      <c r="N419" s="164">
        <v>0</v>
      </c>
      <c r="O419" s="164">
        <v>0</v>
      </c>
      <c r="P419" s="164">
        <v>0</v>
      </c>
      <c r="Q419" s="164">
        <v>0</v>
      </c>
      <c r="R419" s="186">
        <v>0</v>
      </c>
      <c r="S419" s="186">
        <v>0</v>
      </c>
      <c r="T419" s="187">
        <v>14.75</v>
      </c>
      <c r="U419" s="187">
        <v>6.5</v>
      </c>
      <c r="V419" s="188">
        <v>0</v>
      </c>
      <c r="W419" s="188">
        <v>0</v>
      </c>
      <c r="X419" s="186">
        <v>0</v>
      </c>
      <c r="Y419" s="186">
        <v>0</v>
      </c>
      <c r="Z419" s="186">
        <v>0</v>
      </c>
      <c r="AA419" s="167">
        <v>0</v>
      </c>
      <c r="AB419" s="186">
        <v>0</v>
      </c>
      <c r="AC419" s="186">
        <v>0</v>
      </c>
      <c r="AD419" s="167">
        <v>0</v>
      </c>
      <c r="AE419" s="186">
        <v>0</v>
      </c>
      <c r="AF419" s="186">
        <v>0</v>
      </c>
      <c r="AG419" s="167">
        <v>0</v>
      </c>
      <c r="AH419" s="186">
        <v>0</v>
      </c>
      <c r="AI419" s="186">
        <v>0</v>
      </c>
      <c r="AJ419" s="167">
        <v>0</v>
      </c>
      <c r="AK419" s="186">
        <v>0</v>
      </c>
      <c r="AL419" s="186">
        <v>0</v>
      </c>
      <c r="AM419" s="167">
        <v>0</v>
      </c>
      <c r="AN419" s="186">
        <v>0</v>
      </c>
      <c r="AO419" s="186">
        <v>0</v>
      </c>
      <c r="AP419" s="167">
        <v>0</v>
      </c>
      <c r="AQ419" s="189">
        <v>46</v>
      </c>
      <c r="AR419" s="190">
        <v>0</v>
      </c>
      <c r="AS419" s="190">
        <v>0</v>
      </c>
      <c r="AT419" s="190">
        <v>0</v>
      </c>
      <c r="AU419" s="190"/>
      <c r="AV419" s="189">
        <v>46</v>
      </c>
      <c r="AW419" s="189">
        <v>24</v>
      </c>
      <c r="AX419" s="189">
        <v>511</v>
      </c>
    </row>
    <row r="420" spans="1:50" ht="20.25" hidden="1" x14ac:dyDescent="0.3">
      <c r="A420" s="163" t="s">
        <v>506</v>
      </c>
      <c r="B420" s="164">
        <v>11</v>
      </c>
      <c r="C420" s="164">
        <v>11</v>
      </c>
      <c r="D420" s="164">
        <v>11</v>
      </c>
      <c r="E420" s="164">
        <v>11</v>
      </c>
      <c r="F420" s="164">
        <v>4</v>
      </c>
      <c r="G420" s="164">
        <v>5</v>
      </c>
      <c r="H420" s="164">
        <v>375</v>
      </c>
      <c r="I420" s="164">
        <v>455</v>
      </c>
      <c r="J420" s="164">
        <v>20</v>
      </c>
      <c r="K420" s="164">
        <v>20</v>
      </c>
      <c r="L420" s="164">
        <v>10</v>
      </c>
      <c r="M420" s="164">
        <v>10</v>
      </c>
      <c r="N420" s="164">
        <v>25</v>
      </c>
      <c r="O420" s="164">
        <v>10</v>
      </c>
      <c r="P420" s="164">
        <v>2500</v>
      </c>
      <c r="Q420" s="164">
        <v>1000</v>
      </c>
      <c r="R420" s="186">
        <v>0</v>
      </c>
      <c r="S420" s="186">
        <v>0</v>
      </c>
      <c r="T420" s="187">
        <v>11.3325</v>
      </c>
      <c r="U420" s="187">
        <v>10</v>
      </c>
      <c r="V420" s="188">
        <v>0</v>
      </c>
      <c r="W420" s="188">
        <v>0</v>
      </c>
      <c r="X420" s="186">
        <v>0</v>
      </c>
      <c r="Y420" s="186">
        <v>0</v>
      </c>
      <c r="Z420" s="186">
        <v>0</v>
      </c>
      <c r="AA420" s="167">
        <v>0</v>
      </c>
      <c r="AB420" s="186">
        <v>0</v>
      </c>
      <c r="AC420" s="186">
        <v>0</v>
      </c>
      <c r="AD420" s="167">
        <v>0</v>
      </c>
      <c r="AE420" s="186">
        <v>0</v>
      </c>
      <c r="AF420" s="186">
        <v>0</v>
      </c>
      <c r="AG420" s="167">
        <v>0</v>
      </c>
      <c r="AH420" s="186">
        <v>0</v>
      </c>
      <c r="AI420" s="186">
        <v>0</v>
      </c>
      <c r="AJ420" s="167">
        <v>0</v>
      </c>
      <c r="AK420" s="186">
        <v>0</v>
      </c>
      <c r="AL420" s="186">
        <v>0</v>
      </c>
      <c r="AM420" s="167">
        <v>0</v>
      </c>
      <c r="AN420" s="186">
        <v>0</v>
      </c>
      <c r="AO420" s="186">
        <v>0</v>
      </c>
      <c r="AP420" s="167">
        <v>0</v>
      </c>
      <c r="AQ420" s="189">
        <v>11</v>
      </c>
      <c r="AR420" s="190">
        <v>0</v>
      </c>
      <c r="AS420" s="190">
        <v>0</v>
      </c>
      <c r="AT420" s="190">
        <v>0</v>
      </c>
      <c r="AU420" s="190"/>
      <c r="AV420" s="189">
        <v>11</v>
      </c>
      <c r="AW420" s="189">
        <v>5</v>
      </c>
      <c r="AX420" s="189">
        <v>415</v>
      </c>
    </row>
    <row r="421" spans="1:50" ht="20.25" hidden="1" x14ac:dyDescent="0.3">
      <c r="A421" s="163" t="s">
        <v>507</v>
      </c>
      <c r="B421" s="164">
        <v>451</v>
      </c>
      <c r="C421" s="164">
        <v>477</v>
      </c>
      <c r="D421" s="164">
        <v>412</v>
      </c>
      <c r="E421" s="164">
        <v>451</v>
      </c>
      <c r="F421" s="164">
        <v>280</v>
      </c>
      <c r="G421" s="164">
        <v>321</v>
      </c>
      <c r="H421" s="164">
        <v>680</v>
      </c>
      <c r="I421" s="164">
        <v>712</v>
      </c>
      <c r="J421" s="164">
        <v>132</v>
      </c>
      <c r="K421" s="164">
        <v>132</v>
      </c>
      <c r="L421" s="164">
        <v>33</v>
      </c>
      <c r="M421" s="164">
        <v>33</v>
      </c>
      <c r="N421" s="164">
        <v>27.6</v>
      </c>
      <c r="O421" s="164">
        <v>0</v>
      </c>
      <c r="P421" s="164">
        <v>836</v>
      </c>
      <c r="Q421" s="164">
        <v>0</v>
      </c>
      <c r="R421" s="186">
        <v>0</v>
      </c>
      <c r="S421" s="186">
        <v>0</v>
      </c>
      <c r="T421" s="187">
        <v>346</v>
      </c>
      <c r="U421" s="187">
        <v>179.25</v>
      </c>
      <c r="V421" s="188">
        <v>0</v>
      </c>
      <c r="W421" s="188">
        <v>0</v>
      </c>
      <c r="X421" s="186">
        <v>0</v>
      </c>
      <c r="Y421" s="186">
        <v>0</v>
      </c>
      <c r="Z421" s="186">
        <v>0</v>
      </c>
      <c r="AA421" s="167">
        <v>0</v>
      </c>
      <c r="AB421" s="186">
        <v>0</v>
      </c>
      <c r="AC421" s="186">
        <v>0</v>
      </c>
      <c r="AD421" s="167">
        <v>0</v>
      </c>
      <c r="AE421" s="186">
        <v>0</v>
      </c>
      <c r="AF421" s="186">
        <v>0</v>
      </c>
      <c r="AG421" s="167">
        <v>0</v>
      </c>
      <c r="AH421" s="186">
        <v>0</v>
      </c>
      <c r="AI421" s="186">
        <v>0</v>
      </c>
      <c r="AJ421" s="167">
        <v>0</v>
      </c>
      <c r="AK421" s="186">
        <v>0</v>
      </c>
      <c r="AL421" s="186">
        <v>0</v>
      </c>
      <c r="AM421" s="167">
        <v>0</v>
      </c>
      <c r="AN421" s="186">
        <v>0</v>
      </c>
      <c r="AO421" s="186">
        <v>0</v>
      </c>
      <c r="AP421" s="167">
        <v>0</v>
      </c>
      <c r="AQ421" s="189">
        <v>477</v>
      </c>
      <c r="AR421" s="190">
        <v>0</v>
      </c>
      <c r="AS421" s="190">
        <v>0</v>
      </c>
      <c r="AT421" s="190">
        <v>0</v>
      </c>
      <c r="AU421" s="190"/>
      <c r="AV421" s="189">
        <v>451</v>
      </c>
      <c r="AW421" s="189">
        <v>314</v>
      </c>
      <c r="AX421" s="189">
        <v>696</v>
      </c>
    </row>
    <row r="422" spans="1:50" ht="20.25" hidden="1" x14ac:dyDescent="0.3">
      <c r="A422" s="163" t="s">
        <v>508</v>
      </c>
      <c r="B422" s="164">
        <v>0</v>
      </c>
      <c r="C422" s="164">
        <v>0</v>
      </c>
      <c r="D422" s="164">
        <v>0</v>
      </c>
      <c r="E422" s="164">
        <v>0</v>
      </c>
      <c r="F422" s="164">
        <v>0</v>
      </c>
      <c r="G422" s="164">
        <v>0</v>
      </c>
      <c r="H422" s="164">
        <v>0</v>
      </c>
      <c r="I422" s="164">
        <v>0</v>
      </c>
      <c r="J422" s="164">
        <v>0</v>
      </c>
      <c r="K422" s="164">
        <v>0</v>
      </c>
      <c r="L422" s="164">
        <v>0</v>
      </c>
      <c r="M422" s="164">
        <v>0</v>
      </c>
      <c r="N422" s="164">
        <v>0</v>
      </c>
      <c r="O422" s="164">
        <v>0</v>
      </c>
      <c r="P422" s="164" t="s">
        <v>105</v>
      </c>
      <c r="Q422" s="164" t="s">
        <v>105</v>
      </c>
      <c r="R422" s="186">
        <v>0</v>
      </c>
      <c r="S422" s="186">
        <v>0</v>
      </c>
      <c r="T422" s="187">
        <v>0</v>
      </c>
      <c r="U422" s="187">
        <v>0</v>
      </c>
      <c r="V422" s="188">
        <v>0</v>
      </c>
      <c r="W422" s="188">
        <v>0</v>
      </c>
      <c r="X422" s="186">
        <v>0</v>
      </c>
      <c r="Y422" s="186">
        <v>0</v>
      </c>
      <c r="Z422" s="186">
        <v>0</v>
      </c>
      <c r="AA422" s="167">
        <v>0</v>
      </c>
      <c r="AB422" s="186">
        <v>0</v>
      </c>
      <c r="AC422" s="186">
        <v>0</v>
      </c>
      <c r="AD422" s="167">
        <v>0</v>
      </c>
      <c r="AE422" s="186">
        <v>0</v>
      </c>
      <c r="AF422" s="186">
        <v>0</v>
      </c>
      <c r="AG422" s="167">
        <v>0</v>
      </c>
      <c r="AH422" s="186">
        <v>0</v>
      </c>
      <c r="AI422" s="186">
        <v>0</v>
      </c>
      <c r="AJ422" s="167">
        <v>0</v>
      </c>
      <c r="AK422" s="186">
        <v>0</v>
      </c>
      <c r="AL422" s="186">
        <v>0</v>
      </c>
      <c r="AM422" s="167">
        <v>0</v>
      </c>
      <c r="AN422" s="186">
        <v>0</v>
      </c>
      <c r="AO422" s="186">
        <v>0</v>
      </c>
      <c r="AP422" s="167">
        <v>0</v>
      </c>
      <c r="AQ422" s="189">
        <v>0</v>
      </c>
      <c r="AR422" s="190">
        <v>0</v>
      </c>
      <c r="AS422" s="190">
        <v>0</v>
      </c>
      <c r="AT422" s="190">
        <v>0</v>
      </c>
      <c r="AU422" s="190"/>
      <c r="AV422" s="189">
        <v>0</v>
      </c>
      <c r="AW422" s="189">
        <v>0</v>
      </c>
      <c r="AX422" s="189">
        <v>0</v>
      </c>
    </row>
    <row r="423" spans="1:50" ht="20.25" hidden="1" x14ac:dyDescent="0.3">
      <c r="A423" s="163" t="s">
        <v>509</v>
      </c>
      <c r="B423" s="164">
        <v>1807</v>
      </c>
      <c r="C423" s="164">
        <v>1807</v>
      </c>
      <c r="D423" s="164">
        <v>1350</v>
      </c>
      <c r="E423" s="164">
        <v>1500</v>
      </c>
      <c r="F423" s="164">
        <v>1310</v>
      </c>
      <c r="G423" s="164">
        <v>1901</v>
      </c>
      <c r="H423" s="164">
        <v>970</v>
      </c>
      <c r="I423" s="164">
        <v>1267</v>
      </c>
      <c r="J423" s="164">
        <v>1777</v>
      </c>
      <c r="K423" s="164">
        <v>1777</v>
      </c>
      <c r="L423" s="164">
        <v>1014</v>
      </c>
      <c r="M423" s="164">
        <v>1014</v>
      </c>
      <c r="N423" s="164">
        <v>262.7</v>
      </c>
      <c r="O423" s="164">
        <v>90</v>
      </c>
      <c r="P423" s="164">
        <v>259</v>
      </c>
      <c r="Q423" s="164">
        <v>89</v>
      </c>
      <c r="R423" s="186">
        <v>233</v>
      </c>
      <c r="S423" s="186">
        <v>233</v>
      </c>
      <c r="T423" s="187">
        <v>1423.2175</v>
      </c>
      <c r="U423" s="187">
        <v>813.62</v>
      </c>
      <c r="V423" s="188">
        <v>0</v>
      </c>
      <c r="W423" s="188">
        <v>0</v>
      </c>
      <c r="X423" s="186">
        <v>1667</v>
      </c>
      <c r="Y423" s="186">
        <v>0</v>
      </c>
      <c r="Z423" s="186">
        <v>0</v>
      </c>
      <c r="AA423" s="167">
        <v>0</v>
      </c>
      <c r="AB423" s="186">
        <v>0</v>
      </c>
      <c r="AC423" s="186">
        <v>0</v>
      </c>
      <c r="AD423" s="167">
        <v>0</v>
      </c>
      <c r="AE423" s="186">
        <v>0</v>
      </c>
      <c r="AF423" s="186">
        <v>0</v>
      </c>
      <c r="AG423" s="167">
        <v>0</v>
      </c>
      <c r="AH423" s="186">
        <v>0</v>
      </c>
      <c r="AI423" s="186">
        <v>0</v>
      </c>
      <c r="AJ423" s="167">
        <v>0</v>
      </c>
      <c r="AK423" s="186">
        <v>0</v>
      </c>
      <c r="AL423" s="186">
        <v>0</v>
      </c>
      <c r="AM423" s="167">
        <v>0</v>
      </c>
      <c r="AN423" s="186">
        <v>0</v>
      </c>
      <c r="AO423" s="186">
        <v>0</v>
      </c>
      <c r="AP423" s="167">
        <v>0</v>
      </c>
      <c r="AQ423" s="189">
        <v>1807</v>
      </c>
      <c r="AR423" s="190">
        <v>0</v>
      </c>
      <c r="AS423" s="190">
        <v>0</v>
      </c>
      <c r="AT423" s="190">
        <v>307</v>
      </c>
      <c r="AU423" s="190"/>
      <c r="AV423" s="189">
        <v>1807</v>
      </c>
      <c r="AW423" s="189">
        <v>2022</v>
      </c>
      <c r="AX423" s="189">
        <v>1119</v>
      </c>
    </row>
    <row r="424" spans="1:50" ht="20.25" hidden="1" x14ac:dyDescent="0.3">
      <c r="A424" s="163" t="s">
        <v>510</v>
      </c>
      <c r="B424" s="164">
        <v>0</v>
      </c>
      <c r="C424" s="164">
        <v>0</v>
      </c>
      <c r="D424" s="164">
        <v>0</v>
      </c>
      <c r="E424" s="164">
        <v>0</v>
      </c>
      <c r="F424" s="164">
        <v>0</v>
      </c>
      <c r="G424" s="164">
        <v>0</v>
      </c>
      <c r="H424" s="164">
        <v>0</v>
      </c>
      <c r="I424" s="164">
        <v>0</v>
      </c>
      <c r="J424" s="164">
        <v>0</v>
      </c>
      <c r="K424" s="164">
        <v>0</v>
      </c>
      <c r="L424" s="164">
        <v>0</v>
      </c>
      <c r="M424" s="164">
        <v>0</v>
      </c>
      <c r="N424" s="164">
        <v>0</v>
      </c>
      <c r="O424" s="164">
        <v>0</v>
      </c>
      <c r="P424" s="164" t="s">
        <v>105</v>
      </c>
      <c r="Q424" s="164" t="s">
        <v>105</v>
      </c>
      <c r="R424" s="186">
        <v>0</v>
      </c>
      <c r="S424" s="186">
        <v>0</v>
      </c>
      <c r="T424" s="187">
        <v>0</v>
      </c>
      <c r="U424" s="187">
        <v>0</v>
      </c>
      <c r="V424" s="188">
        <v>0</v>
      </c>
      <c r="W424" s="188">
        <v>0</v>
      </c>
      <c r="X424" s="186">
        <v>0</v>
      </c>
      <c r="Y424" s="186">
        <v>0</v>
      </c>
      <c r="Z424" s="186">
        <v>0</v>
      </c>
      <c r="AA424" s="167">
        <v>0</v>
      </c>
      <c r="AB424" s="186">
        <v>0</v>
      </c>
      <c r="AC424" s="186">
        <v>0</v>
      </c>
      <c r="AD424" s="167">
        <v>0</v>
      </c>
      <c r="AE424" s="186">
        <v>0</v>
      </c>
      <c r="AF424" s="186">
        <v>0</v>
      </c>
      <c r="AG424" s="167">
        <v>0</v>
      </c>
      <c r="AH424" s="186">
        <v>0</v>
      </c>
      <c r="AI424" s="186">
        <v>0</v>
      </c>
      <c r="AJ424" s="167">
        <v>0</v>
      </c>
      <c r="AK424" s="186">
        <v>0</v>
      </c>
      <c r="AL424" s="186">
        <v>0</v>
      </c>
      <c r="AM424" s="167">
        <v>0</v>
      </c>
      <c r="AN424" s="186">
        <v>0</v>
      </c>
      <c r="AO424" s="186">
        <v>0</v>
      </c>
      <c r="AP424" s="167">
        <v>0</v>
      </c>
      <c r="AQ424" s="189">
        <v>0</v>
      </c>
      <c r="AR424" s="190">
        <v>0</v>
      </c>
      <c r="AS424" s="190">
        <v>0</v>
      </c>
      <c r="AT424" s="190">
        <v>0</v>
      </c>
      <c r="AU424" s="190"/>
      <c r="AV424" s="189">
        <v>0</v>
      </c>
      <c r="AW424" s="189">
        <v>0</v>
      </c>
      <c r="AX424" s="189">
        <v>0</v>
      </c>
    </row>
    <row r="425" spans="1:50" ht="20.25" hidden="1" x14ac:dyDescent="0.3">
      <c r="A425" s="163" t="s">
        <v>511</v>
      </c>
      <c r="B425" s="164">
        <v>0</v>
      </c>
      <c r="C425" s="164">
        <v>0</v>
      </c>
      <c r="D425" s="164">
        <v>0</v>
      </c>
      <c r="E425" s="164">
        <v>0</v>
      </c>
      <c r="F425" s="164">
        <v>0</v>
      </c>
      <c r="G425" s="164">
        <v>0</v>
      </c>
      <c r="H425" s="164">
        <v>0</v>
      </c>
      <c r="I425" s="164">
        <v>0</v>
      </c>
      <c r="J425" s="164">
        <v>0</v>
      </c>
      <c r="K425" s="164">
        <v>0</v>
      </c>
      <c r="L425" s="164">
        <v>0</v>
      </c>
      <c r="M425" s="164">
        <v>0</v>
      </c>
      <c r="N425" s="164">
        <v>0</v>
      </c>
      <c r="O425" s="164">
        <v>0</v>
      </c>
      <c r="P425" s="164" t="s">
        <v>105</v>
      </c>
      <c r="Q425" s="164" t="s">
        <v>105</v>
      </c>
      <c r="R425" s="186">
        <v>0</v>
      </c>
      <c r="S425" s="186">
        <v>0</v>
      </c>
      <c r="T425" s="187">
        <v>0</v>
      </c>
      <c r="U425" s="187">
        <v>0</v>
      </c>
      <c r="V425" s="188">
        <v>0</v>
      </c>
      <c r="W425" s="188">
        <v>0</v>
      </c>
      <c r="X425" s="186">
        <v>0</v>
      </c>
      <c r="Y425" s="186">
        <v>0</v>
      </c>
      <c r="Z425" s="186">
        <v>0</v>
      </c>
      <c r="AA425" s="167">
        <v>0</v>
      </c>
      <c r="AB425" s="186">
        <v>0</v>
      </c>
      <c r="AC425" s="186">
        <v>0</v>
      </c>
      <c r="AD425" s="167">
        <v>0</v>
      </c>
      <c r="AE425" s="186">
        <v>0</v>
      </c>
      <c r="AF425" s="186">
        <v>0</v>
      </c>
      <c r="AG425" s="167">
        <v>0</v>
      </c>
      <c r="AH425" s="186">
        <v>0</v>
      </c>
      <c r="AI425" s="186">
        <v>0</v>
      </c>
      <c r="AJ425" s="167">
        <v>0</v>
      </c>
      <c r="AK425" s="186">
        <v>0</v>
      </c>
      <c r="AL425" s="186">
        <v>0</v>
      </c>
      <c r="AM425" s="167">
        <v>0</v>
      </c>
      <c r="AN425" s="186">
        <v>0</v>
      </c>
      <c r="AO425" s="186">
        <v>0</v>
      </c>
      <c r="AP425" s="167">
        <v>0</v>
      </c>
      <c r="AQ425" s="189">
        <v>0</v>
      </c>
      <c r="AR425" s="190">
        <v>0</v>
      </c>
      <c r="AS425" s="190">
        <v>0</v>
      </c>
      <c r="AT425" s="190">
        <v>0</v>
      </c>
      <c r="AU425" s="190"/>
      <c r="AV425" s="189">
        <v>0</v>
      </c>
      <c r="AW425" s="189">
        <v>0</v>
      </c>
      <c r="AX425" s="189">
        <v>0</v>
      </c>
    </row>
    <row r="426" spans="1:50" ht="20.25" hidden="1" x14ac:dyDescent="0.3">
      <c r="A426" s="163" t="s">
        <v>512</v>
      </c>
      <c r="B426" s="164">
        <v>5</v>
      </c>
      <c r="C426" s="164">
        <v>5</v>
      </c>
      <c r="D426" s="164">
        <v>1</v>
      </c>
      <c r="E426" s="164">
        <v>2</v>
      </c>
      <c r="F426" s="164">
        <v>0.5</v>
      </c>
      <c r="G426" s="164">
        <v>0.84</v>
      </c>
      <c r="H426" s="164">
        <v>500</v>
      </c>
      <c r="I426" s="164">
        <v>420</v>
      </c>
      <c r="J426" s="164">
        <v>4.25</v>
      </c>
      <c r="K426" s="164">
        <v>4.25</v>
      </c>
      <c r="L426" s="164">
        <v>0</v>
      </c>
      <c r="M426" s="164">
        <v>2</v>
      </c>
      <c r="N426" s="164">
        <v>0</v>
      </c>
      <c r="O426" s="164">
        <v>0</v>
      </c>
      <c r="P426" s="164" t="s">
        <v>105</v>
      </c>
      <c r="Q426" s="164">
        <v>0</v>
      </c>
      <c r="R426" s="186">
        <v>0</v>
      </c>
      <c r="S426" s="186">
        <v>0</v>
      </c>
      <c r="T426" s="187">
        <v>1.0249999999999999</v>
      </c>
      <c r="U426" s="187">
        <v>0</v>
      </c>
      <c r="V426" s="188">
        <v>0</v>
      </c>
      <c r="W426" s="188">
        <v>0</v>
      </c>
      <c r="X426" s="186">
        <v>0</v>
      </c>
      <c r="Y426" s="186">
        <v>0</v>
      </c>
      <c r="Z426" s="186">
        <v>0</v>
      </c>
      <c r="AA426" s="167">
        <v>0</v>
      </c>
      <c r="AB426" s="186">
        <v>0</v>
      </c>
      <c r="AC426" s="186">
        <v>0</v>
      </c>
      <c r="AD426" s="167">
        <v>0</v>
      </c>
      <c r="AE426" s="186">
        <v>0</v>
      </c>
      <c r="AF426" s="186">
        <v>0</v>
      </c>
      <c r="AG426" s="167">
        <v>0</v>
      </c>
      <c r="AH426" s="186">
        <v>0</v>
      </c>
      <c r="AI426" s="186">
        <v>0</v>
      </c>
      <c r="AJ426" s="167">
        <v>0</v>
      </c>
      <c r="AK426" s="186">
        <v>0</v>
      </c>
      <c r="AL426" s="186">
        <v>0</v>
      </c>
      <c r="AM426" s="167">
        <v>0</v>
      </c>
      <c r="AN426" s="186">
        <v>0</v>
      </c>
      <c r="AO426" s="186">
        <v>0</v>
      </c>
      <c r="AP426" s="167">
        <v>0</v>
      </c>
      <c r="AQ426" s="189">
        <v>5</v>
      </c>
      <c r="AR426" s="190">
        <v>0</v>
      </c>
      <c r="AS426" s="190">
        <v>0</v>
      </c>
      <c r="AT426" s="190">
        <v>3</v>
      </c>
      <c r="AU426" s="190"/>
      <c r="AV426" s="189">
        <v>5</v>
      </c>
      <c r="AW426" s="191">
        <v>2.2999999999999998</v>
      </c>
      <c r="AX426" s="189">
        <v>460</v>
      </c>
    </row>
    <row r="427" spans="1:50" ht="20.25" hidden="1" x14ac:dyDescent="0.3">
      <c r="A427" s="163" t="s">
        <v>513</v>
      </c>
      <c r="B427" s="164">
        <v>0</v>
      </c>
      <c r="C427" s="164">
        <v>0</v>
      </c>
      <c r="D427" s="164">
        <v>0</v>
      </c>
      <c r="E427" s="164">
        <v>0</v>
      </c>
      <c r="F427" s="164">
        <v>0</v>
      </c>
      <c r="G427" s="164">
        <v>0</v>
      </c>
      <c r="H427" s="164">
        <v>0</v>
      </c>
      <c r="I427" s="164">
        <v>0</v>
      </c>
      <c r="J427" s="164">
        <v>0</v>
      </c>
      <c r="K427" s="164">
        <v>0</v>
      </c>
      <c r="L427" s="164">
        <v>0</v>
      </c>
      <c r="M427" s="164">
        <v>0</v>
      </c>
      <c r="N427" s="164">
        <v>0</v>
      </c>
      <c r="O427" s="164">
        <v>0</v>
      </c>
      <c r="P427" s="164" t="s">
        <v>105</v>
      </c>
      <c r="Q427" s="164" t="s">
        <v>105</v>
      </c>
      <c r="R427" s="186">
        <v>0</v>
      </c>
      <c r="S427" s="186">
        <v>0</v>
      </c>
      <c r="T427" s="187">
        <v>0</v>
      </c>
      <c r="U427" s="187">
        <v>0</v>
      </c>
      <c r="V427" s="188">
        <v>0</v>
      </c>
      <c r="W427" s="188">
        <v>0</v>
      </c>
      <c r="X427" s="186">
        <v>0</v>
      </c>
      <c r="Y427" s="186">
        <v>0</v>
      </c>
      <c r="Z427" s="186">
        <v>0</v>
      </c>
      <c r="AA427" s="167">
        <v>0</v>
      </c>
      <c r="AB427" s="186">
        <v>0</v>
      </c>
      <c r="AC427" s="186">
        <v>0</v>
      </c>
      <c r="AD427" s="167">
        <v>0</v>
      </c>
      <c r="AE427" s="186">
        <v>0</v>
      </c>
      <c r="AF427" s="186">
        <v>0</v>
      </c>
      <c r="AG427" s="167">
        <v>0</v>
      </c>
      <c r="AH427" s="186">
        <v>0</v>
      </c>
      <c r="AI427" s="186">
        <v>0</v>
      </c>
      <c r="AJ427" s="167">
        <v>0</v>
      </c>
      <c r="AK427" s="186">
        <v>0</v>
      </c>
      <c r="AL427" s="186">
        <v>0</v>
      </c>
      <c r="AM427" s="167">
        <v>0</v>
      </c>
      <c r="AN427" s="186">
        <v>0</v>
      </c>
      <c r="AO427" s="186">
        <v>0</v>
      </c>
      <c r="AP427" s="167">
        <v>0</v>
      </c>
      <c r="AQ427" s="189">
        <v>0</v>
      </c>
      <c r="AR427" s="190">
        <v>0</v>
      </c>
      <c r="AS427" s="190">
        <v>0</v>
      </c>
      <c r="AT427" s="190">
        <v>0</v>
      </c>
      <c r="AU427" s="190"/>
      <c r="AV427" s="189">
        <v>0</v>
      </c>
      <c r="AW427" s="189">
        <v>0</v>
      </c>
      <c r="AX427" s="189">
        <v>0</v>
      </c>
    </row>
    <row r="428" spans="1:50" ht="20.25" hidden="1" x14ac:dyDescent="0.3">
      <c r="A428" s="163" t="s">
        <v>514</v>
      </c>
      <c r="B428" s="164">
        <v>680</v>
      </c>
      <c r="C428" s="164">
        <v>617</v>
      </c>
      <c r="D428" s="164">
        <v>376</v>
      </c>
      <c r="E428" s="164">
        <v>617</v>
      </c>
      <c r="F428" s="164">
        <v>353</v>
      </c>
      <c r="G428" s="164">
        <v>694</v>
      </c>
      <c r="H428" s="164">
        <v>940</v>
      </c>
      <c r="I428" s="164">
        <v>1125</v>
      </c>
      <c r="J428" s="164">
        <v>767</v>
      </c>
      <c r="K428" s="164">
        <v>767</v>
      </c>
      <c r="L428" s="164">
        <v>233</v>
      </c>
      <c r="M428" s="164">
        <v>233</v>
      </c>
      <c r="N428" s="164">
        <v>50.72</v>
      </c>
      <c r="O428" s="164">
        <v>16.2</v>
      </c>
      <c r="P428" s="164">
        <v>218</v>
      </c>
      <c r="Q428" s="164">
        <v>70</v>
      </c>
      <c r="R428" s="186">
        <v>115</v>
      </c>
      <c r="S428" s="186">
        <v>115</v>
      </c>
      <c r="T428" s="187">
        <v>535.39750000000004</v>
      </c>
      <c r="U428" s="187">
        <v>399.12</v>
      </c>
      <c r="V428" s="188">
        <v>0</v>
      </c>
      <c r="W428" s="188">
        <v>0</v>
      </c>
      <c r="X428" s="186">
        <v>917</v>
      </c>
      <c r="Y428" s="186">
        <v>0</v>
      </c>
      <c r="Z428" s="186">
        <v>0</v>
      </c>
      <c r="AA428" s="167">
        <v>0</v>
      </c>
      <c r="AB428" s="186">
        <v>0</v>
      </c>
      <c r="AC428" s="186">
        <v>0</v>
      </c>
      <c r="AD428" s="167">
        <v>0</v>
      </c>
      <c r="AE428" s="186">
        <v>0</v>
      </c>
      <c r="AF428" s="186">
        <v>0</v>
      </c>
      <c r="AG428" s="167">
        <v>0</v>
      </c>
      <c r="AH428" s="186">
        <v>0</v>
      </c>
      <c r="AI428" s="186">
        <v>0</v>
      </c>
      <c r="AJ428" s="167">
        <v>0</v>
      </c>
      <c r="AK428" s="186">
        <v>0</v>
      </c>
      <c r="AL428" s="186">
        <v>0</v>
      </c>
      <c r="AM428" s="167">
        <v>0</v>
      </c>
      <c r="AN428" s="186">
        <v>0</v>
      </c>
      <c r="AO428" s="186">
        <v>0</v>
      </c>
      <c r="AP428" s="167">
        <v>0</v>
      </c>
      <c r="AQ428" s="189">
        <v>573</v>
      </c>
      <c r="AR428" s="190">
        <v>0</v>
      </c>
      <c r="AS428" s="190">
        <v>44</v>
      </c>
      <c r="AT428" s="190">
        <v>0</v>
      </c>
      <c r="AU428" s="190"/>
      <c r="AV428" s="189">
        <v>573</v>
      </c>
      <c r="AW428" s="189">
        <v>592</v>
      </c>
      <c r="AX428" s="189">
        <v>1033</v>
      </c>
    </row>
    <row r="429" spans="1:50" ht="20.25" hidden="1" x14ac:dyDescent="0.3">
      <c r="A429" s="163" t="s">
        <v>515</v>
      </c>
      <c r="B429" s="164">
        <v>0</v>
      </c>
      <c r="C429" s="164">
        <v>0</v>
      </c>
      <c r="D429" s="164">
        <v>0</v>
      </c>
      <c r="E429" s="164">
        <v>0</v>
      </c>
      <c r="F429" s="164">
        <v>0</v>
      </c>
      <c r="G429" s="164">
        <v>0</v>
      </c>
      <c r="H429" s="164">
        <v>0</v>
      </c>
      <c r="I429" s="164">
        <v>0</v>
      </c>
      <c r="J429" s="164">
        <v>0</v>
      </c>
      <c r="K429" s="164">
        <v>0</v>
      </c>
      <c r="L429" s="164">
        <v>0</v>
      </c>
      <c r="M429" s="164">
        <v>0</v>
      </c>
      <c r="N429" s="164">
        <v>0</v>
      </c>
      <c r="O429" s="164">
        <v>0</v>
      </c>
      <c r="P429" s="164" t="s">
        <v>105</v>
      </c>
      <c r="Q429" s="164" t="s">
        <v>105</v>
      </c>
      <c r="R429" s="186">
        <v>0</v>
      </c>
      <c r="S429" s="186">
        <v>0</v>
      </c>
      <c r="T429" s="187">
        <v>0</v>
      </c>
      <c r="U429" s="187">
        <v>0</v>
      </c>
      <c r="V429" s="188">
        <v>0</v>
      </c>
      <c r="W429" s="188">
        <v>0</v>
      </c>
      <c r="X429" s="186">
        <v>0</v>
      </c>
      <c r="Y429" s="186">
        <v>0</v>
      </c>
      <c r="Z429" s="186">
        <v>0</v>
      </c>
      <c r="AA429" s="167">
        <v>0</v>
      </c>
      <c r="AB429" s="186">
        <v>0</v>
      </c>
      <c r="AC429" s="186">
        <v>0</v>
      </c>
      <c r="AD429" s="167">
        <v>0</v>
      </c>
      <c r="AE429" s="186">
        <v>0</v>
      </c>
      <c r="AF429" s="186">
        <v>0</v>
      </c>
      <c r="AG429" s="167">
        <v>0</v>
      </c>
      <c r="AH429" s="186">
        <v>0</v>
      </c>
      <c r="AI429" s="186">
        <v>0</v>
      </c>
      <c r="AJ429" s="167">
        <v>0</v>
      </c>
      <c r="AK429" s="186">
        <v>0</v>
      </c>
      <c r="AL429" s="186">
        <v>0</v>
      </c>
      <c r="AM429" s="167">
        <v>0</v>
      </c>
      <c r="AN429" s="186">
        <v>0</v>
      </c>
      <c r="AO429" s="186">
        <v>0</v>
      </c>
      <c r="AP429" s="167">
        <v>0</v>
      </c>
      <c r="AQ429" s="189">
        <v>0</v>
      </c>
      <c r="AR429" s="190">
        <v>0</v>
      </c>
      <c r="AS429" s="190">
        <v>0</v>
      </c>
      <c r="AT429" s="190">
        <v>0</v>
      </c>
      <c r="AU429" s="190"/>
      <c r="AV429" s="189">
        <v>0</v>
      </c>
      <c r="AW429" s="189">
        <v>0</v>
      </c>
      <c r="AX429" s="189">
        <v>0</v>
      </c>
    </row>
    <row r="430" spans="1:50" ht="20.25" hidden="1" x14ac:dyDescent="0.3">
      <c r="A430" s="163" t="s">
        <v>516</v>
      </c>
      <c r="B430" s="164">
        <v>7</v>
      </c>
      <c r="C430" s="164">
        <v>7</v>
      </c>
      <c r="D430" s="164">
        <v>0</v>
      </c>
      <c r="E430" s="164">
        <v>7</v>
      </c>
      <c r="F430" s="164">
        <v>0</v>
      </c>
      <c r="G430" s="164">
        <v>4</v>
      </c>
      <c r="H430" s="164">
        <v>0</v>
      </c>
      <c r="I430" s="164">
        <v>543</v>
      </c>
      <c r="J430" s="164">
        <v>4</v>
      </c>
      <c r="K430" s="164">
        <v>2</v>
      </c>
      <c r="L430" s="164">
        <v>0</v>
      </c>
      <c r="M430" s="164">
        <v>2</v>
      </c>
      <c r="N430" s="164">
        <v>0</v>
      </c>
      <c r="O430" s="164">
        <v>0</v>
      </c>
      <c r="P430" s="164" t="s">
        <v>105</v>
      </c>
      <c r="Q430" s="164">
        <v>0</v>
      </c>
      <c r="R430" s="186">
        <v>0</v>
      </c>
      <c r="S430" s="186">
        <v>0</v>
      </c>
      <c r="T430" s="187">
        <v>5.25</v>
      </c>
      <c r="U430" s="187">
        <v>3.25</v>
      </c>
      <c r="V430" s="188">
        <v>0</v>
      </c>
      <c r="W430" s="188">
        <v>0</v>
      </c>
      <c r="X430" s="186">
        <v>0</v>
      </c>
      <c r="Y430" s="186">
        <v>0</v>
      </c>
      <c r="Z430" s="186">
        <v>0</v>
      </c>
      <c r="AA430" s="167">
        <v>0</v>
      </c>
      <c r="AB430" s="186">
        <v>0</v>
      </c>
      <c r="AC430" s="186">
        <v>0</v>
      </c>
      <c r="AD430" s="167">
        <v>0</v>
      </c>
      <c r="AE430" s="186">
        <v>0</v>
      </c>
      <c r="AF430" s="186">
        <v>0</v>
      </c>
      <c r="AG430" s="167">
        <v>0</v>
      </c>
      <c r="AH430" s="186">
        <v>0</v>
      </c>
      <c r="AI430" s="186">
        <v>0</v>
      </c>
      <c r="AJ430" s="167">
        <v>0</v>
      </c>
      <c r="AK430" s="186">
        <v>0</v>
      </c>
      <c r="AL430" s="186">
        <v>0</v>
      </c>
      <c r="AM430" s="167">
        <v>0</v>
      </c>
      <c r="AN430" s="186">
        <v>0</v>
      </c>
      <c r="AO430" s="186">
        <v>0</v>
      </c>
      <c r="AP430" s="167">
        <v>0</v>
      </c>
      <c r="AQ430" s="189">
        <v>7</v>
      </c>
      <c r="AR430" s="190">
        <v>0</v>
      </c>
      <c r="AS430" s="190">
        <v>0</v>
      </c>
      <c r="AT430" s="190">
        <v>0</v>
      </c>
      <c r="AU430" s="190"/>
      <c r="AV430" s="189">
        <v>7</v>
      </c>
      <c r="AW430" s="191">
        <v>1.9</v>
      </c>
      <c r="AX430" s="189">
        <v>272</v>
      </c>
    </row>
    <row r="431" spans="1:50" ht="20.25" hidden="1" x14ac:dyDescent="0.3">
      <c r="A431" s="163" t="s">
        <v>517</v>
      </c>
      <c r="B431" s="164">
        <v>307</v>
      </c>
      <c r="C431" s="164">
        <v>250</v>
      </c>
      <c r="D431" s="164">
        <v>139</v>
      </c>
      <c r="E431" s="164">
        <v>250</v>
      </c>
      <c r="F431" s="164">
        <v>97</v>
      </c>
      <c r="G431" s="164">
        <v>197</v>
      </c>
      <c r="H431" s="164">
        <v>695</v>
      </c>
      <c r="I431" s="164">
        <v>788</v>
      </c>
      <c r="J431" s="164">
        <v>290</v>
      </c>
      <c r="K431" s="164">
        <v>271</v>
      </c>
      <c r="L431" s="164">
        <v>202</v>
      </c>
      <c r="M431" s="164">
        <v>178</v>
      </c>
      <c r="N431" s="164">
        <v>134</v>
      </c>
      <c r="O431" s="164">
        <v>0</v>
      </c>
      <c r="P431" s="164">
        <v>663</v>
      </c>
      <c r="Q431" s="164">
        <v>0</v>
      </c>
      <c r="R431" s="186">
        <v>8</v>
      </c>
      <c r="S431" s="186">
        <v>8</v>
      </c>
      <c r="T431" s="187">
        <v>166.95</v>
      </c>
      <c r="U431" s="187">
        <v>144.75</v>
      </c>
      <c r="V431" s="188">
        <v>0</v>
      </c>
      <c r="W431" s="188">
        <v>0</v>
      </c>
      <c r="X431" s="186">
        <v>0</v>
      </c>
      <c r="Y431" s="186">
        <v>0</v>
      </c>
      <c r="Z431" s="186">
        <v>0</v>
      </c>
      <c r="AA431" s="167">
        <v>0</v>
      </c>
      <c r="AB431" s="186">
        <v>0</v>
      </c>
      <c r="AC431" s="186">
        <v>0</v>
      </c>
      <c r="AD431" s="167">
        <v>0</v>
      </c>
      <c r="AE431" s="186">
        <v>0</v>
      </c>
      <c r="AF431" s="186">
        <v>0</v>
      </c>
      <c r="AG431" s="167">
        <v>0</v>
      </c>
      <c r="AH431" s="186">
        <v>0</v>
      </c>
      <c r="AI431" s="186">
        <v>0</v>
      </c>
      <c r="AJ431" s="167">
        <v>0</v>
      </c>
      <c r="AK431" s="186">
        <v>0</v>
      </c>
      <c r="AL431" s="186">
        <v>0</v>
      </c>
      <c r="AM431" s="167">
        <v>0</v>
      </c>
      <c r="AN431" s="186">
        <v>0</v>
      </c>
      <c r="AO431" s="186">
        <v>0</v>
      </c>
      <c r="AP431" s="167">
        <v>0</v>
      </c>
      <c r="AQ431" s="189">
        <v>222</v>
      </c>
      <c r="AR431" s="190">
        <v>5</v>
      </c>
      <c r="AS431" s="190">
        <v>33</v>
      </c>
      <c r="AT431" s="190">
        <v>0</v>
      </c>
      <c r="AU431" s="190"/>
      <c r="AV431" s="189">
        <v>217</v>
      </c>
      <c r="AW431" s="189">
        <v>161</v>
      </c>
      <c r="AX431" s="189">
        <v>742</v>
      </c>
    </row>
    <row r="432" spans="1:50" ht="20.25" hidden="1" x14ac:dyDescent="0.3">
      <c r="A432" s="163" t="s">
        <v>518</v>
      </c>
      <c r="B432" s="164">
        <v>0</v>
      </c>
      <c r="C432" s="164">
        <v>0</v>
      </c>
      <c r="D432" s="164">
        <v>0</v>
      </c>
      <c r="E432" s="164">
        <v>0</v>
      </c>
      <c r="F432" s="164">
        <v>0</v>
      </c>
      <c r="G432" s="164">
        <v>0</v>
      </c>
      <c r="H432" s="164">
        <v>0</v>
      </c>
      <c r="I432" s="164">
        <v>0</v>
      </c>
      <c r="J432" s="164">
        <v>0</v>
      </c>
      <c r="K432" s="164">
        <v>0</v>
      </c>
      <c r="L432" s="164">
        <v>0</v>
      </c>
      <c r="M432" s="164">
        <v>0</v>
      </c>
      <c r="N432" s="164">
        <v>0</v>
      </c>
      <c r="O432" s="164">
        <v>0</v>
      </c>
      <c r="P432" s="164" t="s">
        <v>105</v>
      </c>
      <c r="Q432" s="164" t="s">
        <v>105</v>
      </c>
      <c r="R432" s="186">
        <v>0</v>
      </c>
      <c r="S432" s="186">
        <v>0</v>
      </c>
      <c r="T432" s="187">
        <v>0</v>
      </c>
      <c r="U432" s="187">
        <v>0</v>
      </c>
      <c r="V432" s="188">
        <v>0</v>
      </c>
      <c r="W432" s="188">
        <v>0</v>
      </c>
      <c r="X432" s="186">
        <v>0</v>
      </c>
      <c r="Y432" s="186">
        <v>0</v>
      </c>
      <c r="Z432" s="186">
        <v>0</v>
      </c>
      <c r="AA432" s="167">
        <v>0</v>
      </c>
      <c r="AB432" s="186">
        <v>0</v>
      </c>
      <c r="AC432" s="186">
        <v>0</v>
      </c>
      <c r="AD432" s="167">
        <v>0</v>
      </c>
      <c r="AE432" s="186">
        <v>0</v>
      </c>
      <c r="AF432" s="186">
        <v>0</v>
      </c>
      <c r="AG432" s="167">
        <v>0</v>
      </c>
      <c r="AH432" s="186">
        <v>0</v>
      </c>
      <c r="AI432" s="186">
        <v>0</v>
      </c>
      <c r="AJ432" s="167">
        <v>0</v>
      </c>
      <c r="AK432" s="186">
        <v>0</v>
      </c>
      <c r="AL432" s="186">
        <v>0</v>
      </c>
      <c r="AM432" s="167">
        <v>0</v>
      </c>
      <c r="AN432" s="186">
        <v>0</v>
      </c>
      <c r="AO432" s="186">
        <v>0</v>
      </c>
      <c r="AP432" s="167">
        <v>0</v>
      </c>
      <c r="AQ432" s="189">
        <v>0</v>
      </c>
      <c r="AR432" s="190">
        <v>0</v>
      </c>
      <c r="AS432" s="190">
        <v>0</v>
      </c>
      <c r="AT432" s="190">
        <v>0</v>
      </c>
      <c r="AU432" s="190"/>
      <c r="AV432" s="189">
        <v>0</v>
      </c>
      <c r="AW432" s="189">
        <v>0</v>
      </c>
      <c r="AX432" s="189">
        <v>0</v>
      </c>
    </row>
    <row r="433" spans="1:50" ht="20.25" hidden="1" x14ac:dyDescent="0.3">
      <c r="A433" s="163" t="s">
        <v>519</v>
      </c>
      <c r="B433" s="164">
        <v>101</v>
      </c>
      <c r="C433" s="164">
        <v>101</v>
      </c>
      <c r="D433" s="164">
        <v>98</v>
      </c>
      <c r="E433" s="164">
        <v>101</v>
      </c>
      <c r="F433" s="164">
        <v>63</v>
      </c>
      <c r="G433" s="164">
        <v>80</v>
      </c>
      <c r="H433" s="164">
        <v>643</v>
      </c>
      <c r="I433" s="164">
        <v>792</v>
      </c>
      <c r="J433" s="164">
        <v>112</v>
      </c>
      <c r="K433" s="164">
        <v>112</v>
      </c>
      <c r="L433" s="164">
        <v>38.5</v>
      </c>
      <c r="M433" s="164">
        <v>38.5</v>
      </c>
      <c r="N433" s="164">
        <v>40.625</v>
      </c>
      <c r="O433" s="164">
        <v>40.625</v>
      </c>
      <c r="P433" s="164">
        <v>1055</v>
      </c>
      <c r="Q433" s="164">
        <v>1055</v>
      </c>
      <c r="R433" s="186">
        <v>0</v>
      </c>
      <c r="S433" s="186">
        <v>0</v>
      </c>
      <c r="T433" s="187">
        <v>0</v>
      </c>
      <c r="U433" s="187">
        <v>62.32</v>
      </c>
      <c r="V433" s="188">
        <v>0</v>
      </c>
      <c r="W433" s="188">
        <v>0</v>
      </c>
      <c r="X433" s="186">
        <v>0</v>
      </c>
      <c r="Y433" s="186">
        <v>0</v>
      </c>
      <c r="Z433" s="186">
        <v>0</v>
      </c>
      <c r="AA433" s="167">
        <v>0</v>
      </c>
      <c r="AB433" s="186">
        <v>0</v>
      </c>
      <c r="AC433" s="186">
        <v>0</v>
      </c>
      <c r="AD433" s="167">
        <v>0</v>
      </c>
      <c r="AE433" s="186">
        <v>0</v>
      </c>
      <c r="AF433" s="186">
        <v>0</v>
      </c>
      <c r="AG433" s="167">
        <v>0</v>
      </c>
      <c r="AH433" s="186">
        <v>0</v>
      </c>
      <c r="AI433" s="186">
        <v>0</v>
      </c>
      <c r="AJ433" s="167">
        <v>0</v>
      </c>
      <c r="AK433" s="186">
        <v>0</v>
      </c>
      <c r="AL433" s="186">
        <v>0</v>
      </c>
      <c r="AM433" s="167">
        <v>0</v>
      </c>
      <c r="AN433" s="186">
        <v>0</v>
      </c>
      <c r="AO433" s="186">
        <v>0</v>
      </c>
      <c r="AP433" s="167">
        <v>0</v>
      </c>
      <c r="AQ433" s="189">
        <v>111</v>
      </c>
      <c r="AR433" s="190">
        <v>14</v>
      </c>
      <c r="AS433" s="190">
        <v>4</v>
      </c>
      <c r="AT433" s="190">
        <v>0</v>
      </c>
      <c r="AU433" s="190"/>
      <c r="AV433" s="189">
        <v>97</v>
      </c>
      <c r="AW433" s="189">
        <v>70</v>
      </c>
      <c r="AX433" s="189">
        <v>718</v>
      </c>
    </row>
    <row r="434" spans="1:50" ht="20.25" hidden="1" x14ac:dyDescent="0.3">
      <c r="A434" s="163" t="s">
        <v>520</v>
      </c>
      <c r="B434" s="164">
        <v>0</v>
      </c>
      <c r="C434" s="164">
        <v>0</v>
      </c>
      <c r="D434" s="164">
        <v>0</v>
      </c>
      <c r="E434" s="164">
        <v>0</v>
      </c>
      <c r="F434" s="164">
        <v>0</v>
      </c>
      <c r="G434" s="164">
        <v>0</v>
      </c>
      <c r="H434" s="164">
        <v>0</v>
      </c>
      <c r="I434" s="164">
        <v>0</v>
      </c>
      <c r="J434" s="164">
        <v>0</v>
      </c>
      <c r="K434" s="164">
        <v>0</v>
      </c>
      <c r="L434" s="164">
        <v>0</v>
      </c>
      <c r="M434" s="164">
        <v>0</v>
      </c>
      <c r="N434" s="164">
        <v>0</v>
      </c>
      <c r="O434" s="164">
        <v>0</v>
      </c>
      <c r="P434" s="164" t="s">
        <v>105</v>
      </c>
      <c r="Q434" s="164" t="s">
        <v>105</v>
      </c>
      <c r="R434" s="186">
        <v>0</v>
      </c>
      <c r="S434" s="186">
        <v>0</v>
      </c>
      <c r="T434" s="187">
        <v>0</v>
      </c>
      <c r="U434" s="187">
        <v>0.5</v>
      </c>
      <c r="V434" s="188">
        <v>0</v>
      </c>
      <c r="W434" s="188">
        <v>0</v>
      </c>
      <c r="X434" s="186">
        <v>0</v>
      </c>
      <c r="Y434" s="186">
        <v>0</v>
      </c>
      <c r="Z434" s="186">
        <v>0</v>
      </c>
      <c r="AA434" s="167">
        <v>0</v>
      </c>
      <c r="AB434" s="186">
        <v>0</v>
      </c>
      <c r="AC434" s="186">
        <v>0</v>
      </c>
      <c r="AD434" s="167">
        <v>0</v>
      </c>
      <c r="AE434" s="186">
        <v>0</v>
      </c>
      <c r="AF434" s="186">
        <v>0</v>
      </c>
      <c r="AG434" s="167">
        <v>0</v>
      </c>
      <c r="AH434" s="186">
        <v>0</v>
      </c>
      <c r="AI434" s="186">
        <v>0</v>
      </c>
      <c r="AJ434" s="167">
        <v>0</v>
      </c>
      <c r="AK434" s="186">
        <v>0</v>
      </c>
      <c r="AL434" s="186">
        <v>0</v>
      </c>
      <c r="AM434" s="167">
        <v>0</v>
      </c>
      <c r="AN434" s="186">
        <v>0</v>
      </c>
      <c r="AO434" s="186">
        <v>0</v>
      </c>
      <c r="AP434" s="167">
        <v>0</v>
      </c>
      <c r="AQ434" s="189">
        <v>0</v>
      </c>
      <c r="AR434" s="190">
        <v>0</v>
      </c>
      <c r="AS434" s="190">
        <v>0</v>
      </c>
      <c r="AT434" s="190">
        <v>0</v>
      </c>
      <c r="AU434" s="190"/>
      <c r="AV434" s="189">
        <v>0</v>
      </c>
      <c r="AW434" s="189">
        <v>0</v>
      </c>
      <c r="AX434" s="189">
        <v>0</v>
      </c>
    </row>
    <row r="435" spans="1:50" ht="20.25" hidden="1" x14ac:dyDescent="0.3">
      <c r="A435" s="181" t="s">
        <v>521</v>
      </c>
      <c r="B435" s="164">
        <v>71.25</v>
      </c>
      <c r="C435" s="164">
        <v>72</v>
      </c>
      <c r="D435" s="164">
        <v>68.75</v>
      </c>
      <c r="E435" s="164">
        <v>69</v>
      </c>
      <c r="F435" s="164">
        <v>40</v>
      </c>
      <c r="G435" s="164">
        <v>48</v>
      </c>
      <c r="H435" s="164">
        <v>582</v>
      </c>
      <c r="I435" s="164">
        <v>696</v>
      </c>
      <c r="J435" s="164">
        <v>73</v>
      </c>
      <c r="K435" s="164">
        <v>75</v>
      </c>
      <c r="L435" s="164">
        <v>73</v>
      </c>
      <c r="M435" s="164">
        <v>73</v>
      </c>
      <c r="N435" s="164">
        <v>11.6</v>
      </c>
      <c r="O435" s="164">
        <v>0</v>
      </c>
      <c r="P435" s="164">
        <v>159</v>
      </c>
      <c r="Q435" s="164">
        <v>0</v>
      </c>
      <c r="R435" s="186">
        <v>87</v>
      </c>
      <c r="S435" s="186">
        <v>87</v>
      </c>
      <c r="T435" s="187">
        <v>16.25</v>
      </c>
      <c r="U435" s="187">
        <v>6.25</v>
      </c>
      <c r="V435" s="188">
        <v>0</v>
      </c>
      <c r="W435" s="188">
        <v>0</v>
      </c>
      <c r="X435" s="186">
        <v>0</v>
      </c>
      <c r="Y435" s="186">
        <v>0</v>
      </c>
      <c r="Z435" s="186">
        <v>0</v>
      </c>
      <c r="AA435" s="157">
        <v>0</v>
      </c>
      <c r="AB435" s="186">
        <v>0</v>
      </c>
      <c r="AC435" s="186">
        <v>0</v>
      </c>
      <c r="AD435" s="157">
        <v>0</v>
      </c>
      <c r="AE435" s="186">
        <v>0</v>
      </c>
      <c r="AF435" s="186">
        <v>0</v>
      </c>
      <c r="AG435" s="157">
        <v>0</v>
      </c>
      <c r="AH435" s="186">
        <v>0</v>
      </c>
      <c r="AI435" s="186">
        <v>0</v>
      </c>
      <c r="AJ435" s="157">
        <v>0</v>
      </c>
      <c r="AK435" s="186">
        <v>0</v>
      </c>
      <c r="AL435" s="186">
        <v>0</v>
      </c>
      <c r="AM435" s="157">
        <v>0</v>
      </c>
      <c r="AN435" s="186">
        <v>0</v>
      </c>
      <c r="AO435" s="186">
        <v>0</v>
      </c>
      <c r="AP435" s="157">
        <v>0</v>
      </c>
      <c r="AQ435" s="189">
        <v>74</v>
      </c>
      <c r="AR435" s="190">
        <v>2</v>
      </c>
      <c r="AS435" s="190">
        <v>0</v>
      </c>
      <c r="AT435" s="190">
        <v>2</v>
      </c>
      <c r="AU435" s="190"/>
      <c r="AV435" s="189">
        <v>71</v>
      </c>
      <c r="AW435" s="190">
        <v>44.06</v>
      </c>
      <c r="AX435" s="189">
        <v>621</v>
      </c>
    </row>
    <row r="436" spans="1:50" ht="20.25" hidden="1" x14ac:dyDescent="0.3">
      <c r="A436" s="163" t="s">
        <v>522</v>
      </c>
      <c r="B436" s="164">
        <v>0</v>
      </c>
      <c r="C436" s="164">
        <v>0</v>
      </c>
      <c r="D436" s="164">
        <v>0</v>
      </c>
      <c r="E436" s="164">
        <v>0</v>
      </c>
      <c r="F436" s="164">
        <v>0</v>
      </c>
      <c r="G436" s="164">
        <v>0</v>
      </c>
      <c r="H436" s="164">
        <v>0</v>
      </c>
      <c r="I436" s="164">
        <v>0</v>
      </c>
      <c r="J436" s="164">
        <v>0</v>
      </c>
      <c r="K436" s="164">
        <v>0</v>
      </c>
      <c r="L436" s="164">
        <v>0</v>
      </c>
      <c r="M436" s="164">
        <v>0</v>
      </c>
      <c r="N436" s="164">
        <v>0</v>
      </c>
      <c r="O436" s="164">
        <v>0</v>
      </c>
      <c r="P436" s="164" t="s">
        <v>105</v>
      </c>
      <c r="Q436" s="164" t="s">
        <v>105</v>
      </c>
      <c r="R436" s="186">
        <v>0</v>
      </c>
      <c r="S436" s="186">
        <v>0</v>
      </c>
      <c r="T436" s="187">
        <v>0</v>
      </c>
      <c r="U436" s="187">
        <v>0</v>
      </c>
      <c r="V436" s="188">
        <v>0</v>
      </c>
      <c r="W436" s="188">
        <v>0</v>
      </c>
      <c r="X436" s="186">
        <v>0</v>
      </c>
      <c r="Y436" s="186">
        <v>0</v>
      </c>
      <c r="Z436" s="186">
        <v>0</v>
      </c>
      <c r="AA436" s="167">
        <v>0</v>
      </c>
      <c r="AB436" s="186">
        <v>0</v>
      </c>
      <c r="AC436" s="186">
        <v>0</v>
      </c>
      <c r="AD436" s="167">
        <v>0</v>
      </c>
      <c r="AE436" s="186">
        <v>0</v>
      </c>
      <c r="AF436" s="186">
        <v>0</v>
      </c>
      <c r="AG436" s="167">
        <v>0</v>
      </c>
      <c r="AH436" s="186">
        <v>0</v>
      </c>
      <c r="AI436" s="186">
        <v>0</v>
      </c>
      <c r="AJ436" s="167">
        <v>0</v>
      </c>
      <c r="AK436" s="186">
        <v>0</v>
      </c>
      <c r="AL436" s="186">
        <v>0</v>
      </c>
      <c r="AM436" s="167">
        <v>0</v>
      </c>
      <c r="AN436" s="186">
        <v>0</v>
      </c>
      <c r="AO436" s="186">
        <v>0</v>
      </c>
      <c r="AP436" s="167">
        <v>0</v>
      </c>
      <c r="AQ436" s="189">
        <v>0</v>
      </c>
      <c r="AR436" s="190">
        <v>0</v>
      </c>
      <c r="AS436" s="190">
        <v>0</v>
      </c>
      <c r="AT436" s="190">
        <v>0</v>
      </c>
      <c r="AU436" s="190"/>
      <c r="AV436" s="189">
        <v>0</v>
      </c>
      <c r="AW436" s="189">
        <v>0</v>
      </c>
      <c r="AX436" s="189">
        <v>0</v>
      </c>
    </row>
    <row r="437" spans="1:50" ht="20.25" hidden="1" x14ac:dyDescent="0.3">
      <c r="A437" s="163" t="s">
        <v>523</v>
      </c>
      <c r="B437" s="164">
        <v>0</v>
      </c>
      <c r="C437" s="164">
        <v>0</v>
      </c>
      <c r="D437" s="164">
        <v>0</v>
      </c>
      <c r="E437" s="164">
        <v>0</v>
      </c>
      <c r="F437" s="164">
        <v>0</v>
      </c>
      <c r="G437" s="164">
        <v>0</v>
      </c>
      <c r="H437" s="164">
        <v>0</v>
      </c>
      <c r="I437" s="164">
        <v>0</v>
      </c>
      <c r="J437" s="164">
        <v>0</v>
      </c>
      <c r="K437" s="164">
        <v>0</v>
      </c>
      <c r="L437" s="164">
        <v>0</v>
      </c>
      <c r="M437" s="164">
        <v>0</v>
      </c>
      <c r="N437" s="164">
        <v>0</v>
      </c>
      <c r="O437" s="164">
        <v>0</v>
      </c>
      <c r="P437" s="164" t="s">
        <v>105</v>
      </c>
      <c r="Q437" s="164" t="s">
        <v>105</v>
      </c>
      <c r="R437" s="186">
        <v>0</v>
      </c>
      <c r="S437" s="186">
        <v>0</v>
      </c>
      <c r="T437" s="187">
        <v>0</v>
      </c>
      <c r="U437" s="187">
        <v>0</v>
      </c>
      <c r="V437" s="188">
        <v>0</v>
      </c>
      <c r="W437" s="188">
        <v>0</v>
      </c>
      <c r="X437" s="186">
        <v>0</v>
      </c>
      <c r="Y437" s="186">
        <v>0</v>
      </c>
      <c r="Z437" s="186">
        <v>0</v>
      </c>
      <c r="AA437" s="167">
        <v>0</v>
      </c>
      <c r="AB437" s="186">
        <v>0</v>
      </c>
      <c r="AC437" s="186">
        <v>0</v>
      </c>
      <c r="AD437" s="167">
        <v>0</v>
      </c>
      <c r="AE437" s="186">
        <v>0</v>
      </c>
      <c r="AF437" s="186">
        <v>0</v>
      </c>
      <c r="AG437" s="167">
        <v>0</v>
      </c>
      <c r="AH437" s="186">
        <v>0</v>
      </c>
      <c r="AI437" s="186">
        <v>0</v>
      </c>
      <c r="AJ437" s="167">
        <v>0</v>
      </c>
      <c r="AK437" s="186">
        <v>0</v>
      </c>
      <c r="AL437" s="186">
        <v>0</v>
      </c>
      <c r="AM437" s="167">
        <v>0</v>
      </c>
      <c r="AN437" s="186">
        <v>0</v>
      </c>
      <c r="AO437" s="186">
        <v>0</v>
      </c>
      <c r="AP437" s="167">
        <v>0</v>
      </c>
      <c r="AQ437" s="189">
        <v>0</v>
      </c>
      <c r="AR437" s="190">
        <v>0</v>
      </c>
      <c r="AS437" s="190">
        <v>0</v>
      </c>
      <c r="AT437" s="190">
        <v>0</v>
      </c>
      <c r="AU437" s="190"/>
      <c r="AV437" s="189">
        <v>0</v>
      </c>
      <c r="AW437" s="189">
        <v>0</v>
      </c>
      <c r="AX437" s="189">
        <v>0</v>
      </c>
    </row>
    <row r="438" spans="1:50" ht="20.25" hidden="1" x14ac:dyDescent="0.3">
      <c r="A438" s="163" t="s">
        <v>524</v>
      </c>
      <c r="B438" s="164">
        <v>0</v>
      </c>
      <c r="C438" s="164">
        <v>0</v>
      </c>
      <c r="D438" s="164">
        <v>0</v>
      </c>
      <c r="E438" s="164">
        <v>0</v>
      </c>
      <c r="F438" s="164">
        <v>0</v>
      </c>
      <c r="G438" s="164">
        <v>0</v>
      </c>
      <c r="H438" s="164">
        <v>0</v>
      </c>
      <c r="I438" s="164">
        <v>0</v>
      </c>
      <c r="J438" s="164">
        <v>0</v>
      </c>
      <c r="K438" s="164">
        <v>0</v>
      </c>
      <c r="L438" s="164">
        <v>0</v>
      </c>
      <c r="M438" s="164">
        <v>0</v>
      </c>
      <c r="N438" s="164">
        <v>0</v>
      </c>
      <c r="O438" s="164">
        <v>0</v>
      </c>
      <c r="P438" s="164" t="s">
        <v>105</v>
      </c>
      <c r="Q438" s="164" t="s">
        <v>105</v>
      </c>
      <c r="R438" s="186">
        <v>0</v>
      </c>
      <c r="S438" s="186">
        <v>0</v>
      </c>
      <c r="T438" s="187">
        <v>0</v>
      </c>
      <c r="U438" s="187">
        <v>0</v>
      </c>
      <c r="V438" s="188">
        <v>0</v>
      </c>
      <c r="W438" s="188">
        <v>0</v>
      </c>
      <c r="X438" s="186">
        <v>0</v>
      </c>
      <c r="Y438" s="186">
        <v>0</v>
      </c>
      <c r="Z438" s="186">
        <v>0</v>
      </c>
      <c r="AA438" s="167">
        <v>0</v>
      </c>
      <c r="AB438" s="186">
        <v>0</v>
      </c>
      <c r="AC438" s="186">
        <v>0</v>
      </c>
      <c r="AD438" s="167">
        <v>0</v>
      </c>
      <c r="AE438" s="186">
        <v>0</v>
      </c>
      <c r="AF438" s="186">
        <v>0</v>
      </c>
      <c r="AG438" s="167">
        <v>0</v>
      </c>
      <c r="AH438" s="186">
        <v>0</v>
      </c>
      <c r="AI438" s="186">
        <v>0</v>
      </c>
      <c r="AJ438" s="167">
        <v>0</v>
      </c>
      <c r="AK438" s="186">
        <v>0</v>
      </c>
      <c r="AL438" s="186">
        <v>0</v>
      </c>
      <c r="AM438" s="167">
        <v>0</v>
      </c>
      <c r="AN438" s="186">
        <v>0</v>
      </c>
      <c r="AO438" s="186">
        <v>0</v>
      </c>
      <c r="AP438" s="167">
        <v>0</v>
      </c>
      <c r="AQ438" s="189">
        <v>0</v>
      </c>
      <c r="AR438" s="190">
        <v>0</v>
      </c>
      <c r="AS438" s="190">
        <v>0</v>
      </c>
      <c r="AT438" s="190">
        <v>0</v>
      </c>
      <c r="AU438" s="190"/>
      <c r="AV438" s="189">
        <v>0</v>
      </c>
      <c r="AW438" s="189">
        <v>0</v>
      </c>
      <c r="AX438" s="189">
        <v>0</v>
      </c>
    </row>
    <row r="439" spans="1:50" ht="20.25" hidden="1" x14ac:dyDescent="0.3">
      <c r="A439" s="163" t="s">
        <v>525</v>
      </c>
      <c r="B439" s="164">
        <v>1</v>
      </c>
      <c r="C439" s="164">
        <v>2</v>
      </c>
      <c r="D439" s="164">
        <v>0</v>
      </c>
      <c r="E439" s="164">
        <v>0</v>
      </c>
      <c r="F439" s="164">
        <v>0</v>
      </c>
      <c r="G439" s="164">
        <v>0</v>
      </c>
      <c r="H439" s="164">
        <v>0</v>
      </c>
      <c r="I439" s="164">
        <v>0</v>
      </c>
      <c r="J439" s="164">
        <v>0</v>
      </c>
      <c r="K439" s="164">
        <v>2</v>
      </c>
      <c r="L439" s="164">
        <v>0</v>
      </c>
      <c r="M439" s="164">
        <v>0</v>
      </c>
      <c r="N439" s="164">
        <v>0</v>
      </c>
      <c r="O439" s="164">
        <v>0</v>
      </c>
      <c r="P439" s="164" t="s">
        <v>105</v>
      </c>
      <c r="Q439" s="164" t="s">
        <v>105</v>
      </c>
      <c r="R439" s="186">
        <v>1</v>
      </c>
      <c r="S439" s="186">
        <v>1</v>
      </c>
      <c r="T439" s="187">
        <v>0</v>
      </c>
      <c r="U439" s="187">
        <v>0</v>
      </c>
      <c r="V439" s="188">
        <v>0</v>
      </c>
      <c r="W439" s="188">
        <v>0</v>
      </c>
      <c r="X439" s="186">
        <v>0</v>
      </c>
      <c r="Y439" s="186">
        <v>0</v>
      </c>
      <c r="Z439" s="186">
        <v>0</v>
      </c>
      <c r="AA439" s="167">
        <v>0</v>
      </c>
      <c r="AB439" s="186">
        <v>0</v>
      </c>
      <c r="AC439" s="186">
        <v>0</v>
      </c>
      <c r="AD439" s="167">
        <v>0</v>
      </c>
      <c r="AE439" s="186">
        <v>0</v>
      </c>
      <c r="AF439" s="186">
        <v>0</v>
      </c>
      <c r="AG439" s="167">
        <v>0</v>
      </c>
      <c r="AH439" s="186">
        <v>0</v>
      </c>
      <c r="AI439" s="186">
        <v>0</v>
      </c>
      <c r="AJ439" s="167">
        <v>0</v>
      </c>
      <c r="AK439" s="186">
        <v>0</v>
      </c>
      <c r="AL439" s="186">
        <v>0</v>
      </c>
      <c r="AM439" s="167">
        <v>0</v>
      </c>
      <c r="AN439" s="186">
        <v>0</v>
      </c>
      <c r="AO439" s="186">
        <v>0</v>
      </c>
      <c r="AP439" s="167">
        <v>0</v>
      </c>
      <c r="AQ439" s="189">
        <v>4</v>
      </c>
      <c r="AR439" s="190">
        <v>2</v>
      </c>
      <c r="AS439" s="190">
        <v>0</v>
      </c>
      <c r="AT439" s="190">
        <v>1</v>
      </c>
      <c r="AU439" s="190"/>
      <c r="AV439" s="189">
        <v>1</v>
      </c>
      <c r="AW439" s="189">
        <v>0.22</v>
      </c>
      <c r="AX439" s="189">
        <v>220</v>
      </c>
    </row>
    <row r="440" spans="1:50" ht="20.25" hidden="1" x14ac:dyDescent="0.3">
      <c r="A440" s="163" t="s">
        <v>526</v>
      </c>
      <c r="B440" s="164">
        <v>0</v>
      </c>
      <c r="C440" s="164">
        <v>0</v>
      </c>
      <c r="D440" s="164">
        <v>0</v>
      </c>
      <c r="E440" s="164">
        <v>0</v>
      </c>
      <c r="F440" s="164">
        <v>0</v>
      </c>
      <c r="G440" s="164">
        <v>0</v>
      </c>
      <c r="H440" s="164">
        <v>0</v>
      </c>
      <c r="I440" s="164">
        <v>0</v>
      </c>
      <c r="J440" s="164">
        <v>0</v>
      </c>
      <c r="K440" s="164">
        <v>0</v>
      </c>
      <c r="L440" s="164">
        <v>0</v>
      </c>
      <c r="M440" s="164">
        <v>0</v>
      </c>
      <c r="N440" s="164">
        <v>0</v>
      </c>
      <c r="O440" s="164">
        <v>0</v>
      </c>
      <c r="P440" s="164" t="s">
        <v>105</v>
      </c>
      <c r="Q440" s="164" t="s">
        <v>105</v>
      </c>
      <c r="R440" s="186">
        <v>0</v>
      </c>
      <c r="S440" s="186">
        <v>0</v>
      </c>
      <c r="T440" s="187">
        <v>0</v>
      </c>
      <c r="U440" s="187">
        <v>0</v>
      </c>
      <c r="V440" s="188">
        <v>0</v>
      </c>
      <c r="W440" s="188">
        <v>0</v>
      </c>
      <c r="X440" s="186">
        <v>0</v>
      </c>
      <c r="Y440" s="186">
        <v>0</v>
      </c>
      <c r="Z440" s="186">
        <v>0</v>
      </c>
      <c r="AA440" s="167">
        <v>0</v>
      </c>
      <c r="AB440" s="186">
        <v>0</v>
      </c>
      <c r="AC440" s="186">
        <v>0</v>
      </c>
      <c r="AD440" s="167">
        <v>0</v>
      </c>
      <c r="AE440" s="186">
        <v>0</v>
      </c>
      <c r="AF440" s="186">
        <v>0</v>
      </c>
      <c r="AG440" s="167">
        <v>0</v>
      </c>
      <c r="AH440" s="186">
        <v>0</v>
      </c>
      <c r="AI440" s="186">
        <v>0</v>
      </c>
      <c r="AJ440" s="167">
        <v>0</v>
      </c>
      <c r="AK440" s="186">
        <v>0</v>
      </c>
      <c r="AL440" s="186">
        <v>0</v>
      </c>
      <c r="AM440" s="167">
        <v>0</v>
      </c>
      <c r="AN440" s="186">
        <v>0</v>
      </c>
      <c r="AO440" s="186">
        <v>0</v>
      </c>
      <c r="AP440" s="167">
        <v>0</v>
      </c>
      <c r="AQ440" s="189">
        <v>0</v>
      </c>
      <c r="AR440" s="190">
        <v>0</v>
      </c>
      <c r="AS440" s="190">
        <v>0</v>
      </c>
      <c r="AT440" s="190">
        <v>0</v>
      </c>
      <c r="AU440" s="190"/>
      <c r="AV440" s="189">
        <v>0</v>
      </c>
      <c r="AW440" s="189">
        <v>0</v>
      </c>
      <c r="AX440" s="189">
        <v>0</v>
      </c>
    </row>
    <row r="441" spans="1:50" ht="20.25" hidden="1" x14ac:dyDescent="0.3">
      <c r="A441" s="163" t="s">
        <v>527</v>
      </c>
      <c r="B441" s="164">
        <v>0</v>
      </c>
      <c r="C441" s="164">
        <v>0</v>
      </c>
      <c r="D441" s="164">
        <v>0</v>
      </c>
      <c r="E441" s="164">
        <v>0</v>
      </c>
      <c r="F441" s="164">
        <v>0</v>
      </c>
      <c r="G441" s="164">
        <v>0</v>
      </c>
      <c r="H441" s="164">
        <v>0</v>
      </c>
      <c r="I441" s="164">
        <v>0</v>
      </c>
      <c r="J441" s="164">
        <v>0</v>
      </c>
      <c r="K441" s="164">
        <v>0</v>
      </c>
      <c r="L441" s="164">
        <v>0</v>
      </c>
      <c r="M441" s="164">
        <v>0</v>
      </c>
      <c r="N441" s="164">
        <v>0</v>
      </c>
      <c r="O441" s="164">
        <v>0</v>
      </c>
      <c r="P441" s="164" t="s">
        <v>105</v>
      </c>
      <c r="Q441" s="164" t="s">
        <v>105</v>
      </c>
      <c r="R441" s="186">
        <v>0</v>
      </c>
      <c r="S441" s="186">
        <v>0</v>
      </c>
      <c r="T441" s="187">
        <v>0</v>
      </c>
      <c r="U441" s="187">
        <v>0</v>
      </c>
      <c r="V441" s="188">
        <v>0</v>
      </c>
      <c r="W441" s="188">
        <v>0</v>
      </c>
      <c r="X441" s="186">
        <v>0</v>
      </c>
      <c r="Y441" s="186">
        <v>0</v>
      </c>
      <c r="Z441" s="186">
        <v>0</v>
      </c>
      <c r="AA441" s="167">
        <v>0</v>
      </c>
      <c r="AB441" s="186">
        <v>0</v>
      </c>
      <c r="AC441" s="186">
        <v>0</v>
      </c>
      <c r="AD441" s="167">
        <v>0</v>
      </c>
      <c r="AE441" s="186">
        <v>0</v>
      </c>
      <c r="AF441" s="186">
        <v>0</v>
      </c>
      <c r="AG441" s="167">
        <v>0</v>
      </c>
      <c r="AH441" s="186">
        <v>0</v>
      </c>
      <c r="AI441" s="186">
        <v>0</v>
      </c>
      <c r="AJ441" s="167">
        <v>0</v>
      </c>
      <c r="AK441" s="186">
        <v>0</v>
      </c>
      <c r="AL441" s="186">
        <v>0</v>
      </c>
      <c r="AM441" s="167">
        <v>0</v>
      </c>
      <c r="AN441" s="186">
        <v>0</v>
      </c>
      <c r="AO441" s="186">
        <v>0</v>
      </c>
      <c r="AP441" s="167">
        <v>0</v>
      </c>
      <c r="AQ441" s="189">
        <v>0</v>
      </c>
      <c r="AR441" s="190">
        <v>0</v>
      </c>
      <c r="AS441" s="190">
        <v>0</v>
      </c>
      <c r="AT441" s="190">
        <v>0</v>
      </c>
      <c r="AU441" s="190"/>
      <c r="AV441" s="189">
        <v>0</v>
      </c>
      <c r="AW441" s="189">
        <v>0</v>
      </c>
      <c r="AX441" s="189">
        <v>0</v>
      </c>
    </row>
    <row r="442" spans="1:50" ht="20.25" hidden="1" x14ac:dyDescent="0.3">
      <c r="A442" s="163" t="s">
        <v>528</v>
      </c>
      <c r="B442" s="164">
        <v>15.25</v>
      </c>
      <c r="C442" s="164">
        <v>15</v>
      </c>
      <c r="D442" s="164">
        <v>15.25</v>
      </c>
      <c r="E442" s="164">
        <v>15</v>
      </c>
      <c r="F442" s="164">
        <v>12</v>
      </c>
      <c r="G442" s="164">
        <v>13</v>
      </c>
      <c r="H442" s="164">
        <v>765</v>
      </c>
      <c r="I442" s="164">
        <v>856</v>
      </c>
      <c r="J442" s="164">
        <v>15</v>
      </c>
      <c r="K442" s="164">
        <v>15</v>
      </c>
      <c r="L442" s="164">
        <v>15</v>
      </c>
      <c r="M442" s="164">
        <v>15</v>
      </c>
      <c r="N442" s="164">
        <v>0</v>
      </c>
      <c r="O442" s="164">
        <v>0</v>
      </c>
      <c r="P442" s="164">
        <v>0</v>
      </c>
      <c r="Q442" s="164">
        <v>0</v>
      </c>
      <c r="R442" s="186">
        <v>16</v>
      </c>
      <c r="S442" s="186">
        <v>16</v>
      </c>
      <c r="T442" s="187">
        <v>1.25</v>
      </c>
      <c r="U442" s="187">
        <v>1.25</v>
      </c>
      <c r="V442" s="188">
        <v>0</v>
      </c>
      <c r="W442" s="188">
        <v>0</v>
      </c>
      <c r="X442" s="186">
        <v>0</v>
      </c>
      <c r="Y442" s="186">
        <v>0</v>
      </c>
      <c r="Z442" s="186">
        <v>0</v>
      </c>
      <c r="AA442" s="167">
        <v>0</v>
      </c>
      <c r="AB442" s="186">
        <v>0</v>
      </c>
      <c r="AC442" s="186">
        <v>0</v>
      </c>
      <c r="AD442" s="167">
        <v>0</v>
      </c>
      <c r="AE442" s="186">
        <v>0</v>
      </c>
      <c r="AF442" s="186">
        <v>0</v>
      </c>
      <c r="AG442" s="167">
        <v>0</v>
      </c>
      <c r="AH442" s="186">
        <v>0</v>
      </c>
      <c r="AI442" s="186">
        <v>0</v>
      </c>
      <c r="AJ442" s="167">
        <v>0</v>
      </c>
      <c r="AK442" s="186">
        <v>0</v>
      </c>
      <c r="AL442" s="186">
        <v>0</v>
      </c>
      <c r="AM442" s="167">
        <v>0</v>
      </c>
      <c r="AN442" s="186">
        <v>0</v>
      </c>
      <c r="AO442" s="186">
        <v>0</v>
      </c>
      <c r="AP442" s="167">
        <v>0</v>
      </c>
      <c r="AQ442" s="189">
        <v>15</v>
      </c>
      <c r="AR442" s="190">
        <v>0</v>
      </c>
      <c r="AS442" s="190">
        <v>0</v>
      </c>
      <c r="AT442" s="190">
        <v>0</v>
      </c>
      <c r="AU442" s="190"/>
      <c r="AV442" s="189">
        <v>15</v>
      </c>
      <c r="AW442" s="189">
        <v>12</v>
      </c>
      <c r="AX442" s="189">
        <v>811</v>
      </c>
    </row>
    <row r="443" spans="1:50" ht="20.25" hidden="1" x14ac:dyDescent="0.3">
      <c r="A443" s="163" t="s">
        <v>529</v>
      </c>
      <c r="B443" s="164">
        <v>7</v>
      </c>
      <c r="C443" s="164">
        <v>7</v>
      </c>
      <c r="D443" s="164">
        <v>7</v>
      </c>
      <c r="E443" s="164">
        <v>7</v>
      </c>
      <c r="F443" s="164">
        <v>1</v>
      </c>
      <c r="G443" s="164">
        <v>2</v>
      </c>
      <c r="H443" s="164">
        <v>205</v>
      </c>
      <c r="I443" s="164">
        <v>256</v>
      </c>
      <c r="J443" s="164">
        <v>0</v>
      </c>
      <c r="K443" s="164">
        <v>0</v>
      </c>
      <c r="L443" s="164">
        <v>0</v>
      </c>
      <c r="M443" s="164">
        <v>0</v>
      </c>
      <c r="N443" s="164">
        <v>0</v>
      </c>
      <c r="O443" s="164">
        <v>0</v>
      </c>
      <c r="P443" s="164" t="s">
        <v>105</v>
      </c>
      <c r="Q443" s="164" t="s">
        <v>105</v>
      </c>
      <c r="R443" s="186">
        <v>7</v>
      </c>
      <c r="S443" s="186">
        <v>7</v>
      </c>
      <c r="T443" s="187">
        <v>0</v>
      </c>
      <c r="U443" s="187">
        <v>0</v>
      </c>
      <c r="V443" s="188">
        <v>0</v>
      </c>
      <c r="W443" s="188">
        <v>0</v>
      </c>
      <c r="X443" s="186">
        <v>0</v>
      </c>
      <c r="Y443" s="186">
        <v>0</v>
      </c>
      <c r="Z443" s="186">
        <v>0</v>
      </c>
      <c r="AA443" s="167">
        <v>0</v>
      </c>
      <c r="AB443" s="186">
        <v>0</v>
      </c>
      <c r="AC443" s="186">
        <v>0</v>
      </c>
      <c r="AD443" s="167">
        <v>0</v>
      </c>
      <c r="AE443" s="186">
        <v>0</v>
      </c>
      <c r="AF443" s="186">
        <v>0</v>
      </c>
      <c r="AG443" s="167">
        <v>0</v>
      </c>
      <c r="AH443" s="186">
        <v>0</v>
      </c>
      <c r="AI443" s="186">
        <v>0</v>
      </c>
      <c r="AJ443" s="167">
        <v>0</v>
      </c>
      <c r="AK443" s="186">
        <v>0</v>
      </c>
      <c r="AL443" s="186">
        <v>0</v>
      </c>
      <c r="AM443" s="167">
        <v>0</v>
      </c>
      <c r="AN443" s="186">
        <v>0</v>
      </c>
      <c r="AO443" s="186">
        <v>0</v>
      </c>
      <c r="AP443" s="167">
        <v>0</v>
      </c>
      <c r="AQ443" s="189">
        <v>7</v>
      </c>
      <c r="AR443" s="190">
        <v>0</v>
      </c>
      <c r="AS443" s="190">
        <v>0</v>
      </c>
      <c r="AT443" s="190">
        <v>0</v>
      </c>
      <c r="AU443" s="190"/>
      <c r="AV443" s="189">
        <v>7</v>
      </c>
      <c r="AW443" s="189">
        <v>1.62</v>
      </c>
      <c r="AX443" s="189">
        <v>231</v>
      </c>
    </row>
    <row r="444" spans="1:50" ht="20.25" hidden="1" x14ac:dyDescent="0.3">
      <c r="A444" s="163" t="s">
        <v>530</v>
      </c>
      <c r="B444" s="164">
        <v>1</v>
      </c>
      <c r="C444" s="164">
        <v>1</v>
      </c>
      <c r="D444" s="164">
        <v>0</v>
      </c>
      <c r="E444" s="164">
        <v>0</v>
      </c>
      <c r="F444" s="164">
        <v>0</v>
      </c>
      <c r="G444" s="164">
        <v>0</v>
      </c>
      <c r="H444" s="164">
        <v>0</v>
      </c>
      <c r="I444" s="164">
        <v>0</v>
      </c>
      <c r="J444" s="164">
        <v>0</v>
      </c>
      <c r="K444" s="164">
        <v>0</v>
      </c>
      <c r="L444" s="164">
        <v>0</v>
      </c>
      <c r="M444" s="164">
        <v>0</v>
      </c>
      <c r="N444" s="164">
        <v>0</v>
      </c>
      <c r="O444" s="164">
        <v>0</v>
      </c>
      <c r="P444" s="164" t="s">
        <v>105</v>
      </c>
      <c r="Q444" s="164" t="s">
        <v>105</v>
      </c>
      <c r="R444" s="186">
        <v>3</v>
      </c>
      <c r="S444" s="186">
        <v>3</v>
      </c>
      <c r="T444" s="187">
        <v>0</v>
      </c>
      <c r="U444" s="187">
        <v>0</v>
      </c>
      <c r="V444" s="188">
        <v>0</v>
      </c>
      <c r="W444" s="188">
        <v>0</v>
      </c>
      <c r="X444" s="186">
        <v>0</v>
      </c>
      <c r="Y444" s="186">
        <v>0</v>
      </c>
      <c r="Z444" s="186">
        <v>0</v>
      </c>
      <c r="AA444" s="167">
        <v>0</v>
      </c>
      <c r="AB444" s="186">
        <v>0</v>
      </c>
      <c r="AC444" s="186">
        <v>0</v>
      </c>
      <c r="AD444" s="167">
        <v>0</v>
      </c>
      <c r="AE444" s="186">
        <v>0</v>
      </c>
      <c r="AF444" s="186">
        <v>0</v>
      </c>
      <c r="AG444" s="167">
        <v>0</v>
      </c>
      <c r="AH444" s="186">
        <v>0</v>
      </c>
      <c r="AI444" s="186">
        <v>0</v>
      </c>
      <c r="AJ444" s="167">
        <v>0</v>
      </c>
      <c r="AK444" s="186">
        <v>0</v>
      </c>
      <c r="AL444" s="186">
        <v>0</v>
      </c>
      <c r="AM444" s="167">
        <v>0</v>
      </c>
      <c r="AN444" s="186">
        <v>0</v>
      </c>
      <c r="AO444" s="186">
        <v>0</v>
      </c>
      <c r="AP444" s="167">
        <v>0</v>
      </c>
      <c r="AQ444" s="189">
        <v>1</v>
      </c>
      <c r="AR444" s="190">
        <v>0</v>
      </c>
      <c r="AS444" s="190">
        <v>0</v>
      </c>
      <c r="AT444" s="190">
        <v>1</v>
      </c>
      <c r="AU444" s="190"/>
      <c r="AV444" s="189">
        <v>1</v>
      </c>
      <c r="AW444" s="189">
        <v>0.22</v>
      </c>
      <c r="AX444" s="189">
        <v>220</v>
      </c>
    </row>
    <row r="445" spans="1:50" ht="20.25" hidden="1" x14ac:dyDescent="0.3">
      <c r="A445" s="163" t="s">
        <v>531</v>
      </c>
      <c r="B445" s="164">
        <v>47</v>
      </c>
      <c r="C445" s="164">
        <v>47</v>
      </c>
      <c r="D445" s="164">
        <v>46.5</v>
      </c>
      <c r="E445" s="164">
        <v>47</v>
      </c>
      <c r="F445" s="164">
        <v>27</v>
      </c>
      <c r="G445" s="164">
        <v>33</v>
      </c>
      <c r="H445" s="164">
        <v>585</v>
      </c>
      <c r="I445" s="164">
        <v>704</v>
      </c>
      <c r="J445" s="164">
        <v>58</v>
      </c>
      <c r="K445" s="164">
        <v>58</v>
      </c>
      <c r="L445" s="164">
        <v>58</v>
      </c>
      <c r="M445" s="164">
        <v>58</v>
      </c>
      <c r="N445" s="164">
        <v>11.6</v>
      </c>
      <c r="O445" s="164">
        <v>0</v>
      </c>
      <c r="P445" s="164">
        <v>200</v>
      </c>
      <c r="Q445" s="164">
        <v>0</v>
      </c>
      <c r="R445" s="186">
        <v>60</v>
      </c>
      <c r="S445" s="186">
        <v>60</v>
      </c>
      <c r="T445" s="187">
        <v>13</v>
      </c>
      <c r="U445" s="187">
        <v>5</v>
      </c>
      <c r="V445" s="188">
        <v>0</v>
      </c>
      <c r="W445" s="188">
        <v>0</v>
      </c>
      <c r="X445" s="186">
        <v>0</v>
      </c>
      <c r="Y445" s="186">
        <v>0</v>
      </c>
      <c r="Z445" s="186">
        <v>0</v>
      </c>
      <c r="AA445" s="167">
        <v>0</v>
      </c>
      <c r="AB445" s="186">
        <v>0</v>
      </c>
      <c r="AC445" s="186">
        <v>0</v>
      </c>
      <c r="AD445" s="167">
        <v>0</v>
      </c>
      <c r="AE445" s="186">
        <v>0</v>
      </c>
      <c r="AF445" s="186">
        <v>0</v>
      </c>
      <c r="AG445" s="167">
        <v>0</v>
      </c>
      <c r="AH445" s="186">
        <v>0</v>
      </c>
      <c r="AI445" s="186">
        <v>0</v>
      </c>
      <c r="AJ445" s="167">
        <v>0</v>
      </c>
      <c r="AK445" s="186">
        <v>0</v>
      </c>
      <c r="AL445" s="186">
        <v>0</v>
      </c>
      <c r="AM445" s="167">
        <v>0</v>
      </c>
      <c r="AN445" s="186">
        <v>0</v>
      </c>
      <c r="AO445" s="186">
        <v>0</v>
      </c>
      <c r="AP445" s="167">
        <v>0</v>
      </c>
      <c r="AQ445" s="189">
        <v>47</v>
      </c>
      <c r="AR445" s="190">
        <v>0</v>
      </c>
      <c r="AS445" s="190">
        <v>0</v>
      </c>
      <c r="AT445" s="190">
        <v>0</v>
      </c>
      <c r="AU445" s="190"/>
      <c r="AV445" s="189">
        <v>47</v>
      </c>
      <c r="AW445" s="189">
        <v>30</v>
      </c>
      <c r="AX445" s="189">
        <v>645</v>
      </c>
    </row>
    <row r="446" spans="1:50" ht="20.25" hidden="1" x14ac:dyDescent="0.3">
      <c r="A446" s="163" t="s">
        <v>532</v>
      </c>
      <c r="B446" s="164">
        <v>0</v>
      </c>
      <c r="C446" s="164">
        <v>0</v>
      </c>
      <c r="D446" s="164">
        <v>0</v>
      </c>
      <c r="E446" s="164">
        <v>0</v>
      </c>
      <c r="F446" s="164">
        <v>0</v>
      </c>
      <c r="G446" s="164">
        <v>0</v>
      </c>
      <c r="H446" s="164">
        <v>0</v>
      </c>
      <c r="I446" s="164">
        <v>0</v>
      </c>
      <c r="J446" s="164">
        <v>0</v>
      </c>
      <c r="K446" s="164">
        <v>0</v>
      </c>
      <c r="L446" s="164">
        <v>0</v>
      </c>
      <c r="M446" s="164">
        <v>0</v>
      </c>
      <c r="N446" s="164">
        <v>0</v>
      </c>
      <c r="O446" s="164">
        <v>0</v>
      </c>
      <c r="P446" s="164" t="s">
        <v>105</v>
      </c>
      <c r="Q446" s="164" t="s">
        <v>105</v>
      </c>
      <c r="R446" s="186">
        <v>0</v>
      </c>
      <c r="S446" s="186">
        <v>0</v>
      </c>
      <c r="T446" s="187">
        <v>0</v>
      </c>
      <c r="U446" s="187">
        <v>0</v>
      </c>
      <c r="V446" s="188">
        <v>0</v>
      </c>
      <c r="W446" s="188">
        <v>0</v>
      </c>
      <c r="X446" s="186">
        <v>0</v>
      </c>
      <c r="Y446" s="186">
        <v>0</v>
      </c>
      <c r="Z446" s="186">
        <v>0</v>
      </c>
      <c r="AA446" s="167">
        <v>0</v>
      </c>
      <c r="AB446" s="186">
        <v>0</v>
      </c>
      <c r="AC446" s="186">
        <v>0</v>
      </c>
      <c r="AD446" s="167">
        <v>0</v>
      </c>
      <c r="AE446" s="186">
        <v>0</v>
      </c>
      <c r="AF446" s="186">
        <v>0</v>
      </c>
      <c r="AG446" s="167">
        <v>0</v>
      </c>
      <c r="AH446" s="186">
        <v>0</v>
      </c>
      <c r="AI446" s="186">
        <v>0</v>
      </c>
      <c r="AJ446" s="167">
        <v>0</v>
      </c>
      <c r="AK446" s="186">
        <v>0</v>
      </c>
      <c r="AL446" s="186">
        <v>0</v>
      </c>
      <c r="AM446" s="167">
        <v>0</v>
      </c>
      <c r="AN446" s="186">
        <v>0</v>
      </c>
      <c r="AO446" s="186">
        <v>0</v>
      </c>
      <c r="AP446" s="167">
        <v>0</v>
      </c>
      <c r="AQ446" s="189">
        <v>0</v>
      </c>
      <c r="AR446" s="190">
        <v>0</v>
      </c>
      <c r="AS446" s="190">
        <v>0</v>
      </c>
      <c r="AT446" s="190">
        <v>0</v>
      </c>
      <c r="AU446" s="190"/>
      <c r="AV446" s="189">
        <v>0</v>
      </c>
      <c r="AW446" s="189">
        <v>0</v>
      </c>
      <c r="AX446" s="189">
        <v>0</v>
      </c>
    </row>
    <row r="447" spans="1:50" ht="20.25" hidden="1" x14ac:dyDescent="0.3">
      <c r="A447" s="163" t="s">
        <v>533</v>
      </c>
      <c r="B447" s="164">
        <v>0</v>
      </c>
      <c r="C447" s="164">
        <v>0</v>
      </c>
      <c r="D447" s="164">
        <v>0</v>
      </c>
      <c r="E447" s="164">
        <v>0</v>
      </c>
      <c r="F447" s="164">
        <v>0</v>
      </c>
      <c r="G447" s="164">
        <v>0</v>
      </c>
      <c r="H447" s="164">
        <v>0</v>
      </c>
      <c r="I447" s="164">
        <v>0</v>
      </c>
      <c r="J447" s="164">
        <v>0</v>
      </c>
      <c r="K447" s="164">
        <v>0</v>
      </c>
      <c r="L447" s="164">
        <v>0</v>
      </c>
      <c r="M447" s="164">
        <v>0</v>
      </c>
      <c r="N447" s="164">
        <v>0</v>
      </c>
      <c r="O447" s="164">
        <v>0</v>
      </c>
      <c r="P447" s="164" t="s">
        <v>105</v>
      </c>
      <c r="Q447" s="164" t="s">
        <v>105</v>
      </c>
      <c r="R447" s="186">
        <v>0</v>
      </c>
      <c r="S447" s="186">
        <v>0</v>
      </c>
      <c r="T447" s="187">
        <v>0</v>
      </c>
      <c r="U447" s="187">
        <v>0</v>
      </c>
      <c r="V447" s="188">
        <v>0</v>
      </c>
      <c r="W447" s="188">
        <v>0</v>
      </c>
      <c r="X447" s="186">
        <v>0</v>
      </c>
      <c r="Y447" s="186">
        <v>0</v>
      </c>
      <c r="Z447" s="186">
        <v>0</v>
      </c>
      <c r="AA447" s="167">
        <v>0</v>
      </c>
      <c r="AB447" s="186">
        <v>0</v>
      </c>
      <c r="AC447" s="186">
        <v>0</v>
      </c>
      <c r="AD447" s="167">
        <v>0</v>
      </c>
      <c r="AE447" s="186">
        <v>0</v>
      </c>
      <c r="AF447" s="186">
        <v>0</v>
      </c>
      <c r="AG447" s="167">
        <v>0</v>
      </c>
      <c r="AH447" s="186">
        <v>0</v>
      </c>
      <c r="AI447" s="186">
        <v>0</v>
      </c>
      <c r="AJ447" s="167">
        <v>0</v>
      </c>
      <c r="AK447" s="186">
        <v>0</v>
      </c>
      <c r="AL447" s="186">
        <v>0</v>
      </c>
      <c r="AM447" s="167">
        <v>0</v>
      </c>
      <c r="AN447" s="186">
        <v>0</v>
      </c>
      <c r="AO447" s="186">
        <v>0</v>
      </c>
      <c r="AP447" s="167">
        <v>0</v>
      </c>
      <c r="AQ447" s="189">
        <v>0</v>
      </c>
      <c r="AR447" s="190">
        <v>0</v>
      </c>
      <c r="AS447" s="190">
        <v>0</v>
      </c>
      <c r="AT447" s="190">
        <v>0</v>
      </c>
      <c r="AU447" s="190"/>
      <c r="AV447" s="189">
        <v>0</v>
      </c>
      <c r="AW447" s="189">
        <v>0</v>
      </c>
      <c r="AX447" s="189">
        <v>0</v>
      </c>
    </row>
    <row r="448" spans="1:50" ht="20.25" hidden="1" x14ac:dyDescent="0.3">
      <c r="A448" s="163" t="s">
        <v>534</v>
      </c>
      <c r="B448" s="164">
        <v>0</v>
      </c>
      <c r="C448" s="164">
        <v>0</v>
      </c>
      <c r="D448" s="164">
        <v>0</v>
      </c>
      <c r="E448" s="164">
        <v>0</v>
      </c>
      <c r="F448" s="164">
        <v>0</v>
      </c>
      <c r="G448" s="164">
        <v>0</v>
      </c>
      <c r="H448" s="164">
        <v>0</v>
      </c>
      <c r="I448" s="164">
        <v>0</v>
      </c>
      <c r="J448" s="164">
        <v>0</v>
      </c>
      <c r="K448" s="164">
        <v>0</v>
      </c>
      <c r="L448" s="164">
        <v>0</v>
      </c>
      <c r="M448" s="164">
        <v>0</v>
      </c>
      <c r="N448" s="164">
        <v>0</v>
      </c>
      <c r="O448" s="164">
        <v>0</v>
      </c>
      <c r="P448" s="164" t="s">
        <v>105</v>
      </c>
      <c r="Q448" s="164" t="s">
        <v>105</v>
      </c>
      <c r="R448" s="186">
        <v>0</v>
      </c>
      <c r="S448" s="186">
        <v>0</v>
      </c>
      <c r="T448" s="187">
        <v>0</v>
      </c>
      <c r="U448" s="187">
        <v>0</v>
      </c>
      <c r="V448" s="188">
        <v>0</v>
      </c>
      <c r="W448" s="188">
        <v>0</v>
      </c>
      <c r="X448" s="186">
        <v>0</v>
      </c>
      <c r="Y448" s="186">
        <v>0</v>
      </c>
      <c r="Z448" s="186">
        <v>0</v>
      </c>
      <c r="AA448" s="167">
        <v>0</v>
      </c>
      <c r="AB448" s="186">
        <v>0</v>
      </c>
      <c r="AC448" s="186">
        <v>0</v>
      </c>
      <c r="AD448" s="167">
        <v>0</v>
      </c>
      <c r="AE448" s="186">
        <v>0</v>
      </c>
      <c r="AF448" s="186">
        <v>0</v>
      </c>
      <c r="AG448" s="167">
        <v>0</v>
      </c>
      <c r="AH448" s="186">
        <v>0</v>
      </c>
      <c r="AI448" s="186">
        <v>0</v>
      </c>
      <c r="AJ448" s="167">
        <v>0</v>
      </c>
      <c r="AK448" s="186">
        <v>0</v>
      </c>
      <c r="AL448" s="186">
        <v>0</v>
      </c>
      <c r="AM448" s="167">
        <v>0</v>
      </c>
      <c r="AN448" s="186">
        <v>0</v>
      </c>
      <c r="AO448" s="186">
        <v>0</v>
      </c>
      <c r="AP448" s="167">
        <v>0</v>
      </c>
      <c r="AQ448" s="189">
        <v>0</v>
      </c>
      <c r="AR448" s="190">
        <v>0</v>
      </c>
      <c r="AS448" s="190">
        <v>0</v>
      </c>
      <c r="AT448" s="190">
        <v>0</v>
      </c>
      <c r="AU448" s="190"/>
      <c r="AV448" s="189">
        <v>0</v>
      </c>
      <c r="AW448" s="189">
        <v>0</v>
      </c>
      <c r="AX448" s="189">
        <v>0</v>
      </c>
    </row>
    <row r="449" spans="1:50" ht="20.25" hidden="1" x14ac:dyDescent="0.3">
      <c r="A449" s="163" t="s">
        <v>535</v>
      </c>
      <c r="B449" s="164">
        <v>0</v>
      </c>
      <c r="C449" s="164">
        <v>0</v>
      </c>
      <c r="D449" s="164">
        <v>0</v>
      </c>
      <c r="E449" s="164">
        <v>0</v>
      </c>
      <c r="F449" s="164">
        <v>0</v>
      </c>
      <c r="G449" s="164">
        <v>0</v>
      </c>
      <c r="H449" s="164">
        <v>0</v>
      </c>
      <c r="I449" s="164">
        <v>0</v>
      </c>
      <c r="J449" s="164">
        <v>0</v>
      </c>
      <c r="K449" s="164">
        <v>0</v>
      </c>
      <c r="L449" s="164">
        <v>0</v>
      </c>
      <c r="M449" s="164">
        <v>0</v>
      </c>
      <c r="N449" s="164">
        <v>0</v>
      </c>
      <c r="O449" s="164">
        <v>0</v>
      </c>
      <c r="P449" s="164" t="s">
        <v>105</v>
      </c>
      <c r="Q449" s="164" t="s">
        <v>105</v>
      </c>
      <c r="R449" s="186">
        <v>0</v>
      </c>
      <c r="S449" s="186">
        <v>0</v>
      </c>
      <c r="T449" s="187">
        <v>0</v>
      </c>
      <c r="U449" s="187">
        <v>0</v>
      </c>
      <c r="V449" s="188">
        <v>0</v>
      </c>
      <c r="W449" s="188">
        <v>0</v>
      </c>
      <c r="X449" s="186">
        <v>0</v>
      </c>
      <c r="Y449" s="186">
        <v>0</v>
      </c>
      <c r="Z449" s="186">
        <v>0</v>
      </c>
      <c r="AA449" s="167">
        <v>0</v>
      </c>
      <c r="AB449" s="186">
        <v>0</v>
      </c>
      <c r="AC449" s="186">
        <v>0</v>
      </c>
      <c r="AD449" s="167">
        <v>0</v>
      </c>
      <c r="AE449" s="186">
        <v>0</v>
      </c>
      <c r="AF449" s="186">
        <v>0</v>
      </c>
      <c r="AG449" s="167">
        <v>0</v>
      </c>
      <c r="AH449" s="186">
        <v>0</v>
      </c>
      <c r="AI449" s="186">
        <v>0</v>
      </c>
      <c r="AJ449" s="167">
        <v>0</v>
      </c>
      <c r="AK449" s="186">
        <v>0</v>
      </c>
      <c r="AL449" s="186">
        <v>0</v>
      </c>
      <c r="AM449" s="167">
        <v>0</v>
      </c>
      <c r="AN449" s="186">
        <v>0</v>
      </c>
      <c r="AO449" s="186">
        <v>0</v>
      </c>
      <c r="AP449" s="167">
        <v>0</v>
      </c>
      <c r="AQ449" s="189">
        <v>0</v>
      </c>
      <c r="AR449" s="190">
        <v>0</v>
      </c>
      <c r="AS449" s="190">
        <v>0</v>
      </c>
      <c r="AT449" s="190">
        <v>0</v>
      </c>
      <c r="AU449" s="190"/>
      <c r="AV449" s="189">
        <v>0</v>
      </c>
      <c r="AW449" s="189">
        <v>0</v>
      </c>
      <c r="AX449" s="189">
        <v>0</v>
      </c>
    </row>
    <row r="450" spans="1:50" ht="20.25" hidden="1" x14ac:dyDescent="0.3">
      <c r="A450" s="163" t="s">
        <v>536</v>
      </c>
      <c r="B450" s="164">
        <v>0</v>
      </c>
      <c r="C450" s="164">
        <v>0</v>
      </c>
      <c r="D450" s="164">
        <v>0</v>
      </c>
      <c r="E450" s="164">
        <v>0</v>
      </c>
      <c r="F450" s="164">
        <v>0</v>
      </c>
      <c r="G450" s="164">
        <v>0</v>
      </c>
      <c r="H450" s="164">
        <v>0</v>
      </c>
      <c r="I450" s="164">
        <v>0</v>
      </c>
      <c r="J450" s="164">
        <v>0</v>
      </c>
      <c r="K450" s="164">
        <v>0</v>
      </c>
      <c r="L450" s="164">
        <v>0</v>
      </c>
      <c r="M450" s="164">
        <v>0</v>
      </c>
      <c r="N450" s="164">
        <v>0</v>
      </c>
      <c r="O450" s="164">
        <v>0</v>
      </c>
      <c r="P450" s="164" t="s">
        <v>105</v>
      </c>
      <c r="Q450" s="164" t="s">
        <v>105</v>
      </c>
      <c r="R450" s="186">
        <v>0</v>
      </c>
      <c r="S450" s="186">
        <v>0</v>
      </c>
      <c r="T450" s="187">
        <v>2</v>
      </c>
      <c r="U450" s="187">
        <v>0</v>
      </c>
      <c r="V450" s="188">
        <v>0</v>
      </c>
      <c r="W450" s="188">
        <v>0</v>
      </c>
      <c r="X450" s="186">
        <v>0</v>
      </c>
      <c r="Y450" s="186">
        <v>0</v>
      </c>
      <c r="Z450" s="186">
        <v>0</v>
      </c>
      <c r="AA450" s="167">
        <v>0</v>
      </c>
      <c r="AB450" s="186">
        <v>0</v>
      </c>
      <c r="AC450" s="186">
        <v>0</v>
      </c>
      <c r="AD450" s="167">
        <v>0</v>
      </c>
      <c r="AE450" s="186">
        <v>0</v>
      </c>
      <c r="AF450" s="186">
        <v>0</v>
      </c>
      <c r="AG450" s="167">
        <v>0</v>
      </c>
      <c r="AH450" s="186">
        <v>0</v>
      </c>
      <c r="AI450" s="186">
        <v>0</v>
      </c>
      <c r="AJ450" s="167">
        <v>0</v>
      </c>
      <c r="AK450" s="186">
        <v>0</v>
      </c>
      <c r="AL450" s="186">
        <v>0</v>
      </c>
      <c r="AM450" s="167">
        <v>0</v>
      </c>
      <c r="AN450" s="186">
        <v>0</v>
      </c>
      <c r="AO450" s="186">
        <v>0</v>
      </c>
      <c r="AP450" s="167">
        <v>0</v>
      </c>
      <c r="AQ450" s="189">
        <v>0</v>
      </c>
      <c r="AR450" s="190">
        <v>0</v>
      </c>
      <c r="AS450" s="190">
        <v>0</v>
      </c>
      <c r="AT450" s="190">
        <v>0</v>
      </c>
      <c r="AU450" s="190"/>
      <c r="AV450" s="189">
        <v>0</v>
      </c>
      <c r="AW450" s="189">
        <v>0</v>
      </c>
      <c r="AX450" s="189">
        <v>0</v>
      </c>
    </row>
    <row r="451" spans="1:50" ht="20.25" hidden="1" x14ac:dyDescent="0.3">
      <c r="A451" s="163" t="s">
        <v>537</v>
      </c>
      <c r="B451" s="164">
        <v>0</v>
      </c>
      <c r="C451" s="164">
        <v>0</v>
      </c>
      <c r="D451" s="164">
        <v>0</v>
      </c>
      <c r="E451" s="164">
        <v>0</v>
      </c>
      <c r="F451" s="164">
        <v>0</v>
      </c>
      <c r="G451" s="164">
        <v>0</v>
      </c>
      <c r="H451" s="164">
        <v>0</v>
      </c>
      <c r="I451" s="164">
        <v>0</v>
      </c>
      <c r="J451" s="164">
        <v>0</v>
      </c>
      <c r="K451" s="164">
        <v>0</v>
      </c>
      <c r="L451" s="164">
        <v>0</v>
      </c>
      <c r="M451" s="164">
        <v>0</v>
      </c>
      <c r="N451" s="164">
        <v>0</v>
      </c>
      <c r="O451" s="164">
        <v>0</v>
      </c>
      <c r="P451" s="164" t="s">
        <v>105</v>
      </c>
      <c r="Q451" s="164" t="s">
        <v>105</v>
      </c>
      <c r="R451" s="186">
        <v>0</v>
      </c>
      <c r="S451" s="186">
        <v>0</v>
      </c>
      <c r="T451" s="187">
        <v>0</v>
      </c>
      <c r="U451" s="187">
        <v>0</v>
      </c>
      <c r="V451" s="188">
        <v>0</v>
      </c>
      <c r="W451" s="188">
        <v>0</v>
      </c>
      <c r="X451" s="186">
        <v>0</v>
      </c>
      <c r="Y451" s="186">
        <v>0</v>
      </c>
      <c r="Z451" s="186">
        <v>0</v>
      </c>
      <c r="AA451" s="167">
        <v>0</v>
      </c>
      <c r="AB451" s="186">
        <v>0</v>
      </c>
      <c r="AC451" s="186">
        <v>0</v>
      </c>
      <c r="AD451" s="167">
        <v>0</v>
      </c>
      <c r="AE451" s="186">
        <v>0</v>
      </c>
      <c r="AF451" s="186">
        <v>0</v>
      </c>
      <c r="AG451" s="167">
        <v>0</v>
      </c>
      <c r="AH451" s="186">
        <v>0</v>
      </c>
      <c r="AI451" s="186">
        <v>0</v>
      </c>
      <c r="AJ451" s="167">
        <v>0</v>
      </c>
      <c r="AK451" s="186">
        <v>0</v>
      </c>
      <c r="AL451" s="186">
        <v>0</v>
      </c>
      <c r="AM451" s="167">
        <v>0</v>
      </c>
      <c r="AN451" s="186">
        <v>0</v>
      </c>
      <c r="AO451" s="186">
        <v>0</v>
      </c>
      <c r="AP451" s="167">
        <v>0</v>
      </c>
      <c r="AQ451" s="189">
        <v>0</v>
      </c>
      <c r="AR451" s="190">
        <v>0</v>
      </c>
      <c r="AS451" s="190">
        <v>0</v>
      </c>
      <c r="AT451" s="190">
        <v>0</v>
      </c>
      <c r="AU451" s="190"/>
      <c r="AV451" s="189">
        <v>0</v>
      </c>
      <c r="AW451" s="189">
        <v>0</v>
      </c>
      <c r="AX451" s="189">
        <v>0</v>
      </c>
    </row>
    <row r="452" spans="1:50" ht="20.25" hidden="1" x14ac:dyDescent="0.3">
      <c r="A452" s="163" t="s">
        <v>538</v>
      </c>
      <c r="B452" s="164">
        <v>0</v>
      </c>
      <c r="C452" s="164">
        <v>0</v>
      </c>
      <c r="D452" s="164">
        <v>0</v>
      </c>
      <c r="E452" s="164">
        <v>0</v>
      </c>
      <c r="F452" s="164">
        <v>0</v>
      </c>
      <c r="G452" s="164">
        <v>0</v>
      </c>
      <c r="H452" s="164">
        <v>0</v>
      </c>
      <c r="I452" s="164">
        <v>0</v>
      </c>
      <c r="J452" s="164">
        <v>0</v>
      </c>
      <c r="K452" s="164">
        <v>0</v>
      </c>
      <c r="L452" s="164">
        <v>0</v>
      </c>
      <c r="M452" s="164">
        <v>0</v>
      </c>
      <c r="N452" s="164">
        <v>0</v>
      </c>
      <c r="O452" s="164">
        <v>0</v>
      </c>
      <c r="P452" s="164" t="s">
        <v>105</v>
      </c>
      <c r="Q452" s="164" t="s">
        <v>105</v>
      </c>
      <c r="R452" s="186">
        <v>0</v>
      </c>
      <c r="S452" s="186">
        <v>0</v>
      </c>
      <c r="T452" s="187">
        <v>0</v>
      </c>
      <c r="U452" s="187">
        <v>0</v>
      </c>
      <c r="V452" s="188">
        <v>0</v>
      </c>
      <c r="W452" s="188">
        <v>0</v>
      </c>
      <c r="X452" s="186">
        <v>0</v>
      </c>
      <c r="Y452" s="186">
        <v>0</v>
      </c>
      <c r="Z452" s="186">
        <v>0</v>
      </c>
      <c r="AA452" s="167">
        <v>0</v>
      </c>
      <c r="AB452" s="186">
        <v>0</v>
      </c>
      <c r="AC452" s="186">
        <v>0</v>
      </c>
      <c r="AD452" s="167">
        <v>0</v>
      </c>
      <c r="AE452" s="186">
        <v>0</v>
      </c>
      <c r="AF452" s="186">
        <v>0</v>
      </c>
      <c r="AG452" s="167">
        <v>0</v>
      </c>
      <c r="AH452" s="186">
        <v>0</v>
      </c>
      <c r="AI452" s="186">
        <v>0</v>
      </c>
      <c r="AJ452" s="167">
        <v>0</v>
      </c>
      <c r="AK452" s="186">
        <v>0</v>
      </c>
      <c r="AL452" s="186">
        <v>0</v>
      </c>
      <c r="AM452" s="167">
        <v>0</v>
      </c>
      <c r="AN452" s="186">
        <v>0</v>
      </c>
      <c r="AO452" s="186">
        <v>0</v>
      </c>
      <c r="AP452" s="167">
        <v>0</v>
      </c>
      <c r="AQ452" s="189">
        <v>0</v>
      </c>
      <c r="AR452" s="190">
        <v>0</v>
      </c>
      <c r="AS452" s="190">
        <v>0</v>
      </c>
      <c r="AT452" s="190">
        <v>0</v>
      </c>
      <c r="AU452" s="190"/>
      <c r="AV452" s="189">
        <v>0</v>
      </c>
      <c r="AW452" s="189">
        <v>0</v>
      </c>
      <c r="AX452" s="189">
        <v>0</v>
      </c>
    </row>
    <row r="453" spans="1:50" ht="20.25" hidden="1" x14ac:dyDescent="0.3">
      <c r="A453" s="163" t="s">
        <v>539</v>
      </c>
      <c r="B453" s="164">
        <v>0</v>
      </c>
      <c r="C453" s="164">
        <v>0</v>
      </c>
      <c r="D453" s="164">
        <v>0</v>
      </c>
      <c r="E453" s="164">
        <v>0</v>
      </c>
      <c r="F453" s="164">
        <v>0</v>
      </c>
      <c r="G453" s="164">
        <v>0</v>
      </c>
      <c r="H453" s="164">
        <v>0</v>
      </c>
      <c r="I453" s="164">
        <v>0</v>
      </c>
      <c r="J453" s="164">
        <v>0</v>
      </c>
      <c r="K453" s="164">
        <v>0</v>
      </c>
      <c r="L453" s="164">
        <v>0</v>
      </c>
      <c r="M453" s="164">
        <v>0</v>
      </c>
      <c r="N453" s="164">
        <v>0</v>
      </c>
      <c r="O453" s="164">
        <v>0</v>
      </c>
      <c r="P453" s="164" t="s">
        <v>105</v>
      </c>
      <c r="Q453" s="164" t="s">
        <v>105</v>
      </c>
      <c r="R453" s="186">
        <v>0</v>
      </c>
      <c r="S453" s="186">
        <v>0</v>
      </c>
      <c r="T453" s="187">
        <v>0</v>
      </c>
      <c r="U453" s="187">
        <v>0</v>
      </c>
      <c r="V453" s="188">
        <v>0</v>
      </c>
      <c r="W453" s="188">
        <v>0</v>
      </c>
      <c r="X453" s="186">
        <v>0</v>
      </c>
      <c r="Y453" s="186">
        <v>0</v>
      </c>
      <c r="Z453" s="186">
        <v>0</v>
      </c>
      <c r="AA453" s="167">
        <v>0</v>
      </c>
      <c r="AB453" s="186">
        <v>0</v>
      </c>
      <c r="AC453" s="186">
        <v>0</v>
      </c>
      <c r="AD453" s="167">
        <v>0</v>
      </c>
      <c r="AE453" s="186">
        <v>0</v>
      </c>
      <c r="AF453" s="186">
        <v>0</v>
      </c>
      <c r="AG453" s="167">
        <v>0</v>
      </c>
      <c r="AH453" s="186">
        <v>0</v>
      </c>
      <c r="AI453" s="186">
        <v>0</v>
      </c>
      <c r="AJ453" s="167">
        <v>0</v>
      </c>
      <c r="AK453" s="186">
        <v>0</v>
      </c>
      <c r="AL453" s="186">
        <v>0</v>
      </c>
      <c r="AM453" s="167">
        <v>0</v>
      </c>
      <c r="AN453" s="186">
        <v>0</v>
      </c>
      <c r="AO453" s="186">
        <v>0</v>
      </c>
      <c r="AP453" s="167">
        <v>0</v>
      </c>
      <c r="AQ453" s="189">
        <v>0</v>
      </c>
      <c r="AR453" s="190">
        <v>0</v>
      </c>
      <c r="AS453" s="190">
        <v>0</v>
      </c>
      <c r="AT453" s="190">
        <v>0</v>
      </c>
      <c r="AU453" s="190"/>
      <c r="AV453" s="189">
        <v>0</v>
      </c>
      <c r="AW453" s="189">
        <v>0</v>
      </c>
      <c r="AX453" s="189">
        <v>0</v>
      </c>
    </row>
    <row r="454" spans="1:50" ht="20.25" hidden="1" x14ac:dyDescent="0.3">
      <c r="A454" s="163" t="s">
        <v>540</v>
      </c>
      <c r="B454" s="164">
        <v>0</v>
      </c>
      <c r="C454" s="164">
        <v>0</v>
      </c>
      <c r="D454" s="164">
        <v>0</v>
      </c>
      <c r="E454" s="164">
        <v>0</v>
      </c>
      <c r="F454" s="164">
        <v>0</v>
      </c>
      <c r="G454" s="164">
        <v>0</v>
      </c>
      <c r="H454" s="164">
        <v>0</v>
      </c>
      <c r="I454" s="164">
        <v>0</v>
      </c>
      <c r="J454" s="164">
        <v>0</v>
      </c>
      <c r="K454" s="164">
        <v>0</v>
      </c>
      <c r="L454" s="164">
        <v>0</v>
      </c>
      <c r="M454" s="164">
        <v>0</v>
      </c>
      <c r="N454" s="164">
        <v>0</v>
      </c>
      <c r="O454" s="164">
        <v>0</v>
      </c>
      <c r="P454" s="164" t="s">
        <v>105</v>
      </c>
      <c r="Q454" s="164" t="s">
        <v>105</v>
      </c>
      <c r="R454" s="186">
        <v>0</v>
      </c>
      <c r="S454" s="186">
        <v>0</v>
      </c>
      <c r="T454" s="187">
        <v>0</v>
      </c>
      <c r="U454" s="187">
        <v>0</v>
      </c>
      <c r="V454" s="188">
        <v>0</v>
      </c>
      <c r="W454" s="188">
        <v>0</v>
      </c>
      <c r="X454" s="186">
        <v>0</v>
      </c>
      <c r="Y454" s="186">
        <v>0</v>
      </c>
      <c r="Z454" s="186">
        <v>0</v>
      </c>
      <c r="AA454" s="167">
        <v>0</v>
      </c>
      <c r="AB454" s="186">
        <v>0</v>
      </c>
      <c r="AC454" s="186">
        <v>0</v>
      </c>
      <c r="AD454" s="167">
        <v>0</v>
      </c>
      <c r="AE454" s="186">
        <v>0</v>
      </c>
      <c r="AF454" s="186">
        <v>0</v>
      </c>
      <c r="AG454" s="167">
        <v>0</v>
      </c>
      <c r="AH454" s="186">
        <v>0</v>
      </c>
      <c r="AI454" s="186">
        <v>0</v>
      </c>
      <c r="AJ454" s="167">
        <v>0</v>
      </c>
      <c r="AK454" s="186">
        <v>0</v>
      </c>
      <c r="AL454" s="186">
        <v>0</v>
      </c>
      <c r="AM454" s="167">
        <v>0</v>
      </c>
      <c r="AN454" s="186">
        <v>0</v>
      </c>
      <c r="AO454" s="186">
        <v>0</v>
      </c>
      <c r="AP454" s="167">
        <v>0</v>
      </c>
      <c r="AQ454" s="189">
        <v>0</v>
      </c>
      <c r="AR454" s="190">
        <v>0</v>
      </c>
      <c r="AS454" s="190">
        <v>0</v>
      </c>
      <c r="AT454" s="190">
        <v>0</v>
      </c>
      <c r="AU454" s="190"/>
      <c r="AV454" s="189">
        <v>0</v>
      </c>
      <c r="AW454" s="189">
        <v>0</v>
      </c>
      <c r="AX454" s="189">
        <v>0</v>
      </c>
    </row>
    <row r="455" spans="1:50" ht="20.25" hidden="1" x14ac:dyDescent="0.3">
      <c r="A455" s="163" t="s">
        <v>541</v>
      </c>
      <c r="B455" s="164">
        <v>0</v>
      </c>
      <c r="C455" s="164">
        <v>0</v>
      </c>
      <c r="D455" s="164">
        <v>0</v>
      </c>
      <c r="E455" s="164">
        <v>0</v>
      </c>
      <c r="F455" s="164">
        <v>0</v>
      </c>
      <c r="G455" s="164">
        <v>0</v>
      </c>
      <c r="H455" s="164">
        <v>0</v>
      </c>
      <c r="I455" s="164">
        <v>0</v>
      </c>
      <c r="J455" s="164">
        <v>0</v>
      </c>
      <c r="K455" s="164">
        <v>0</v>
      </c>
      <c r="L455" s="164">
        <v>0</v>
      </c>
      <c r="M455" s="164">
        <v>0</v>
      </c>
      <c r="N455" s="164">
        <v>0</v>
      </c>
      <c r="O455" s="164">
        <v>0</v>
      </c>
      <c r="P455" s="164" t="s">
        <v>105</v>
      </c>
      <c r="Q455" s="164" t="s">
        <v>105</v>
      </c>
      <c r="R455" s="186">
        <v>0</v>
      </c>
      <c r="S455" s="186">
        <v>0</v>
      </c>
      <c r="T455" s="187">
        <v>0</v>
      </c>
      <c r="U455" s="187">
        <v>0</v>
      </c>
      <c r="V455" s="188">
        <v>0</v>
      </c>
      <c r="W455" s="188">
        <v>0</v>
      </c>
      <c r="X455" s="186">
        <v>0</v>
      </c>
      <c r="Y455" s="186">
        <v>0</v>
      </c>
      <c r="Z455" s="186">
        <v>0</v>
      </c>
      <c r="AA455" s="167">
        <v>0</v>
      </c>
      <c r="AB455" s="186">
        <v>0</v>
      </c>
      <c r="AC455" s="186">
        <v>0</v>
      </c>
      <c r="AD455" s="167">
        <v>0</v>
      </c>
      <c r="AE455" s="186">
        <v>0</v>
      </c>
      <c r="AF455" s="186">
        <v>0</v>
      </c>
      <c r="AG455" s="167">
        <v>0</v>
      </c>
      <c r="AH455" s="186">
        <v>0</v>
      </c>
      <c r="AI455" s="186">
        <v>0</v>
      </c>
      <c r="AJ455" s="167">
        <v>0</v>
      </c>
      <c r="AK455" s="186">
        <v>0</v>
      </c>
      <c r="AL455" s="186">
        <v>0</v>
      </c>
      <c r="AM455" s="167">
        <v>0</v>
      </c>
      <c r="AN455" s="186">
        <v>0</v>
      </c>
      <c r="AO455" s="186">
        <v>0</v>
      </c>
      <c r="AP455" s="167">
        <v>0</v>
      </c>
      <c r="AQ455" s="189">
        <v>0</v>
      </c>
      <c r="AR455" s="190">
        <v>0</v>
      </c>
      <c r="AS455" s="190">
        <v>0</v>
      </c>
      <c r="AT455" s="190">
        <v>0</v>
      </c>
      <c r="AU455" s="190"/>
      <c r="AV455" s="189">
        <v>0</v>
      </c>
      <c r="AW455" s="189">
        <v>0</v>
      </c>
      <c r="AX455" s="189">
        <v>0</v>
      </c>
    </row>
    <row r="456" spans="1:50" ht="20.25" hidden="1" x14ac:dyDescent="0.3">
      <c r="A456" s="181" t="s">
        <v>542</v>
      </c>
      <c r="B456" s="164">
        <v>317.5</v>
      </c>
      <c r="C456" s="164">
        <v>349</v>
      </c>
      <c r="D456" s="164">
        <v>241.5</v>
      </c>
      <c r="E456" s="164">
        <v>269</v>
      </c>
      <c r="F456" s="164">
        <v>104</v>
      </c>
      <c r="G456" s="164">
        <v>158</v>
      </c>
      <c r="H456" s="164">
        <v>431</v>
      </c>
      <c r="I456" s="164">
        <v>587</v>
      </c>
      <c r="J456" s="164">
        <v>358.25</v>
      </c>
      <c r="K456" s="164">
        <v>359.25</v>
      </c>
      <c r="L456" s="164">
        <v>256.25</v>
      </c>
      <c r="M456" s="164">
        <v>257.25</v>
      </c>
      <c r="N456" s="164">
        <v>1.5</v>
      </c>
      <c r="O456" s="164">
        <v>34.21</v>
      </c>
      <c r="P456" s="164">
        <v>6</v>
      </c>
      <c r="Q456" s="164">
        <v>133</v>
      </c>
      <c r="R456" s="186">
        <v>315.5</v>
      </c>
      <c r="S456" s="186">
        <v>315.5</v>
      </c>
      <c r="T456" s="187">
        <v>161.10500000000002</v>
      </c>
      <c r="U456" s="187">
        <v>94.96</v>
      </c>
      <c r="V456" s="188">
        <v>0</v>
      </c>
      <c r="W456" s="188">
        <v>0</v>
      </c>
      <c r="X456" s="186">
        <v>0</v>
      </c>
      <c r="Y456" s="186">
        <v>0</v>
      </c>
      <c r="Z456" s="186">
        <v>0</v>
      </c>
      <c r="AA456" s="157">
        <v>0</v>
      </c>
      <c r="AB456" s="186">
        <v>0</v>
      </c>
      <c r="AC456" s="186">
        <v>0</v>
      </c>
      <c r="AD456" s="157">
        <v>0</v>
      </c>
      <c r="AE456" s="186">
        <v>0</v>
      </c>
      <c r="AF456" s="186">
        <v>0</v>
      </c>
      <c r="AG456" s="157">
        <v>0</v>
      </c>
      <c r="AH456" s="186">
        <v>0</v>
      </c>
      <c r="AI456" s="186">
        <v>0</v>
      </c>
      <c r="AJ456" s="157">
        <v>0</v>
      </c>
      <c r="AK456" s="186">
        <v>0</v>
      </c>
      <c r="AL456" s="186">
        <v>0</v>
      </c>
      <c r="AM456" s="157">
        <v>0</v>
      </c>
      <c r="AN456" s="186">
        <v>0</v>
      </c>
      <c r="AO456" s="186">
        <v>0</v>
      </c>
      <c r="AP456" s="157">
        <v>0</v>
      </c>
      <c r="AQ456" s="189">
        <v>349</v>
      </c>
      <c r="AR456" s="190">
        <v>0</v>
      </c>
      <c r="AS456" s="190">
        <v>0</v>
      </c>
      <c r="AT456" s="190">
        <v>47</v>
      </c>
      <c r="AU456" s="190"/>
      <c r="AV456" s="189">
        <v>316</v>
      </c>
      <c r="AW456" s="190">
        <v>175.37</v>
      </c>
      <c r="AX456" s="189">
        <v>555</v>
      </c>
    </row>
    <row r="457" spans="1:50" ht="20.25" hidden="1" x14ac:dyDescent="0.3">
      <c r="A457" s="163" t="s">
        <v>543</v>
      </c>
      <c r="B457" s="164">
        <v>45.25</v>
      </c>
      <c r="C457" s="164">
        <v>45</v>
      </c>
      <c r="D457" s="164">
        <v>28.25</v>
      </c>
      <c r="E457" s="164">
        <v>38</v>
      </c>
      <c r="F457" s="164">
        <v>11</v>
      </c>
      <c r="G457" s="164">
        <v>26</v>
      </c>
      <c r="H457" s="164">
        <v>400</v>
      </c>
      <c r="I457" s="164">
        <v>679</v>
      </c>
      <c r="J457" s="164">
        <v>0</v>
      </c>
      <c r="K457" s="164">
        <v>0</v>
      </c>
      <c r="L457" s="164">
        <v>0</v>
      </c>
      <c r="M457" s="164">
        <v>0</v>
      </c>
      <c r="N457" s="164">
        <v>0</v>
      </c>
      <c r="O457" s="164">
        <v>0</v>
      </c>
      <c r="P457" s="164" t="s">
        <v>105</v>
      </c>
      <c r="Q457" s="164" t="s">
        <v>105</v>
      </c>
      <c r="R457" s="186">
        <v>45</v>
      </c>
      <c r="S457" s="186">
        <v>45</v>
      </c>
      <c r="T457" s="187">
        <v>11</v>
      </c>
      <c r="U457" s="187">
        <v>0.75</v>
      </c>
      <c r="V457" s="188">
        <v>0</v>
      </c>
      <c r="W457" s="188">
        <v>0</v>
      </c>
      <c r="X457" s="186">
        <v>0</v>
      </c>
      <c r="Y457" s="186">
        <v>0</v>
      </c>
      <c r="Z457" s="186">
        <v>0</v>
      </c>
      <c r="AA457" s="167">
        <v>0</v>
      </c>
      <c r="AB457" s="186">
        <v>0</v>
      </c>
      <c r="AC457" s="186">
        <v>0</v>
      </c>
      <c r="AD457" s="167">
        <v>0</v>
      </c>
      <c r="AE457" s="186">
        <v>0</v>
      </c>
      <c r="AF457" s="186">
        <v>0</v>
      </c>
      <c r="AG457" s="167">
        <v>0</v>
      </c>
      <c r="AH457" s="186">
        <v>0</v>
      </c>
      <c r="AI457" s="186">
        <v>0</v>
      </c>
      <c r="AJ457" s="167">
        <v>0</v>
      </c>
      <c r="AK457" s="186">
        <v>0</v>
      </c>
      <c r="AL457" s="186">
        <v>0</v>
      </c>
      <c r="AM457" s="167">
        <v>0</v>
      </c>
      <c r="AN457" s="186">
        <v>0</v>
      </c>
      <c r="AO457" s="186">
        <v>0</v>
      </c>
      <c r="AP457" s="167">
        <v>0</v>
      </c>
      <c r="AQ457" s="189">
        <v>45</v>
      </c>
      <c r="AR457" s="190">
        <v>0</v>
      </c>
      <c r="AS457" s="190">
        <v>0</v>
      </c>
      <c r="AT457" s="190">
        <v>7</v>
      </c>
      <c r="AU457" s="190"/>
      <c r="AV457" s="189">
        <v>45</v>
      </c>
      <c r="AW457" s="189">
        <v>26</v>
      </c>
      <c r="AX457" s="189">
        <v>568</v>
      </c>
    </row>
    <row r="458" spans="1:50" ht="20.25" hidden="1" x14ac:dyDescent="0.3">
      <c r="A458" s="163" t="s">
        <v>544</v>
      </c>
      <c r="B458" s="164">
        <v>7</v>
      </c>
      <c r="C458" s="164">
        <v>36</v>
      </c>
      <c r="D458" s="164">
        <v>0</v>
      </c>
      <c r="E458" s="164">
        <v>0</v>
      </c>
      <c r="F458" s="164">
        <v>0</v>
      </c>
      <c r="G458" s="164">
        <v>0</v>
      </c>
      <c r="H458" s="164">
        <v>0</v>
      </c>
      <c r="I458" s="164">
        <v>0</v>
      </c>
      <c r="J458" s="164">
        <v>8</v>
      </c>
      <c r="K458" s="164">
        <v>9</v>
      </c>
      <c r="L458" s="164">
        <v>0</v>
      </c>
      <c r="M458" s="164">
        <v>1</v>
      </c>
      <c r="N458" s="164">
        <v>0</v>
      </c>
      <c r="O458" s="164">
        <v>0.5</v>
      </c>
      <c r="P458" s="164" t="s">
        <v>105</v>
      </c>
      <c r="Q458" s="164">
        <v>500</v>
      </c>
      <c r="R458" s="186">
        <v>8</v>
      </c>
      <c r="S458" s="186">
        <v>8</v>
      </c>
      <c r="T458" s="187">
        <v>0.2</v>
      </c>
      <c r="U458" s="187">
        <v>1.5</v>
      </c>
      <c r="V458" s="188">
        <v>0</v>
      </c>
      <c r="W458" s="188">
        <v>0</v>
      </c>
      <c r="X458" s="186">
        <v>0</v>
      </c>
      <c r="Y458" s="186">
        <v>0</v>
      </c>
      <c r="Z458" s="186">
        <v>0</v>
      </c>
      <c r="AA458" s="167">
        <v>0</v>
      </c>
      <c r="AB458" s="186">
        <v>0</v>
      </c>
      <c r="AC458" s="186">
        <v>0</v>
      </c>
      <c r="AD458" s="167">
        <v>0</v>
      </c>
      <c r="AE458" s="186">
        <v>0</v>
      </c>
      <c r="AF458" s="186">
        <v>0</v>
      </c>
      <c r="AG458" s="167">
        <v>0</v>
      </c>
      <c r="AH458" s="186">
        <v>0</v>
      </c>
      <c r="AI458" s="186">
        <v>0</v>
      </c>
      <c r="AJ458" s="167">
        <v>0</v>
      </c>
      <c r="AK458" s="186">
        <v>0</v>
      </c>
      <c r="AL458" s="186">
        <v>0</v>
      </c>
      <c r="AM458" s="167">
        <v>0</v>
      </c>
      <c r="AN458" s="186">
        <v>0</v>
      </c>
      <c r="AO458" s="186">
        <v>0</v>
      </c>
      <c r="AP458" s="167">
        <v>0</v>
      </c>
      <c r="AQ458" s="189">
        <v>36</v>
      </c>
      <c r="AR458" s="190">
        <v>0</v>
      </c>
      <c r="AS458" s="190">
        <v>0</v>
      </c>
      <c r="AT458" s="190">
        <v>7</v>
      </c>
      <c r="AU458" s="190"/>
      <c r="AV458" s="189">
        <v>7</v>
      </c>
      <c r="AW458" s="189">
        <v>1.05</v>
      </c>
      <c r="AX458" s="189">
        <v>150</v>
      </c>
    </row>
    <row r="459" spans="1:50" ht="20.25" hidden="1" x14ac:dyDescent="0.3">
      <c r="A459" s="163" t="s">
        <v>545</v>
      </c>
      <c r="B459" s="164">
        <v>12</v>
      </c>
      <c r="C459" s="164">
        <v>12</v>
      </c>
      <c r="D459" s="164">
        <v>12</v>
      </c>
      <c r="E459" s="164">
        <v>12</v>
      </c>
      <c r="F459" s="164">
        <v>2</v>
      </c>
      <c r="G459" s="164">
        <v>3</v>
      </c>
      <c r="H459" s="164">
        <v>143</v>
      </c>
      <c r="I459" s="164">
        <v>241</v>
      </c>
      <c r="J459" s="164">
        <v>0</v>
      </c>
      <c r="K459" s="164">
        <v>0</v>
      </c>
      <c r="L459" s="164">
        <v>0</v>
      </c>
      <c r="M459" s="164">
        <v>0</v>
      </c>
      <c r="N459" s="164">
        <v>0</v>
      </c>
      <c r="O459" s="164">
        <v>0</v>
      </c>
      <c r="P459" s="164" t="s">
        <v>105</v>
      </c>
      <c r="Q459" s="164" t="s">
        <v>105</v>
      </c>
      <c r="R459" s="186">
        <v>12</v>
      </c>
      <c r="S459" s="186">
        <v>12</v>
      </c>
      <c r="T459" s="187">
        <v>0</v>
      </c>
      <c r="U459" s="187">
        <v>0</v>
      </c>
      <c r="V459" s="188">
        <v>0</v>
      </c>
      <c r="W459" s="188">
        <v>0</v>
      </c>
      <c r="X459" s="186">
        <v>0</v>
      </c>
      <c r="Y459" s="186">
        <v>0</v>
      </c>
      <c r="Z459" s="186">
        <v>0</v>
      </c>
      <c r="AA459" s="167">
        <v>0</v>
      </c>
      <c r="AB459" s="186">
        <v>0</v>
      </c>
      <c r="AC459" s="186">
        <v>0</v>
      </c>
      <c r="AD459" s="167">
        <v>0</v>
      </c>
      <c r="AE459" s="186">
        <v>0</v>
      </c>
      <c r="AF459" s="186">
        <v>0</v>
      </c>
      <c r="AG459" s="167">
        <v>0</v>
      </c>
      <c r="AH459" s="186">
        <v>0</v>
      </c>
      <c r="AI459" s="186">
        <v>0</v>
      </c>
      <c r="AJ459" s="167">
        <v>0</v>
      </c>
      <c r="AK459" s="186">
        <v>0</v>
      </c>
      <c r="AL459" s="186">
        <v>0</v>
      </c>
      <c r="AM459" s="167">
        <v>0</v>
      </c>
      <c r="AN459" s="186">
        <v>0</v>
      </c>
      <c r="AO459" s="186">
        <v>0</v>
      </c>
      <c r="AP459" s="167">
        <v>0</v>
      </c>
      <c r="AQ459" s="189">
        <v>12</v>
      </c>
      <c r="AR459" s="190">
        <v>0</v>
      </c>
      <c r="AS459" s="190">
        <v>0</v>
      </c>
      <c r="AT459" s="190">
        <v>0</v>
      </c>
      <c r="AU459" s="190"/>
      <c r="AV459" s="189">
        <v>12</v>
      </c>
      <c r="AW459" s="189">
        <v>2.46</v>
      </c>
      <c r="AX459" s="189">
        <v>205</v>
      </c>
    </row>
    <row r="460" spans="1:50" ht="20.25" hidden="1" x14ac:dyDescent="0.3">
      <c r="A460" s="163" t="s">
        <v>546</v>
      </c>
      <c r="B460" s="164">
        <v>64.5</v>
      </c>
      <c r="C460" s="164">
        <v>64</v>
      </c>
      <c r="D460" s="164">
        <v>44</v>
      </c>
      <c r="E460" s="164">
        <v>44</v>
      </c>
      <c r="F460" s="164">
        <v>23</v>
      </c>
      <c r="G460" s="164">
        <v>31</v>
      </c>
      <c r="H460" s="164">
        <v>515</v>
      </c>
      <c r="I460" s="164">
        <v>713</v>
      </c>
      <c r="J460" s="164">
        <v>140</v>
      </c>
      <c r="K460" s="164">
        <v>140</v>
      </c>
      <c r="L460" s="164">
        <v>100</v>
      </c>
      <c r="M460" s="164">
        <v>100</v>
      </c>
      <c r="N460" s="164">
        <v>0</v>
      </c>
      <c r="O460" s="164">
        <v>0</v>
      </c>
      <c r="P460" s="164">
        <v>0</v>
      </c>
      <c r="Q460" s="164">
        <v>0</v>
      </c>
      <c r="R460" s="186">
        <v>58.75</v>
      </c>
      <c r="S460" s="186">
        <v>58.75</v>
      </c>
      <c r="T460" s="187">
        <v>50</v>
      </c>
      <c r="U460" s="187">
        <v>41.5</v>
      </c>
      <c r="V460" s="188">
        <v>0</v>
      </c>
      <c r="W460" s="188">
        <v>0</v>
      </c>
      <c r="X460" s="186">
        <v>0</v>
      </c>
      <c r="Y460" s="186">
        <v>0</v>
      </c>
      <c r="Z460" s="186">
        <v>0</v>
      </c>
      <c r="AA460" s="167">
        <v>0</v>
      </c>
      <c r="AB460" s="186">
        <v>0</v>
      </c>
      <c r="AC460" s="186">
        <v>0</v>
      </c>
      <c r="AD460" s="167">
        <v>0</v>
      </c>
      <c r="AE460" s="186">
        <v>0</v>
      </c>
      <c r="AF460" s="186">
        <v>0</v>
      </c>
      <c r="AG460" s="167">
        <v>0</v>
      </c>
      <c r="AH460" s="186">
        <v>0</v>
      </c>
      <c r="AI460" s="186">
        <v>0</v>
      </c>
      <c r="AJ460" s="167">
        <v>0</v>
      </c>
      <c r="AK460" s="186">
        <v>0</v>
      </c>
      <c r="AL460" s="186">
        <v>0</v>
      </c>
      <c r="AM460" s="167">
        <v>0</v>
      </c>
      <c r="AN460" s="186">
        <v>0</v>
      </c>
      <c r="AO460" s="186">
        <v>0</v>
      </c>
      <c r="AP460" s="167">
        <v>0</v>
      </c>
      <c r="AQ460" s="189">
        <v>64</v>
      </c>
      <c r="AR460" s="190">
        <v>0</v>
      </c>
      <c r="AS460" s="190">
        <v>0</v>
      </c>
      <c r="AT460" s="190">
        <v>20</v>
      </c>
      <c r="AU460" s="190"/>
      <c r="AV460" s="189">
        <v>64</v>
      </c>
      <c r="AW460" s="189">
        <v>52</v>
      </c>
      <c r="AX460" s="189">
        <v>816</v>
      </c>
    </row>
    <row r="461" spans="1:50" ht="20.25" hidden="1" x14ac:dyDescent="0.3">
      <c r="A461" s="163" t="s">
        <v>547</v>
      </c>
      <c r="B461" s="164">
        <v>14</v>
      </c>
      <c r="C461" s="164">
        <v>14</v>
      </c>
      <c r="D461" s="164">
        <v>13.5</v>
      </c>
      <c r="E461" s="164">
        <v>14</v>
      </c>
      <c r="F461" s="164">
        <v>6</v>
      </c>
      <c r="G461" s="164">
        <v>7</v>
      </c>
      <c r="H461" s="164">
        <v>450</v>
      </c>
      <c r="I461" s="164">
        <v>492</v>
      </c>
      <c r="J461" s="164">
        <v>27</v>
      </c>
      <c r="K461" s="164">
        <v>27</v>
      </c>
      <c r="L461" s="164">
        <v>13.5</v>
      </c>
      <c r="M461" s="164">
        <v>13.5</v>
      </c>
      <c r="N461" s="164">
        <v>0</v>
      </c>
      <c r="O461" s="164">
        <v>0</v>
      </c>
      <c r="P461" s="164">
        <v>0</v>
      </c>
      <c r="Q461" s="164">
        <v>0</v>
      </c>
      <c r="R461" s="186">
        <v>13.5</v>
      </c>
      <c r="S461" s="186">
        <v>13.5</v>
      </c>
      <c r="T461" s="187">
        <v>7.25</v>
      </c>
      <c r="U461" s="187">
        <v>0</v>
      </c>
      <c r="V461" s="188">
        <v>0</v>
      </c>
      <c r="W461" s="188">
        <v>0</v>
      </c>
      <c r="X461" s="186">
        <v>0</v>
      </c>
      <c r="Y461" s="186">
        <v>0</v>
      </c>
      <c r="Z461" s="186">
        <v>0</v>
      </c>
      <c r="AA461" s="167">
        <v>0</v>
      </c>
      <c r="AB461" s="186">
        <v>0</v>
      </c>
      <c r="AC461" s="186">
        <v>0</v>
      </c>
      <c r="AD461" s="167">
        <v>0</v>
      </c>
      <c r="AE461" s="186">
        <v>0</v>
      </c>
      <c r="AF461" s="186">
        <v>0</v>
      </c>
      <c r="AG461" s="167">
        <v>0</v>
      </c>
      <c r="AH461" s="186">
        <v>0</v>
      </c>
      <c r="AI461" s="186">
        <v>0</v>
      </c>
      <c r="AJ461" s="167">
        <v>0</v>
      </c>
      <c r="AK461" s="186">
        <v>0</v>
      </c>
      <c r="AL461" s="186">
        <v>0</v>
      </c>
      <c r="AM461" s="167">
        <v>0</v>
      </c>
      <c r="AN461" s="186">
        <v>0</v>
      </c>
      <c r="AO461" s="186">
        <v>0</v>
      </c>
      <c r="AP461" s="167">
        <v>0</v>
      </c>
      <c r="AQ461" s="189">
        <v>14</v>
      </c>
      <c r="AR461" s="190">
        <v>0</v>
      </c>
      <c r="AS461" s="190">
        <v>0</v>
      </c>
      <c r="AT461" s="190">
        <v>0</v>
      </c>
      <c r="AU461" s="190"/>
      <c r="AV461" s="189">
        <v>14</v>
      </c>
      <c r="AW461" s="189">
        <v>6</v>
      </c>
      <c r="AX461" s="189">
        <v>396</v>
      </c>
    </row>
    <row r="462" spans="1:50" ht="20.25" hidden="1" x14ac:dyDescent="0.3">
      <c r="A462" s="163" t="s">
        <v>548</v>
      </c>
      <c r="B462" s="164">
        <v>37</v>
      </c>
      <c r="C462" s="164">
        <v>37</v>
      </c>
      <c r="D462" s="164">
        <v>33.75</v>
      </c>
      <c r="E462" s="164">
        <v>37</v>
      </c>
      <c r="F462" s="164">
        <v>24</v>
      </c>
      <c r="G462" s="164">
        <v>28</v>
      </c>
      <c r="H462" s="164">
        <v>714</v>
      </c>
      <c r="I462" s="164">
        <v>747</v>
      </c>
      <c r="J462" s="164">
        <v>34.75</v>
      </c>
      <c r="K462" s="164">
        <v>34.75</v>
      </c>
      <c r="L462" s="164">
        <v>22.75</v>
      </c>
      <c r="M462" s="164">
        <v>22.75</v>
      </c>
      <c r="N462" s="164">
        <v>0</v>
      </c>
      <c r="O462" s="164">
        <v>0</v>
      </c>
      <c r="P462" s="164">
        <v>0</v>
      </c>
      <c r="Q462" s="164">
        <v>0</v>
      </c>
      <c r="R462" s="186">
        <v>37.75</v>
      </c>
      <c r="S462" s="186">
        <v>37.75</v>
      </c>
      <c r="T462" s="187">
        <v>3</v>
      </c>
      <c r="U462" s="187">
        <v>0</v>
      </c>
      <c r="V462" s="188">
        <v>0</v>
      </c>
      <c r="W462" s="188">
        <v>0</v>
      </c>
      <c r="X462" s="186">
        <v>0</v>
      </c>
      <c r="Y462" s="186">
        <v>0</v>
      </c>
      <c r="Z462" s="186">
        <v>0</v>
      </c>
      <c r="AA462" s="167">
        <v>0</v>
      </c>
      <c r="AB462" s="186">
        <v>0</v>
      </c>
      <c r="AC462" s="186">
        <v>0</v>
      </c>
      <c r="AD462" s="167">
        <v>0</v>
      </c>
      <c r="AE462" s="186">
        <v>0</v>
      </c>
      <c r="AF462" s="186">
        <v>0</v>
      </c>
      <c r="AG462" s="167">
        <v>0</v>
      </c>
      <c r="AH462" s="186">
        <v>0</v>
      </c>
      <c r="AI462" s="186">
        <v>0</v>
      </c>
      <c r="AJ462" s="167">
        <v>0</v>
      </c>
      <c r="AK462" s="186">
        <v>0</v>
      </c>
      <c r="AL462" s="186">
        <v>0</v>
      </c>
      <c r="AM462" s="167">
        <v>0</v>
      </c>
      <c r="AN462" s="186">
        <v>0</v>
      </c>
      <c r="AO462" s="186">
        <v>0</v>
      </c>
      <c r="AP462" s="167">
        <v>0</v>
      </c>
      <c r="AQ462" s="189">
        <v>37</v>
      </c>
      <c r="AR462" s="190">
        <v>0</v>
      </c>
      <c r="AS462" s="190">
        <v>0</v>
      </c>
      <c r="AT462" s="190">
        <v>0</v>
      </c>
      <c r="AU462" s="190"/>
      <c r="AV462" s="189">
        <v>37</v>
      </c>
      <c r="AW462" s="189">
        <v>24</v>
      </c>
      <c r="AX462" s="189">
        <v>653</v>
      </c>
    </row>
    <row r="463" spans="1:50" ht="20.25" hidden="1" x14ac:dyDescent="0.3">
      <c r="A463" s="163" t="s">
        <v>549</v>
      </c>
      <c r="B463" s="164">
        <v>28.5</v>
      </c>
      <c r="C463" s="164">
        <v>28</v>
      </c>
      <c r="D463" s="164">
        <v>28.5</v>
      </c>
      <c r="E463" s="164">
        <v>28</v>
      </c>
      <c r="F463" s="164">
        <v>0</v>
      </c>
      <c r="G463" s="164">
        <v>0</v>
      </c>
      <c r="H463" s="164">
        <v>0</v>
      </c>
      <c r="I463" s="164">
        <v>0</v>
      </c>
      <c r="J463" s="164">
        <v>2</v>
      </c>
      <c r="K463" s="164">
        <v>2</v>
      </c>
      <c r="L463" s="164">
        <v>1</v>
      </c>
      <c r="M463" s="164">
        <v>1</v>
      </c>
      <c r="N463" s="164">
        <v>0</v>
      </c>
      <c r="O463" s="164">
        <v>0</v>
      </c>
      <c r="P463" s="164">
        <v>0</v>
      </c>
      <c r="Q463" s="164">
        <v>0</v>
      </c>
      <c r="R463" s="186">
        <v>28.5</v>
      </c>
      <c r="S463" s="186">
        <v>28.5</v>
      </c>
      <c r="T463" s="187">
        <v>4.6550000000000002</v>
      </c>
      <c r="U463" s="187">
        <v>5</v>
      </c>
      <c r="V463" s="188">
        <v>0</v>
      </c>
      <c r="W463" s="188">
        <v>0</v>
      </c>
      <c r="X463" s="186">
        <v>0</v>
      </c>
      <c r="Y463" s="186">
        <v>0</v>
      </c>
      <c r="Z463" s="186">
        <v>0</v>
      </c>
      <c r="AA463" s="167">
        <v>0</v>
      </c>
      <c r="AB463" s="186">
        <v>0</v>
      </c>
      <c r="AC463" s="186">
        <v>0</v>
      </c>
      <c r="AD463" s="167">
        <v>0</v>
      </c>
      <c r="AE463" s="186">
        <v>0</v>
      </c>
      <c r="AF463" s="186">
        <v>0</v>
      </c>
      <c r="AG463" s="167">
        <v>0</v>
      </c>
      <c r="AH463" s="186">
        <v>0</v>
      </c>
      <c r="AI463" s="186">
        <v>0</v>
      </c>
      <c r="AJ463" s="167">
        <v>0</v>
      </c>
      <c r="AK463" s="186">
        <v>0</v>
      </c>
      <c r="AL463" s="186">
        <v>0</v>
      </c>
      <c r="AM463" s="167">
        <v>0</v>
      </c>
      <c r="AN463" s="186">
        <v>0</v>
      </c>
      <c r="AO463" s="186">
        <v>0</v>
      </c>
      <c r="AP463" s="167">
        <v>0</v>
      </c>
      <c r="AQ463" s="189">
        <v>28</v>
      </c>
      <c r="AR463" s="190">
        <v>0</v>
      </c>
      <c r="AS463" s="190">
        <v>0</v>
      </c>
      <c r="AT463" s="190">
        <v>0</v>
      </c>
      <c r="AU463" s="190"/>
      <c r="AV463" s="189">
        <v>28</v>
      </c>
      <c r="AW463" s="189">
        <v>1.46</v>
      </c>
      <c r="AX463" s="189">
        <v>52</v>
      </c>
    </row>
    <row r="464" spans="1:50" ht="20.25" hidden="1" x14ac:dyDescent="0.3">
      <c r="A464" s="163" t="s">
        <v>550</v>
      </c>
      <c r="B464" s="164">
        <v>0</v>
      </c>
      <c r="C464" s="164">
        <v>0</v>
      </c>
      <c r="D464" s="164">
        <v>0</v>
      </c>
      <c r="E464" s="164">
        <v>0</v>
      </c>
      <c r="F464" s="164">
        <v>0</v>
      </c>
      <c r="G464" s="164">
        <v>0</v>
      </c>
      <c r="H464" s="164">
        <v>0</v>
      </c>
      <c r="I464" s="164">
        <v>0</v>
      </c>
      <c r="J464" s="164">
        <v>8</v>
      </c>
      <c r="K464" s="164">
        <v>8</v>
      </c>
      <c r="L464" s="164">
        <v>8</v>
      </c>
      <c r="M464" s="164">
        <v>8</v>
      </c>
      <c r="N464" s="164">
        <v>0</v>
      </c>
      <c r="O464" s="164">
        <v>0</v>
      </c>
      <c r="P464" s="164">
        <v>0</v>
      </c>
      <c r="Q464" s="164">
        <v>0</v>
      </c>
      <c r="R464" s="186">
        <v>0</v>
      </c>
      <c r="S464" s="186">
        <v>0</v>
      </c>
      <c r="T464" s="187">
        <v>0</v>
      </c>
      <c r="U464" s="187">
        <v>0</v>
      </c>
      <c r="V464" s="188">
        <v>0</v>
      </c>
      <c r="W464" s="188">
        <v>0</v>
      </c>
      <c r="X464" s="186">
        <v>0</v>
      </c>
      <c r="Y464" s="186">
        <v>0</v>
      </c>
      <c r="Z464" s="186">
        <v>0</v>
      </c>
      <c r="AA464" s="167">
        <v>0</v>
      </c>
      <c r="AB464" s="186">
        <v>0</v>
      </c>
      <c r="AC464" s="186">
        <v>0</v>
      </c>
      <c r="AD464" s="167">
        <v>0</v>
      </c>
      <c r="AE464" s="186">
        <v>0</v>
      </c>
      <c r="AF464" s="186">
        <v>0</v>
      </c>
      <c r="AG464" s="167">
        <v>0</v>
      </c>
      <c r="AH464" s="186">
        <v>0</v>
      </c>
      <c r="AI464" s="186">
        <v>0</v>
      </c>
      <c r="AJ464" s="167">
        <v>0</v>
      </c>
      <c r="AK464" s="186">
        <v>0</v>
      </c>
      <c r="AL464" s="186">
        <v>0</v>
      </c>
      <c r="AM464" s="167">
        <v>0</v>
      </c>
      <c r="AN464" s="186">
        <v>0</v>
      </c>
      <c r="AO464" s="186">
        <v>0</v>
      </c>
      <c r="AP464" s="167">
        <v>0</v>
      </c>
      <c r="AQ464" s="189">
        <v>0</v>
      </c>
      <c r="AR464" s="190">
        <v>0</v>
      </c>
      <c r="AS464" s="190">
        <v>0</v>
      </c>
      <c r="AT464" s="190">
        <v>0</v>
      </c>
      <c r="AU464" s="190"/>
      <c r="AV464" s="189">
        <v>0</v>
      </c>
      <c r="AW464" s="189">
        <v>0</v>
      </c>
      <c r="AX464" s="189">
        <v>0</v>
      </c>
    </row>
    <row r="465" spans="1:50" ht="20.25" hidden="1" x14ac:dyDescent="0.3">
      <c r="A465" s="163" t="s">
        <v>551</v>
      </c>
      <c r="B465" s="164">
        <v>0</v>
      </c>
      <c r="C465" s="164">
        <v>3</v>
      </c>
      <c r="D465" s="164">
        <v>0</v>
      </c>
      <c r="E465" s="164">
        <v>0</v>
      </c>
      <c r="F465" s="164">
        <v>0</v>
      </c>
      <c r="G465" s="164">
        <v>0</v>
      </c>
      <c r="H465" s="164">
        <v>0</v>
      </c>
      <c r="I465" s="164">
        <v>0</v>
      </c>
      <c r="J465" s="164">
        <v>5</v>
      </c>
      <c r="K465" s="164">
        <v>5</v>
      </c>
      <c r="L465" s="164">
        <v>0</v>
      </c>
      <c r="M465" s="164">
        <v>0</v>
      </c>
      <c r="N465" s="164">
        <v>0</v>
      </c>
      <c r="O465" s="164">
        <v>0</v>
      </c>
      <c r="P465" s="164" t="s">
        <v>105</v>
      </c>
      <c r="Q465" s="164" t="s">
        <v>105</v>
      </c>
      <c r="R465" s="186">
        <v>3.5</v>
      </c>
      <c r="S465" s="186">
        <v>3.5</v>
      </c>
      <c r="T465" s="187">
        <v>0</v>
      </c>
      <c r="U465" s="187">
        <v>1</v>
      </c>
      <c r="V465" s="188">
        <v>0</v>
      </c>
      <c r="W465" s="188">
        <v>0</v>
      </c>
      <c r="X465" s="186">
        <v>0</v>
      </c>
      <c r="Y465" s="186">
        <v>0</v>
      </c>
      <c r="Z465" s="186">
        <v>0</v>
      </c>
      <c r="AA465" s="167">
        <v>0</v>
      </c>
      <c r="AB465" s="186">
        <v>0</v>
      </c>
      <c r="AC465" s="186">
        <v>0</v>
      </c>
      <c r="AD465" s="167">
        <v>0</v>
      </c>
      <c r="AE465" s="186">
        <v>0</v>
      </c>
      <c r="AF465" s="186">
        <v>0</v>
      </c>
      <c r="AG465" s="167">
        <v>0</v>
      </c>
      <c r="AH465" s="186">
        <v>0</v>
      </c>
      <c r="AI465" s="186">
        <v>0</v>
      </c>
      <c r="AJ465" s="167">
        <v>0</v>
      </c>
      <c r="AK465" s="186">
        <v>0</v>
      </c>
      <c r="AL465" s="186">
        <v>0</v>
      </c>
      <c r="AM465" s="167">
        <v>0</v>
      </c>
      <c r="AN465" s="186">
        <v>0</v>
      </c>
      <c r="AO465" s="186">
        <v>0</v>
      </c>
      <c r="AP465" s="167">
        <v>0</v>
      </c>
      <c r="AQ465" s="189">
        <v>3</v>
      </c>
      <c r="AR465" s="190">
        <v>0</v>
      </c>
      <c r="AS465" s="190">
        <v>0</v>
      </c>
      <c r="AT465" s="190">
        <v>0</v>
      </c>
      <c r="AU465" s="190"/>
      <c r="AV465" s="189">
        <v>0</v>
      </c>
      <c r="AW465" s="189">
        <v>0</v>
      </c>
      <c r="AX465" s="189">
        <v>0</v>
      </c>
    </row>
    <row r="466" spans="1:50" ht="20.25" hidden="1" x14ac:dyDescent="0.3">
      <c r="A466" s="163" t="s">
        <v>552</v>
      </c>
      <c r="B466" s="164">
        <v>12</v>
      </c>
      <c r="C466" s="164">
        <v>12</v>
      </c>
      <c r="D466" s="164">
        <v>9</v>
      </c>
      <c r="E466" s="164">
        <v>9</v>
      </c>
      <c r="F466" s="164">
        <v>3</v>
      </c>
      <c r="G466" s="164">
        <v>6</v>
      </c>
      <c r="H466" s="164">
        <v>315</v>
      </c>
      <c r="I466" s="164">
        <v>712</v>
      </c>
      <c r="J466" s="164">
        <v>63</v>
      </c>
      <c r="K466" s="164">
        <v>63</v>
      </c>
      <c r="L466" s="164">
        <v>63</v>
      </c>
      <c r="M466" s="164">
        <v>63</v>
      </c>
      <c r="N466" s="164">
        <v>0</v>
      </c>
      <c r="O466" s="164">
        <v>0</v>
      </c>
      <c r="P466" s="164">
        <v>0</v>
      </c>
      <c r="Q466" s="164">
        <v>0</v>
      </c>
      <c r="R466" s="186">
        <v>9</v>
      </c>
      <c r="S466" s="186">
        <v>9</v>
      </c>
      <c r="T466" s="187">
        <v>7</v>
      </c>
      <c r="U466" s="187">
        <v>2</v>
      </c>
      <c r="V466" s="188">
        <v>0</v>
      </c>
      <c r="W466" s="188">
        <v>0</v>
      </c>
      <c r="X466" s="186">
        <v>0</v>
      </c>
      <c r="Y466" s="186">
        <v>0</v>
      </c>
      <c r="Z466" s="186">
        <v>0</v>
      </c>
      <c r="AA466" s="167">
        <v>0</v>
      </c>
      <c r="AB466" s="186">
        <v>0</v>
      </c>
      <c r="AC466" s="186">
        <v>0</v>
      </c>
      <c r="AD466" s="167">
        <v>0</v>
      </c>
      <c r="AE466" s="186">
        <v>0</v>
      </c>
      <c r="AF466" s="186">
        <v>0</v>
      </c>
      <c r="AG466" s="167">
        <v>0</v>
      </c>
      <c r="AH466" s="186">
        <v>0</v>
      </c>
      <c r="AI466" s="186">
        <v>0</v>
      </c>
      <c r="AJ466" s="167">
        <v>0</v>
      </c>
      <c r="AK466" s="186">
        <v>0</v>
      </c>
      <c r="AL466" s="186">
        <v>0</v>
      </c>
      <c r="AM466" s="167">
        <v>0</v>
      </c>
      <c r="AN466" s="186">
        <v>0</v>
      </c>
      <c r="AO466" s="186">
        <v>0</v>
      </c>
      <c r="AP466" s="167">
        <v>0</v>
      </c>
      <c r="AQ466" s="189">
        <v>12</v>
      </c>
      <c r="AR466" s="190">
        <v>0</v>
      </c>
      <c r="AS466" s="190">
        <v>0</v>
      </c>
      <c r="AT466" s="190">
        <v>3</v>
      </c>
      <c r="AU466" s="190"/>
      <c r="AV466" s="189">
        <v>12</v>
      </c>
      <c r="AW466" s="189">
        <v>7</v>
      </c>
      <c r="AX466" s="189">
        <v>623</v>
      </c>
    </row>
    <row r="467" spans="1:50" ht="20.25" hidden="1" x14ac:dyDescent="0.3">
      <c r="A467" s="163" t="s">
        <v>553</v>
      </c>
      <c r="B467" s="164">
        <v>0</v>
      </c>
      <c r="C467" s="164">
        <v>0</v>
      </c>
      <c r="D467" s="164">
        <v>0</v>
      </c>
      <c r="E467" s="164">
        <v>0</v>
      </c>
      <c r="F467" s="164">
        <v>0</v>
      </c>
      <c r="G467" s="164">
        <v>0</v>
      </c>
      <c r="H467" s="164">
        <v>0</v>
      </c>
      <c r="I467" s="164">
        <v>0</v>
      </c>
      <c r="J467" s="164">
        <v>0</v>
      </c>
      <c r="K467" s="164">
        <v>0</v>
      </c>
      <c r="L467" s="164">
        <v>0</v>
      </c>
      <c r="M467" s="164">
        <v>0</v>
      </c>
      <c r="N467" s="164">
        <v>0</v>
      </c>
      <c r="O467" s="164">
        <v>0</v>
      </c>
      <c r="P467" s="164" t="s">
        <v>105</v>
      </c>
      <c r="Q467" s="164" t="s">
        <v>105</v>
      </c>
      <c r="R467" s="186">
        <v>0</v>
      </c>
      <c r="S467" s="186">
        <v>0</v>
      </c>
      <c r="T467" s="187">
        <v>0</v>
      </c>
      <c r="U467" s="187">
        <v>0</v>
      </c>
      <c r="V467" s="188">
        <v>0</v>
      </c>
      <c r="W467" s="188">
        <v>0</v>
      </c>
      <c r="X467" s="186">
        <v>0</v>
      </c>
      <c r="Y467" s="186">
        <v>0</v>
      </c>
      <c r="Z467" s="186">
        <v>0</v>
      </c>
      <c r="AA467" s="167">
        <v>0</v>
      </c>
      <c r="AB467" s="186">
        <v>0</v>
      </c>
      <c r="AC467" s="186">
        <v>0</v>
      </c>
      <c r="AD467" s="167">
        <v>0</v>
      </c>
      <c r="AE467" s="186">
        <v>0</v>
      </c>
      <c r="AF467" s="186">
        <v>0</v>
      </c>
      <c r="AG467" s="167">
        <v>0</v>
      </c>
      <c r="AH467" s="186">
        <v>0</v>
      </c>
      <c r="AI467" s="186">
        <v>0</v>
      </c>
      <c r="AJ467" s="167">
        <v>0</v>
      </c>
      <c r="AK467" s="186">
        <v>0</v>
      </c>
      <c r="AL467" s="186">
        <v>0</v>
      </c>
      <c r="AM467" s="167">
        <v>0</v>
      </c>
      <c r="AN467" s="186">
        <v>0</v>
      </c>
      <c r="AO467" s="186">
        <v>0</v>
      </c>
      <c r="AP467" s="167">
        <v>0</v>
      </c>
      <c r="AQ467" s="189">
        <v>0</v>
      </c>
      <c r="AR467" s="190">
        <v>0</v>
      </c>
      <c r="AS467" s="190">
        <v>0</v>
      </c>
      <c r="AT467" s="190">
        <v>0</v>
      </c>
      <c r="AU467" s="190"/>
      <c r="AV467" s="189">
        <v>0</v>
      </c>
      <c r="AW467" s="189">
        <v>0</v>
      </c>
      <c r="AX467" s="189">
        <v>0</v>
      </c>
    </row>
    <row r="468" spans="1:50" ht="20.25" hidden="1" x14ac:dyDescent="0.3">
      <c r="A468" s="163" t="s">
        <v>554</v>
      </c>
      <c r="B468" s="164">
        <v>25</v>
      </c>
      <c r="C468" s="164">
        <v>25</v>
      </c>
      <c r="D468" s="164">
        <v>14.75</v>
      </c>
      <c r="E468" s="164">
        <v>25</v>
      </c>
      <c r="F468" s="164">
        <v>3</v>
      </c>
      <c r="G468" s="164">
        <v>12</v>
      </c>
      <c r="H468" s="164">
        <v>182</v>
      </c>
      <c r="I468" s="164">
        <v>465</v>
      </c>
      <c r="J468" s="164">
        <v>15</v>
      </c>
      <c r="K468" s="164">
        <v>15</v>
      </c>
      <c r="L468" s="164">
        <v>15</v>
      </c>
      <c r="M468" s="164">
        <v>15</v>
      </c>
      <c r="N468" s="164">
        <v>0</v>
      </c>
      <c r="O468" s="164">
        <v>30.21</v>
      </c>
      <c r="P468" s="164">
        <v>0</v>
      </c>
      <c r="Q468" s="164">
        <v>2014</v>
      </c>
      <c r="R468" s="186">
        <v>24.75</v>
      </c>
      <c r="S468" s="186">
        <v>24.75</v>
      </c>
      <c r="T468" s="187">
        <v>23.75</v>
      </c>
      <c r="U468" s="187">
        <v>12.25</v>
      </c>
      <c r="V468" s="188">
        <v>0</v>
      </c>
      <c r="W468" s="188">
        <v>0</v>
      </c>
      <c r="X468" s="186">
        <v>0</v>
      </c>
      <c r="Y468" s="186">
        <v>0</v>
      </c>
      <c r="Z468" s="186">
        <v>0</v>
      </c>
      <c r="AA468" s="167">
        <v>0</v>
      </c>
      <c r="AB468" s="186">
        <v>0</v>
      </c>
      <c r="AC468" s="186">
        <v>0</v>
      </c>
      <c r="AD468" s="167">
        <v>0</v>
      </c>
      <c r="AE468" s="186">
        <v>0</v>
      </c>
      <c r="AF468" s="186">
        <v>0</v>
      </c>
      <c r="AG468" s="167">
        <v>0</v>
      </c>
      <c r="AH468" s="186">
        <v>0</v>
      </c>
      <c r="AI468" s="186">
        <v>0</v>
      </c>
      <c r="AJ468" s="167">
        <v>0</v>
      </c>
      <c r="AK468" s="186">
        <v>0</v>
      </c>
      <c r="AL468" s="186">
        <v>0</v>
      </c>
      <c r="AM468" s="167">
        <v>0</v>
      </c>
      <c r="AN468" s="186">
        <v>0</v>
      </c>
      <c r="AO468" s="186">
        <v>0</v>
      </c>
      <c r="AP468" s="167">
        <v>0</v>
      </c>
      <c r="AQ468" s="189">
        <v>25</v>
      </c>
      <c r="AR468" s="190">
        <v>0</v>
      </c>
      <c r="AS468" s="190">
        <v>0</v>
      </c>
      <c r="AT468" s="190">
        <v>0</v>
      </c>
      <c r="AU468" s="190"/>
      <c r="AV468" s="189">
        <v>25</v>
      </c>
      <c r="AW468" s="189">
        <v>10</v>
      </c>
      <c r="AX468" s="189">
        <v>408</v>
      </c>
    </row>
    <row r="469" spans="1:50" ht="20.25" hidden="1" x14ac:dyDescent="0.3">
      <c r="A469" s="163" t="s">
        <v>555</v>
      </c>
      <c r="B469" s="164">
        <v>10</v>
      </c>
      <c r="C469" s="164">
        <v>10</v>
      </c>
      <c r="D469" s="164">
        <v>0</v>
      </c>
      <c r="E469" s="164">
        <v>0</v>
      </c>
      <c r="F469" s="164">
        <v>0</v>
      </c>
      <c r="G469" s="164">
        <v>0</v>
      </c>
      <c r="H469" s="164">
        <v>0</v>
      </c>
      <c r="I469" s="164">
        <v>0</v>
      </c>
      <c r="J469" s="164">
        <v>9</v>
      </c>
      <c r="K469" s="164">
        <v>9</v>
      </c>
      <c r="L469" s="164">
        <v>5</v>
      </c>
      <c r="M469" s="164">
        <v>5</v>
      </c>
      <c r="N469" s="164">
        <v>0</v>
      </c>
      <c r="O469" s="164">
        <v>0</v>
      </c>
      <c r="P469" s="164">
        <v>0</v>
      </c>
      <c r="Q469" s="164">
        <v>0</v>
      </c>
      <c r="R469" s="186">
        <v>12</v>
      </c>
      <c r="S469" s="186">
        <v>12</v>
      </c>
      <c r="T469" s="187">
        <v>9</v>
      </c>
      <c r="U469" s="187">
        <v>7</v>
      </c>
      <c r="V469" s="188">
        <v>0</v>
      </c>
      <c r="W469" s="188">
        <v>0</v>
      </c>
      <c r="X469" s="186">
        <v>0</v>
      </c>
      <c r="Y469" s="186">
        <v>0</v>
      </c>
      <c r="Z469" s="186">
        <v>0</v>
      </c>
      <c r="AA469" s="167">
        <v>0</v>
      </c>
      <c r="AB469" s="186">
        <v>0</v>
      </c>
      <c r="AC469" s="186">
        <v>0</v>
      </c>
      <c r="AD469" s="167">
        <v>0</v>
      </c>
      <c r="AE469" s="186">
        <v>0</v>
      </c>
      <c r="AF469" s="186">
        <v>0</v>
      </c>
      <c r="AG469" s="167">
        <v>0</v>
      </c>
      <c r="AH469" s="186">
        <v>0</v>
      </c>
      <c r="AI469" s="186">
        <v>0</v>
      </c>
      <c r="AJ469" s="167">
        <v>0</v>
      </c>
      <c r="AK469" s="186">
        <v>0</v>
      </c>
      <c r="AL469" s="186">
        <v>0</v>
      </c>
      <c r="AM469" s="167">
        <v>0</v>
      </c>
      <c r="AN469" s="186">
        <v>0</v>
      </c>
      <c r="AO469" s="186">
        <v>0</v>
      </c>
      <c r="AP469" s="167">
        <v>0</v>
      </c>
      <c r="AQ469" s="189">
        <v>10</v>
      </c>
      <c r="AR469" s="190">
        <v>0</v>
      </c>
      <c r="AS469" s="190">
        <v>0</v>
      </c>
      <c r="AT469" s="190">
        <v>10</v>
      </c>
      <c r="AU469" s="190"/>
      <c r="AV469" s="189">
        <v>10</v>
      </c>
      <c r="AW469" s="191">
        <v>1.4</v>
      </c>
      <c r="AX469" s="189">
        <v>140</v>
      </c>
    </row>
    <row r="470" spans="1:50" ht="20.25" hidden="1" x14ac:dyDescent="0.3">
      <c r="A470" s="163" t="s">
        <v>556</v>
      </c>
      <c r="B470" s="164">
        <v>31.25</v>
      </c>
      <c r="C470" s="164">
        <v>31</v>
      </c>
      <c r="D470" s="164">
        <v>31.25</v>
      </c>
      <c r="E470" s="164">
        <v>31</v>
      </c>
      <c r="F470" s="164">
        <v>18</v>
      </c>
      <c r="G470" s="164">
        <v>23</v>
      </c>
      <c r="H470" s="164">
        <v>585</v>
      </c>
      <c r="I470" s="164">
        <v>751</v>
      </c>
      <c r="J470" s="164">
        <v>25</v>
      </c>
      <c r="K470" s="164">
        <v>25</v>
      </c>
      <c r="L470" s="164">
        <v>15</v>
      </c>
      <c r="M470" s="164">
        <v>15</v>
      </c>
      <c r="N470" s="164">
        <v>0</v>
      </c>
      <c r="O470" s="164">
        <v>0</v>
      </c>
      <c r="P470" s="164">
        <v>0</v>
      </c>
      <c r="Q470" s="164">
        <v>0</v>
      </c>
      <c r="R470" s="186">
        <v>31.25</v>
      </c>
      <c r="S470" s="186">
        <v>31.25</v>
      </c>
      <c r="T470" s="187">
        <v>13</v>
      </c>
      <c r="U470" s="187">
        <v>17.96</v>
      </c>
      <c r="V470" s="188">
        <v>0</v>
      </c>
      <c r="W470" s="188">
        <v>0</v>
      </c>
      <c r="X470" s="186">
        <v>0</v>
      </c>
      <c r="Y470" s="186">
        <v>0</v>
      </c>
      <c r="Z470" s="186">
        <v>0</v>
      </c>
      <c r="AA470" s="167">
        <v>0</v>
      </c>
      <c r="AB470" s="186">
        <v>0</v>
      </c>
      <c r="AC470" s="186">
        <v>0</v>
      </c>
      <c r="AD470" s="167">
        <v>0</v>
      </c>
      <c r="AE470" s="186">
        <v>0</v>
      </c>
      <c r="AF470" s="186">
        <v>0</v>
      </c>
      <c r="AG470" s="167">
        <v>0</v>
      </c>
      <c r="AH470" s="186">
        <v>0</v>
      </c>
      <c r="AI470" s="186">
        <v>0</v>
      </c>
      <c r="AJ470" s="167">
        <v>0</v>
      </c>
      <c r="AK470" s="186">
        <v>0</v>
      </c>
      <c r="AL470" s="186">
        <v>0</v>
      </c>
      <c r="AM470" s="167">
        <v>0</v>
      </c>
      <c r="AN470" s="186">
        <v>0</v>
      </c>
      <c r="AO470" s="186">
        <v>0</v>
      </c>
      <c r="AP470" s="167">
        <v>0</v>
      </c>
      <c r="AQ470" s="189">
        <v>31</v>
      </c>
      <c r="AR470" s="190">
        <v>0</v>
      </c>
      <c r="AS470" s="190">
        <v>0</v>
      </c>
      <c r="AT470" s="190">
        <v>0</v>
      </c>
      <c r="AU470" s="190"/>
      <c r="AV470" s="189">
        <v>31</v>
      </c>
      <c r="AW470" s="189">
        <v>22</v>
      </c>
      <c r="AX470" s="189">
        <v>699</v>
      </c>
    </row>
    <row r="471" spans="1:50" ht="20.25" hidden="1" x14ac:dyDescent="0.3">
      <c r="A471" s="163" t="s">
        <v>557</v>
      </c>
      <c r="B471" s="164">
        <v>15</v>
      </c>
      <c r="C471" s="164">
        <v>15</v>
      </c>
      <c r="D471" s="164">
        <v>11.5</v>
      </c>
      <c r="E471" s="164">
        <v>15</v>
      </c>
      <c r="F471" s="164">
        <v>6</v>
      </c>
      <c r="G471" s="164">
        <v>13</v>
      </c>
      <c r="H471" s="164">
        <v>500</v>
      </c>
      <c r="I471" s="164">
        <v>861</v>
      </c>
      <c r="J471" s="164">
        <v>12.5</v>
      </c>
      <c r="K471" s="164">
        <v>12.5</v>
      </c>
      <c r="L471" s="164">
        <v>4</v>
      </c>
      <c r="M471" s="164">
        <v>4</v>
      </c>
      <c r="N471" s="164">
        <v>1.5</v>
      </c>
      <c r="O471" s="164">
        <v>2.2000000000000002</v>
      </c>
      <c r="P471" s="164">
        <v>375</v>
      </c>
      <c r="Q471" s="164">
        <v>550</v>
      </c>
      <c r="R471" s="186">
        <v>14.5</v>
      </c>
      <c r="S471" s="186">
        <v>14.5</v>
      </c>
      <c r="T471" s="187">
        <v>10.25</v>
      </c>
      <c r="U471" s="187">
        <v>3</v>
      </c>
      <c r="V471" s="188">
        <v>0</v>
      </c>
      <c r="W471" s="188">
        <v>0</v>
      </c>
      <c r="X471" s="186">
        <v>0</v>
      </c>
      <c r="Y471" s="186">
        <v>0</v>
      </c>
      <c r="Z471" s="186">
        <v>0</v>
      </c>
      <c r="AA471" s="167">
        <v>0</v>
      </c>
      <c r="AB471" s="186">
        <v>0</v>
      </c>
      <c r="AC471" s="186">
        <v>0</v>
      </c>
      <c r="AD471" s="167">
        <v>0</v>
      </c>
      <c r="AE471" s="186">
        <v>0</v>
      </c>
      <c r="AF471" s="186">
        <v>0</v>
      </c>
      <c r="AG471" s="167">
        <v>0</v>
      </c>
      <c r="AH471" s="186">
        <v>0</v>
      </c>
      <c r="AI471" s="186">
        <v>0</v>
      </c>
      <c r="AJ471" s="167">
        <v>0</v>
      </c>
      <c r="AK471" s="186">
        <v>0</v>
      </c>
      <c r="AL471" s="186">
        <v>0</v>
      </c>
      <c r="AM471" s="167">
        <v>0</v>
      </c>
      <c r="AN471" s="186">
        <v>0</v>
      </c>
      <c r="AO471" s="186">
        <v>0</v>
      </c>
      <c r="AP471" s="167">
        <v>0</v>
      </c>
      <c r="AQ471" s="189">
        <v>15</v>
      </c>
      <c r="AR471" s="190">
        <v>0</v>
      </c>
      <c r="AS471" s="190">
        <v>0</v>
      </c>
      <c r="AT471" s="190">
        <v>0</v>
      </c>
      <c r="AU471" s="190"/>
      <c r="AV471" s="189">
        <v>15</v>
      </c>
      <c r="AW471" s="189">
        <v>11</v>
      </c>
      <c r="AX471" s="189">
        <v>764</v>
      </c>
    </row>
    <row r="472" spans="1:50" ht="20.25" hidden="1" x14ac:dyDescent="0.3">
      <c r="A472" s="163" t="s">
        <v>558</v>
      </c>
      <c r="B472" s="164">
        <v>4</v>
      </c>
      <c r="C472" s="164">
        <v>4</v>
      </c>
      <c r="D472" s="164">
        <v>3</v>
      </c>
      <c r="E472" s="164">
        <v>4</v>
      </c>
      <c r="F472" s="164">
        <v>1</v>
      </c>
      <c r="G472" s="164">
        <v>1</v>
      </c>
      <c r="H472" s="164">
        <v>170</v>
      </c>
      <c r="I472" s="164">
        <v>254</v>
      </c>
      <c r="J472" s="164">
        <v>4</v>
      </c>
      <c r="K472" s="164">
        <v>4</v>
      </c>
      <c r="L472" s="164">
        <v>4</v>
      </c>
      <c r="M472" s="164">
        <v>4</v>
      </c>
      <c r="N472" s="164">
        <v>0</v>
      </c>
      <c r="O472" s="164">
        <v>1.3</v>
      </c>
      <c r="P472" s="164">
        <v>0</v>
      </c>
      <c r="Q472" s="164">
        <v>325</v>
      </c>
      <c r="R472" s="186">
        <v>4</v>
      </c>
      <c r="S472" s="186">
        <v>4</v>
      </c>
      <c r="T472" s="187">
        <v>4</v>
      </c>
      <c r="U472" s="187">
        <v>1</v>
      </c>
      <c r="V472" s="188">
        <v>0</v>
      </c>
      <c r="W472" s="188">
        <v>0</v>
      </c>
      <c r="X472" s="186">
        <v>0</v>
      </c>
      <c r="Y472" s="186">
        <v>0</v>
      </c>
      <c r="Z472" s="186">
        <v>0</v>
      </c>
      <c r="AA472" s="167">
        <v>0</v>
      </c>
      <c r="AB472" s="186">
        <v>0</v>
      </c>
      <c r="AC472" s="186">
        <v>0</v>
      </c>
      <c r="AD472" s="167">
        <v>0</v>
      </c>
      <c r="AE472" s="186">
        <v>0</v>
      </c>
      <c r="AF472" s="186">
        <v>0</v>
      </c>
      <c r="AG472" s="167">
        <v>0</v>
      </c>
      <c r="AH472" s="186">
        <v>0</v>
      </c>
      <c r="AI472" s="186">
        <v>0</v>
      </c>
      <c r="AJ472" s="167">
        <v>0</v>
      </c>
      <c r="AK472" s="186">
        <v>0</v>
      </c>
      <c r="AL472" s="186">
        <v>0</v>
      </c>
      <c r="AM472" s="167">
        <v>0</v>
      </c>
      <c r="AN472" s="186">
        <v>0</v>
      </c>
      <c r="AO472" s="186">
        <v>0</v>
      </c>
      <c r="AP472" s="167">
        <v>0</v>
      </c>
      <c r="AQ472" s="189">
        <v>4</v>
      </c>
      <c r="AR472" s="190">
        <v>0</v>
      </c>
      <c r="AS472" s="190">
        <v>0</v>
      </c>
      <c r="AT472" s="190">
        <v>0</v>
      </c>
      <c r="AU472" s="190"/>
      <c r="AV472" s="189">
        <v>4</v>
      </c>
      <c r="AW472" s="189">
        <v>1</v>
      </c>
      <c r="AX472" s="189">
        <v>193</v>
      </c>
    </row>
    <row r="473" spans="1:50" ht="20.25" hidden="1" x14ac:dyDescent="0.3">
      <c r="A473" s="163" t="s">
        <v>559</v>
      </c>
      <c r="B473" s="164">
        <v>12</v>
      </c>
      <c r="C473" s="164">
        <v>13</v>
      </c>
      <c r="D473" s="164">
        <v>12</v>
      </c>
      <c r="E473" s="164">
        <v>12</v>
      </c>
      <c r="F473" s="164">
        <v>7</v>
      </c>
      <c r="G473" s="164">
        <v>8</v>
      </c>
      <c r="H473" s="164">
        <v>583</v>
      </c>
      <c r="I473" s="164">
        <v>682</v>
      </c>
      <c r="J473" s="164">
        <v>5</v>
      </c>
      <c r="K473" s="164">
        <v>5</v>
      </c>
      <c r="L473" s="164">
        <v>5</v>
      </c>
      <c r="M473" s="164">
        <v>5</v>
      </c>
      <c r="N473" s="164">
        <v>0</v>
      </c>
      <c r="O473" s="164">
        <v>0</v>
      </c>
      <c r="P473" s="164">
        <v>0</v>
      </c>
      <c r="Q473" s="164">
        <v>0</v>
      </c>
      <c r="R473" s="186">
        <v>13</v>
      </c>
      <c r="S473" s="186">
        <v>13</v>
      </c>
      <c r="T473" s="187">
        <v>18</v>
      </c>
      <c r="U473" s="187">
        <v>2</v>
      </c>
      <c r="V473" s="188">
        <v>0</v>
      </c>
      <c r="W473" s="188">
        <v>0</v>
      </c>
      <c r="X473" s="186">
        <v>0</v>
      </c>
      <c r="Y473" s="186">
        <v>0</v>
      </c>
      <c r="Z473" s="186">
        <v>0</v>
      </c>
      <c r="AA473" s="167">
        <v>0</v>
      </c>
      <c r="AB473" s="186">
        <v>0</v>
      </c>
      <c r="AC473" s="186">
        <v>0</v>
      </c>
      <c r="AD473" s="167">
        <v>0</v>
      </c>
      <c r="AE473" s="186">
        <v>0</v>
      </c>
      <c r="AF473" s="186">
        <v>0</v>
      </c>
      <c r="AG473" s="167">
        <v>0</v>
      </c>
      <c r="AH473" s="186">
        <v>0</v>
      </c>
      <c r="AI473" s="186">
        <v>0</v>
      </c>
      <c r="AJ473" s="167">
        <v>0</v>
      </c>
      <c r="AK473" s="186">
        <v>0</v>
      </c>
      <c r="AL473" s="186">
        <v>0</v>
      </c>
      <c r="AM473" s="167">
        <v>0</v>
      </c>
      <c r="AN473" s="186">
        <v>0</v>
      </c>
      <c r="AO473" s="186">
        <v>0</v>
      </c>
      <c r="AP473" s="167">
        <v>0</v>
      </c>
      <c r="AQ473" s="189">
        <v>13</v>
      </c>
      <c r="AR473" s="190">
        <v>0</v>
      </c>
      <c r="AS473" s="190">
        <v>0</v>
      </c>
      <c r="AT473" s="190">
        <v>0</v>
      </c>
      <c r="AU473" s="190"/>
      <c r="AV473" s="189">
        <v>12</v>
      </c>
      <c r="AW473" s="189">
        <v>10</v>
      </c>
      <c r="AX473" s="189">
        <v>822</v>
      </c>
    </row>
    <row r="474" spans="1:50" ht="20.25" hidden="1" x14ac:dyDescent="0.3">
      <c r="A474" s="163" t="s">
        <v>560</v>
      </c>
      <c r="B474" s="164">
        <v>0</v>
      </c>
      <c r="C474" s="164">
        <v>0</v>
      </c>
      <c r="D474" s="164">
        <v>0</v>
      </c>
      <c r="E474" s="164">
        <v>0</v>
      </c>
      <c r="F474" s="164">
        <v>0</v>
      </c>
      <c r="G474" s="164">
        <v>0</v>
      </c>
      <c r="H474" s="164">
        <v>0</v>
      </c>
      <c r="I474" s="164">
        <v>0</v>
      </c>
      <c r="J474" s="164">
        <v>0</v>
      </c>
      <c r="K474" s="164">
        <v>0</v>
      </c>
      <c r="L474" s="164">
        <v>0</v>
      </c>
      <c r="M474" s="164">
        <v>0</v>
      </c>
      <c r="N474" s="164">
        <v>0</v>
      </c>
      <c r="O474" s="164">
        <v>0</v>
      </c>
      <c r="P474" s="164" t="s">
        <v>105</v>
      </c>
      <c r="Q474" s="164" t="s">
        <v>105</v>
      </c>
      <c r="R474" s="186">
        <v>0</v>
      </c>
      <c r="S474" s="186">
        <v>0</v>
      </c>
      <c r="T474" s="187">
        <v>0</v>
      </c>
      <c r="U474" s="187">
        <v>0</v>
      </c>
      <c r="V474" s="188">
        <v>0</v>
      </c>
      <c r="W474" s="188">
        <v>0</v>
      </c>
      <c r="X474" s="186">
        <v>0</v>
      </c>
      <c r="Y474" s="186">
        <v>0</v>
      </c>
      <c r="Z474" s="186">
        <v>0</v>
      </c>
      <c r="AA474" s="167">
        <v>0</v>
      </c>
      <c r="AB474" s="186">
        <v>0</v>
      </c>
      <c r="AC474" s="186">
        <v>0</v>
      </c>
      <c r="AD474" s="167">
        <v>0</v>
      </c>
      <c r="AE474" s="186">
        <v>0</v>
      </c>
      <c r="AF474" s="186">
        <v>0</v>
      </c>
      <c r="AG474" s="167">
        <v>0</v>
      </c>
      <c r="AH474" s="186">
        <v>0</v>
      </c>
      <c r="AI474" s="186">
        <v>0</v>
      </c>
      <c r="AJ474" s="167">
        <v>0</v>
      </c>
      <c r="AK474" s="186">
        <v>0</v>
      </c>
      <c r="AL474" s="186">
        <v>0</v>
      </c>
      <c r="AM474" s="167">
        <v>0</v>
      </c>
      <c r="AN474" s="186">
        <v>0</v>
      </c>
      <c r="AO474" s="186">
        <v>0</v>
      </c>
      <c r="AP474" s="167">
        <v>0</v>
      </c>
      <c r="AQ474" s="189">
        <v>0</v>
      </c>
      <c r="AR474" s="190">
        <v>0</v>
      </c>
      <c r="AS474" s="190">
        <v>0</v>
      </c>
      <c r="AT474" s="190">
        <v>0</v>
      </c>
      <c r="AU474" s="190"/>
      <c r="AV474" s="189">
        <v>0</v>
      </c>
      <c r="AW474" s="189">
        <v>0</v>
      </c>
      <c r="AX474" s="189">
        <v>0</v>
      </c>
    </row>
    <row r="475" spans="1:50" ht="20.25" hidden="1" x14ac:dyDescent="0.3">
      <c r="A475" s="181" t="s">
        <v>561</v>
      </c>
      <c r="B475" s="164">
        <v>848</v>
      </c>
      <c r="C475" s="164">
        <v>848</v>
      </c>
      <c r="D475" s="164">
        <v>752</v>
      </c>
      <c r="E475" s="164">
        <v>805</v>
      </c>
      <c r="F475" s="164">
        <v>323.45000000000005</v>
      </c>
      <c r="G475" s="164">
        <v>461.71</v>
      </c>
      <c r="H475" s="164">
        <v>430</v>
      </c>
      <c r="I475" s="164">
        <v>574</v>
      </c>
      <c r="J475" s="164">
        <v>1977</v>
      </c>
      <c r="K475" s="164">
        <v>1275</v>
      </c>
      <c r="L475" s="164">
        <v>976.5</v>
      </c>
      <c r="M475" s="164">
        <v>973.5</v>
      </c>
      <c r="N475" s="164">
        <v>1073.0999999999999</v>
      </c>
      <c r="O475" s="164">
        <v>376.5</v>
      </c>
      <c r="P475" s="164">
        <v>1099</v>
      </c>
      <c r="Q475" s="164">
        <v>387</v>
      </c>
      <c r="R475" s="186">
        <v>884.88</v>
      </c>
      <c r="S475" s="186">
        <v>884.88</v>
      </c>
      <c r="T475" s="187">
        <v>559.89749999999901</v>
      </c>
      <c r="U475" s="187">
        <v>188.75</v>
      </c>
      <c r="V475" s="188">
        <v>0</v>
      </c>
      <c r="W475" s="188">
        <v>0</v>
      </c>
      <c r="X475" s="186">
        <v>1407</v>
      </c>
      <c r="Y475" s="186">
        <v>56.5</v>
      </c>
      <c r="Z475" s="186">
        <v>56.5</v>
      </c>
      <c r="AA475" s="157">
        <f>(Z475-Y475)/Y475*100</f>
        <v>0</v>
      </c>
      <c r="AB475" s="186">
        <v>0</v>
      </c>
      <c r="AC475" s="186">
        <v>0</v>
      </c>
      <c r="AD475" s="157">
        <v>0</v>
      </c>
      <c r="AE475" s="186">
        <v>0.32</v>
      </c>
      <c r="AF475" s="186">
        <v>0</v>
      </c>
      <c r="AG475" s="157">
        <v>0</v>
      </c>
      <c r="AH475" s="186">
        <v>40</v>
      </c>
      <c r="AI475" s="186">
        <v>55</v>
      </c>
      <c r="AJ475" s="157">
        <f>(AI475-AH475)/AH475*100</f>
        <v>37.5</v>
      </c>
      <c r="AK475" s="186">
        <v>17.899999999999999</v>
      </c>
      <c r="AL475" s="186">
        <v>10</v>
      </c>
      <c r="AM475" s="157">
        <f>(AL475-AK475)/AK475*100</f>
        <v>-44.134078212290504</v>
      </c>
      <c r="AN475" s="186">
        <v>448</v>
      </c>
      <c r="AO475" s="186">
        <v>182</v>
      </c>
      <c r="AP475" s="157">
        <f>(AO475-AN475)/AN475*100</f>
        <v>-59.375</v>
      </c>
      <c r="AQ475" s="189">
        <v>846</v>
      </c>
      <c r="AR475" s="190">
        <v>0</v>
      </c>
      <c r="AS475" s="190">
        <v>2</v>
      </c>
      <c r="AT475" s="190">
        <v>43</v>
      </c>
      <c r="AU475" s="190"/>
      <c r="AV475" s="189">
        <v>846</v>
      </c>
      <c r="AW475" s="190">
        <v>390.09999999999997</v>
      </c>
      <c r="AX475" s="189">
        <v>461</v>
      </c>
    </row>
    <row r="476" spans="1:50" ht="20.25" hidden="1" x14ac:dyDescent="0.3">
      <c r="A476" s="163" t="s">
        <v>562</v>
      </c>
      <c r="B476" s="164">
        <v>12</v>
      </c>
      <c r="C476" s="164">
        <v>12</v>
      </c>
      <c r="D476" s="164">
        <v>8</v>
      </c>
      <c r="E476" s="164">
        <v>8</v>
      </c>
      <c r="F476" s="164">
        <v>2</v>
      </c>
      <c r="G476" s="164">
        <v>5</v>
      </c>
      <c r="H476" s="164">
        <v>222</v>
      </c>
      <c r="I476" s="164">
        <v>567</v>
      </c>
      <c r="J476" s="164">
        <v>14</v>
      </c>
      <c r="K476" s="164">
        <v>14</v>
      </c>
      <c r="L476" s="164">
        <v>14</v>
      </c>
      <c r="M476" s="164">
        <v>14</v>
      </c>
      <c r="N476" s="164">
        <v>0</v>
      </c>
      <c r="O476" s="164">
        <v>16</v>
      </c>
      <c r="P476" s="164">
        <v>0</v>
      </c>
      <c r="Q476" s="164">
        <v>1143</v>
      </c>
      <c r="R476" s="186">
        <v>11.75</v>
      </c>
      <c r="S476" s="186">
        <v>11.75</v>
      </c>
      <c r="T476" s="187">
        <v>1</v>
      </c>
      <c r="U476" s="187">
        <v>1</v>
      </c>
      <c r="V476" s="188">
        <v>0</v>
      </c>
      <c r="W476" s="188">
        <v>0</v>
      </c>
      <c r="X476" s="186">
        <v>0</v>
      </c>
      <c r="Y476" s="186">
        <v>0</v>
      </c>
      <c r="Z476" s="186">
        <v>0</v>
      </c>
      <c r="AA476" s="167">
        <v>0</v>
      </c>
      <c r="AB476" s="186">
        <v>0</v>
      </c>
      <c r="AC476" s="186">
        <v>0</v>
      </c>
      <c r="AD476" s="167">
        <v>0</v>
      </c>
      <c r="AE476" s="186">
        <v>0</v>
      </c>
      <c r="AF476" s="186">
        <v>0</v>
      </c>
      <c r="AG476" s="167">
        <v>0</v>
      </c>
      <c r="AH476" s="186">
        <v>0</v>
      </c>
      <c r="AI476" s="186">
        <v>0</v>
      </c>
      <c r="AJ476" s="167">
        <v>0</v>
      </c>
      <c r="AK476" s="186">
        <v>0</v>
      </c>
      <c r="AL476" s="186">
        <v>0</v>
      </c>
      <c r="AM476" s="167">
        <v>0</v>
      </c>
      <c r="AN476" s="186">
        <v>0</v>
      </c>
      <c r="AO476" s="186">
        <v>0</v>
      </c>
      <c r="AP476" s="167">
        <v>0</v>
      </c>
      <c r="AQ476" s="189">
        <v>12</v>
      </c>
      <c r="AR476" s="190">
        <v>0</v>
      </c>
      <c r="AS476" s="190">
        <v>0</v>
      </c>
      <c r="AT476" s="190">
        <v>4</v>
      </c>
      <c r="AU476" s="190"/>
      <c r="AV476" s="189">
        <v>12</v>
      </c>
      <c r="AW476" s="189">
        <v>4.03</v>
      </c>
      <c r="AX476" s="189">
        <v>336</v>
      </c>
    </row>
    <row r="477" spans="1:50" ht="20.25" hidden="1" x14ac:dyDescent="0.3">
      <c r="A477" s="163" t="s">
        <v>563</v>
      </c>
      <c r="B477" s="164">
        <v>13</v>
      </c>
      <c r="C477" s="164">
        <v>13</v>
      </c>
      <c r="D477" s="164">
        <v>13</v>
      </c>
      <c r="E477" s="164">
        <v>13</v>
      </c>
      <c r="F477" s="164">
        <v>5</v>
      </c>
      <c r="G477" s="164">
        <v>7</v>
      </c>
      <c r="H477" s="164">
        <v>400</v>
      </c>
      <c r="I477" s="164">
        <v>551</v>
      </c>
      <c r="J477" s="164">
        <v>13</v>
      </c>
      <c r="K477" s="164">
        <v>13</v>
      </c>
      <c r="L477" s="164">
        <v>13</v>
      </c>
      <c r="M477" s="164">
        <v>13</v>
      </c>
      <c r="N477" s="164">
        <v>2.2999999999999998</v>
      </c>
      <c r="O477" s="164">
        <v>0.5</v>
      </c>
      <c r="P477" s="164">
        <v>177</v>
      </c>
      <c r="Q477" s="164">
        <v>38</v>
      </c>
      <c r="R477" s="186">
        <v>13</v>
      </c>
      <c r="S477" s="186">
        <v>13</v>
      </c>
      <c r="T477" s="187">
        <v>7</v>
      </c>
      <c r="U477" s="187">
        <v>0</v>
      </c>
      <c r="V477" s="188">
        <v>0</v>
      </c>
      <c r="W477" s="188">
        <v>0</v>
      </c>
      <c r="X477" s="186">
        <v>0</v>
      </c>
      <c r="Y477" s="186">
        <v>0</v>
      </c>
      <c r="Z477" s="186">
        <v>0</v>
      </c>
      <c r="AA477" s="167">
        <v>0</v>
      </c>
      <c r="AB477" s="186">
        <v>0</v>
      </c>
      <c r="AC477" s="186">
        <v>0</v>
      </c>
      <c r="AD477" s="167">
        <v>0</v>
      </c>
      <c r="AE477" s="186">
        <v>0</v>
      </c>
      <c r="AF477" s="186">
        <v>0</v>
      </c>
      <c r="AG477" s="167">
        <v>0</v>
      </c>
      <c r="AH477" s="186">
        <v>0</v>
      </c>
      <c r="AI477" s="186">
        <v>0</v>
      </c>
      <c r="AJ477" s="167">
        <v>0</v>
      </c>
      <c r="AK477" s="186">
        <v>0</v>
      </c>
      <c r="AL477" s="186">
        <v>0</v>
      </c>
      <c r="AM477" s="167">
        <v>0</v>
      </c>
      <c r="AN477" s="186">
        <v>0</v>
      </c>
      <c r="AO477" s="186">
        <v>0</v>
      </c>
      <c r="AP477" s="167">
        <v>0</v>
      </c>
      <c r="AQ477" s="189">
        <v>13</v>
      </c>
      <c r="AR477" s="190">
        <v>0</v>
      </c>
      <c r="AS477" s="190">
        <v>0</v>
      </c>
      <c r="AT477" s="190">
        <v>0</v>
      </c>
      <c r="AU477" s="190"/>
      <c r="AV477" s="189">
        <v>13</v>
      </c>
      <c r="AW477" s="189">
        <v>6</v>
      </c>
      <c r="AX477" s="189">
        <v>458</v>
      </c>
    </row>
    <row r="478" spans="1:50" ht="20.25" hidden="1" x14ac:dyDescent="0.3">
      <c r="A478" s="163" t="s">
        <v>564</v>
      </c>
      <c r="B478" s="164">
        <v>1</v>
      </c>
      <c r="C478" s="164">
        <v>1</v>
      </c>
      <c r="D478" s="164">
        <v>1</v>
      </c>
      <c r="E478" s="164">
        <v>1</v>
      </c>
      <c r="F478" s="164">
        <v>0.37</v>
      </c>
      <c r="G478" s="164">
        <v>0.52</v>
      </c>
      <c r="H478" s="164">
        <v>374</v>
      </c>
      <c r="I478" s="164">
        <v>515</v>
      </c>
      <c r="J478" s="164">
        <v>0</v>
      </c>
      <c r="K478" s="164">
        <v>0</v>
      </c>
      <c r="L478" s="164">
        <v>0</v>
      </c>
      <c r="M478" s="164">
        <v>0</v>
      </c>
      <c r="N478" s="164">
        <v>0</v>
      </c>
      <c r="O478" s="164">
        <v>0</v>
      </c>
      <c r="P478" s="164" t="s">
        <v>105</v>
      </c>
      <c r="Q478" s="164" t="s">
        <v>105</v>
      </c>
      <c r="R478" s="186">
        <v>1.25</v>
      </c>
      <c r="S478" s="186">
        <v>1.25</v>
      </c>
      <c r="T478" s="187">
        <v>0</v>
      </c>
      <c r="U478" s="187">
        <v>0</v>
      </c>
      <c r="V478" s="188">
        <v>0</v>
      </c>
      <c r="W478" s="188">
        <v>0</v>
      </c>
      <c r="X478" s="186">
        <v>0</v>
      </c>
      <c r="Y478" s="186">
        <v>0</v>
      </c>
      <c r="Z478" s="186">
        <v>0</v>
      </c>
      <c r="AA478" s="167">
        <v>0</v>
      </c>
      <c r="AB478" s="186">
        <v>0</v>
      </c>
      <c r="AC478" s="186">
        <v>0</v>
      </c>
      <c r="AD478" s="167">
        <v>0</v>
      </c>
      <c r="AE478" s="186">
        <v>0</v>
      </c>
      <c r="AF478" s="186">
        <v>0</v>
      </c>
      <c r="AG478" s="167">
        <v>0</v>
      </c>
      <c r="AH478" s="186">
        <v>0</v>
      </c>
      <c r="AI478" s="186">
        <v>0</v>
      </c>
      <c r="AJ478" s="167">
        <v>0</v>
      </c>
      <c r="AK478" s="186">
        <v>0</v>
      </c>
      <c r="AL478" s="186">
        <v>0</v>
      </c>
      <c r="AM478" s="167">
        <v>0</v>
      </c>
      <c r="AN478" s="186">
        <v>0</v>
      </c>
      <c r="AO478" s="186">
        <v>0</v>
      </c>
      <c r="AP478" s="167">
        <v>0</v>
      </c>
      <c r="AQ478" s="189">
        <v>1</v>
      </c>
      <c r="AR478" s="190">
        <v>0</v>
      </c>
      <c r="AS478" s="190">
        <v>0</v>
      </c>
      <c r="AT478" s="190">
        <v>0</v>
      </c>
      <c r="AU478" s="190"/>
      <c r="AV478" s="189">
        <v>1</v>
      </c>
      <c r="AW478" s="189">
        <v>0.43</v>
      </c>
      <c r="AX478" s="189">
        <v>428</v>
      </c>
    </row>
    <row r="479" spans="1:50" ht="20.25" hidden="1" x14ac:dyDescent="0.3">
      <c r="A479" s="163" t="s">
        <v>565</v>
      </c>
      <c r="B479" s="164">
        <v>63</v>
      </c>
      <c r="C479" s="164">
        <v>63</v>
      </c>
      <c r="D479" s="164">
        <v>59</v>
      </c>
      <c r="E479" s="164">
        <v>59</v>
      </c>
      <c r="F479" s="164">
        <v>18</v>
      </c>
      <c r="G479" s="164">
        <v>21</v>
      </c>
      <c r="H479" s="164">
        <v>300</v>
      </c>
      <c r="I479" s="164">
        <v>349</v>
      </c>
      <c r="J479" s="164">
        <v>147</v>
      </c>
      <c r="K479" s="164">
        <v>147</v>
      </c>
      <c r="L479" s="164">
        <v>99</v>
      </c>
      <c r="M479" s="164">
        <v>99</v>
      </c>
      <c r="N479" s="164">
        <v>298</v>
      </c>
      <c r="O479" s="164">
        <v>200</v>
      </c>
      <c r="P479" s="164">
        <v>3010</v>
      </c>
      <c r="Q479" s="164">
        <v>2020</v>
      </c>
      <c r="R479" s="186">
        <v>66.75</v>
      </c>
      <c r="S479" s="186">
        <v>66.75</v>
      </c>
      <c r="T479" s="187">
        <v>14.75</v>
      </c>
      <c r="U479" s="187">
        <v>1</v>
      </c>
      <c r="V479" s="188">
        <v>0</v>
      </c>
      <c r="W479" s="188">
        <v>0</v>
      </c>
      <c r="X479" s="186">
        <v>0</v>
      </c>
      <c r="Y479" s="186">
        <v>0</v>
      </c>
      <c r="Z479" s="186">
        <v>0</v>
      </c>
      <c r="AA479" s="167">
        <v>0</v>
      </c>
      <c r="AB479" s="186">
        <v>0</v>
      </c>
      <c r="AC479" s="186">
        <v>0</v>
      </c>
      <c r="AD479" s="167">
        <v>0</v>
      </c>
      <c r="AE479" s="186">
        <v>0</v>
      </c>
      <c r="AF479" s="186">
        <v>0</v>
      </c>
      <c r="AG479" s="167">
        <v>0</v>
      </c>
      <c r="AH479" s="186">
        <v>0</v>
      </c>
      <c r="AI479" s="186">
        <v>0</v>
      </c>
      <c r="AJ479" s="167">
        <v>0</v>
      </c>
      <c r="AK479" s="186">
        <v>0</v>
      </c>
      <c r="AL479" s="186">
        <v>0</v>
      </c>
      <c r="AM479" s="167">
        <v>0</v>
      </c>
      <c r="AN479" s="186">
        <v>0</v>
      </c>
      <c r="AO479" s="186">
        <v>0</v>
      </c>
      <c r="AP479" s="167">
        <v>0</v>
      </c>
      <c r="AQ479" s="189">
        <v>63</v>
      </c>
      <c r="AR479" s="190">
        <v>0</v>
      </c>
      <c r="AS479" s="190">
        <v>0</v>
      </c>
      <c r="AT479" s="190">
        <v>4</v>
      </c>
      <c r="AU479" s="190"/>
      <c r="AV479" s="189">
        <v>63</v>
      </c>
      <c r="AW479" s="189">
        <v>21</v>
      </c>
      <c r="AX479" s="189">
        <v>331</v>
      </c>
    </row>
    <row r="480" spans="1:50" ht="20.25" hidden="1" x14ac:dyDescent="0.3">
      <c r="A480" s="163" t="s">
        <v>566</v>
      </c>
      <c r="B480" s="164">
        <v>10</v>
      </c>
      <c r="C480" s="164">
        <v>10</v>
      </c>
      <c r="D480" s="164">
        <v>3</v>
      </c>
      <c r="E480" s="164">
        <v>6</v>
      </c>
      <c r="F480" s="164">
        <v>0.94</v>
      </c>
      <c r="G480" s="164">
        <v>2</v>
      </c>
      <c r="H480" s="164">
        <v>313</v>
      </c>
      <c r="I480" s="164">
        <v>350</v>
      </c>
      <c r="J480" s="164">
        <v>0</v>
      </c>
      <c r="K480" s="164">
        <v>0</v>
      </c>
      <c r="L480" s="164">
        <v>0</v>
      </c>
      <c r="M480" s="164">
        <v>0</v>
      </c>
      <c r="N480" s="164">
        <v>0</v>
      </c>
      <c r="O480" s="164">
        <v>0</v>
      </c>
      <c r="P480" s="164" t="s">
        <v>105</v>
      </c>
      <c r="Q480" s="164" t="s">
        <v>105</v>
      </c>
      <c r="R480" s="186">
        <v>10.5</v>
      </c>
      <c r="S480" s="186">
        <v>10.5</v>
      </c>
      <c r="T480" s="187">
        <v>2.25</v>
      </c>
      <c r="U480" s="187">
        <v>0.25</v>
      </c>
      <c r="V480" s="188">
        <v>0</v>
      </c>
      <c r="W480" s="188">
        <v>0</v>
      </c>
      <c r="X480" s="186">
        <v>0</v>
      </c>
      <c r="Y480" s="186">
        <v>0</v>
      </c>
      <c r="Z480" s="186">
        <v>0</v>
      </c>
      <c r="AA480" s="167">
        <v>0</v>
      </c>
      <c r="AB480" s="186">
        <v>0</v>
      </c>
      <c r="AC480" s="186">
        <v>0</v>
      </c>
      <c r="AD480" s="167">
        <v>0</v>
      </c>
      <c r="AE480" s="186">
        <v>0</v>
      </c>
      <c r="AF480" s="186">
        <v>0</v>
      </c>
      <c r="AG480" s="167">
        <v>0</v>
      </c>
      <c r="AH480" s="186">
        <v>0</v>
      </c>
      <c r="AI480" s="186">
        <v>0</v>
      </c>
      <c r="AJ480" s="167">
        <v>0</v>
      </c>
      <c r="AK480" s="186">
        <v>0</v>
      </c>
      <c r="AL480" s="186">
        <v>0</v>
      </c>
      <c r="AM480" s="167">
        <v>0</v>
      </c>
      <c r="AN480" s="186">
        <v>0</v>
      </c>
      <c r="AO480" s="186">
        <v>0</v>
      </c>
      <c r="AP480" s="167">
        <v>0</v>
      </c>
      <c r="AQ480" s="189">
        <v>10</v>
      </c>
      <c r="AR480" s="190">
        <v>0</v>
      </c>
      <c r="AS480" s="190">
        <v>0</v>
      </c>
      <c r="AT480" s="190">
        <v>4</v>
      </c>
      <c r="AU480" s="190"/>
      <c r="AV480" s="189">
        <v>10</v>
      </c>
      <c r="AW480" s="189">
        <v>3.32</v>
      </c>
      <c r="AX480" s="189">
        <v>332</v>
      </c>
    </row>
    <row r="481" spans="1:50" ht="20.25" hidden="1" x14ac:dyDescent="0.3">
      <c r="A481" s="163" t="s">
        <v>567</v>
      </c>
      <c r="B481" s="164">
        <v>0</v>
      </c>
      <c r="C481" s="164">
        <v>0</v>
      </c>
      <c r="D481" s="164">
        <v>0</v>
      </c>
      <c r="E481" s="164">
        <v>0</v>
      </c>
      <c r="F481" s="164">
        <v>0</v>
      </c>
      <c r="G481" s="164">
        <v>0</v>
      </c>
      <c r="H481" s="164">
        <v>0</v>
      </c>
      <c r="I481" s="164">
        <v>0</v>
      </c>
      <c r="J481" s="164">
        <v>0</v>
      </c>
      <c r="K481" s="164">
        <v>0</v>
      </c>
      <c r="L481" s="164">
        <v>0</v>
      </c>
      <c r="M481" s="164">
        <v>0</v>
      </c>
      <c r="N481" s="164">
        <v>0</v>
      </c>
      <c r="O481" s="164">
        <v>0</v>
      </c>
      <c r="P481" s="164" t="s">
        <v>105</v>
      </c>
      <c r="Q481" s="164" t="s">
        <v>105</v>
      </c>
      <c r="R481" s="186">
        <v>0</v>
      </c>
      <c r="S481" s="186">
        <v>0</v>
      </c>
      <c r="T481" s="187">
        <v>0</v>
      </c>
      <c r="U481" s="187">
        <v>0</v>
      </c>
      <c r="V481" s="188">
        <v>0</v>
      </c>
      <c r="W481" s="188">
        <v>0</v>
      </c>
      <c r="X481" s="186">
        <v>0</v>
      </c>
      <c r="Y481" s="186">
        <v>0</v>
      </c>
      <c r="Z481" s="186">
        <v>0</v>
      </c>
      <c r="AA481" s="167">
        <v>0</v>
      </c>
      <c r="AB481" s="186">
        <v>0</v>
      </c>
      <c r="AC481" s="186">
        <v>0</v>
      </c>
      <c r="AD481" s="167">
        <v>0</v>
      </c>
      <c r="AE481" s="186">
        <v>0</v>
      </c>
      <c r="AF481" s="186">
        <v>0</v>
      </c>
      <c r="AG481" s="167">
        <v>0</v>
      </c>
      <c r="AH481" s="186">
        <v>0</v>
      </c>
      <c r="AI481" s="186">
        <v>0</v>
      </c>
      <c r="AJ481" s="167">
        <v>0</v>
      </c>
      <c r="AK481" s="186">
        <v>0</v>
      </c>
      <c r="AL481" s="186">
        <v>0</v>
      </c>
      <c r="AM481" s="167">
        <v>0</v>
      </c>
      <c r="AN481" s="186">
        <v>0</v>
      </c>
      <c r="AO481" s="186">
        <v>0</v>
      </c>
      <c r="AP481" s="167">
        <v>0</v>
      </c>
      <c r="AQ481" s="189">
        <v>0</v>
      </c>
      <c r="AR481" s="190">
        <v>0</v>
      </c>
      <c r="AS481" s="190">
        <v>0</v>
      </c>
      <c r="AT481" s="190">
        <v>0</v>
      </c>
      <c r="AU481" s="190"/>
      <c r="AV481" s="189">
        <v>0</v>
      </c>
      <c r="AW481" s="189">
        <v>0</v>
      </c>
      <c r="AX481" s="189">
        <v>0</v>
      </c>
    </row>
    <row r="482" spans="1:50" ht="20.25" hidden="1" x14ac:dyDescent="0.3">
      <c r="A482" s="163" t="s">
        <v>568</v>
      </c>
      <c r="B482" s="164">
        <v>4</v>
      </c>
      <c r="C482" s="164">
        <v>4</v>
      </c>
      <c r="D482" s="164">
        <v>4</v>
      </c>
      <c r="E482" s="164">
        <v>4</v>
      </c>
      <c r="F482" s="164">
        <v>1</v>
      </c>
      <c r="G482" s="164">
        <v>2</v>
      </c>
      <c r="H482" s="164">
        <v>316</v>
      </c>
      <c r="I482" s="164">
        <v>435</v>
      </c>
      <c r="J482" s="164">
        <v>0</v>
      </c>
      <c r="K482" s="164">
        <v>0</v>
      </c>
      <c r="L482" s="164">
        <v>0</v>
      </c>
      <c r="M482" s="164">
        <v>0</v>
      </c>
      <c r="N482" s="164">
        <v>0</v>
      </c>
      <c r="O482" s="164">
        <v>0</v>
      </c>
      <c r="P482" s="164" t="s">
        <v>105</v>
      </c>
      <c r="Q482" s="164" t="s">
        <v>105</v>
      </c>
      <c r="R482" s="186">
        <v>3.5</v>
      </c>
      <c r="S482" s="186">
        <v>3.5</v>
      </c>
      <c r="T482" s="187">
        <v>0</v>
      </c>
      <c r="U482" s="187">
        <v>0</v>
      </c>
      <c r="V482" s="188">
        <v>0</v>
      </c>
      <c r="W482" s="188">
        <v>0</v>
      </c>
      <c r="X482" s="186">
        <v>0</v>
      </c>
      <c r="Y482" s="186">
        <v>0</v>
      </c>
      <c r="Z482" s="186">
        <v>0</v>
      </c>
      <c r="AA482" s="167">
        <v>0</v>
      </c>
      <c r="AB482" s="186">
        <v>0</v>
      </c>
      <c r="AC482" s="186">
        <v>0</v>
      </c>
      <c r="AD482" s="167">
        <v>0</v>
      </c>
      <c r="AE482" s="186">
        <v>0</v>
      </c>
      <c r="AF482" s="186">
        <v>0</v>
      </c>
      <c r="AG482" s="167">
        <v>0</v>
      </c>
      <c r="AH482" s="186">
        <v>0</v>
      </c>
      <c r="AI482" s="186">
        <v>0</v>
      </c>
      <c r="AJ482" s="167">
        <v>0</v>
      </c>
      <c r="AK482" s="186">
        <v>0</v>
      </c>
      <c r="AL482" s="186">
        <v>0</v>
      </c>
      <c r="AM482" s="167">
        <v>0</v>
      </c>
      <c r="AN482" s="186">
        <v>0</v>
      </c>
      <c r="AO482" s="186">
        <v>0</v>
      </c>
      <c r="AP482" s="167">
        <v>0</v>
      </c>
      <c r="AQ482" s="189">
        <v>4</v>
      </c>
      <c r="AR482" s="190">
        <v>0</v>
      </c>
      <c r="AS482" s="190">
        <v>0</v>
      </c>
      <c r="AT482" s="190">
        <v>0</v>
      </c>
      <c r="AU482" s="190"/>
      <c r="AV482" s="189">
        <v>4</v>
      </c>
      <c r="AW482" s="189">
        <v>1.44</v>
      </c>
      <c r="AX482" s="189">
        <v>361</v>
      </c>
    </row>
    <row r="483" spans="1:50" ht="20.25" hidden="1" x14ac:dyDescent="0.3">
      <c r="A483" s="163" t="s">
        <v>569</v>
      </c>
      <c r="B483" s="164">
        <v>0</v>
      </c>
      <c r="C483" s="164">
        <v>0</v>
      </c>
      <c r="D483" s="164">
        <v>0</v>
      </c>
      <c r="E483" s="164">
        <v>0</v>
      </c>
      <c r="F483" s="164">
        <v>0</v>
      </c>
      <c r="G483" s="164">
        <v>0</v>
      </c>
      <c r="H483" s="164">
        <v>0</v>
      </c>
      <c r="I483" s="164">
        <v>0</v>
      </c>
      <c r="J483" s="164">
        <v>0</v>
      </c>
      <c r="K483" s="164">
        <v>0</v>
      </c>
      <c r="L483" s="164">
        <v>0</v>
      </c>
      <c r="M483" s="164">
        <v>0</v>
      </c>
      <c r="N483" s="164">
        <v>0</v>
      </c>
      <c r="O483" s="164">
        <v>0</v>
      </c>
      <c r="P483" s="164" t="s">
        <v>105</v>
      </c>
      <c r="Q483" s="164" t="s">
        <v>105</v>
      </c>
      <c r="R483" s="186">
        <v>0</v>
      </c>
      <c r="S483" s="186">
        <v>0</v>
      </c>
      <c r="T483" s="187">
        <v>0</v>
      </c>
      <c r="U483" s="187">
        <v>0</v>
      </c>
      <c r="V483" s="188">
        <v>0</v>
      </c>
      <c r="W483" s="188">
        <v>0</v>
      </c>
      <c r="X483" s="186">
        <v>0</v>
      </c>
      <c r="Y483" s="186">
        <v>0</v>
      </c>
      <c r="Z483" s="186">
        <v>0</v>
      </c>
      <c r="AA483" s="167">
        <v>0</v>
      </c>
      <c r="AB483" s="186">
        <v>0</v>
      </c>
      <c r="AC483" s="186">
        <v>0</v>
      </c>
      <c r="AD483" s="167">
        <v>0</v>
      </c>
      <c r="AE483" s="186">
        <v>0</v>
      </c>
      <c r="AF483" s="186">
        <v>0</v>
      </c>
      <c r="AG483" s="167">
        <v>0</v>
      </c>
      <c r="AH483" s="186">
        <v>0</v>
      </c>
      <c r="AI483" s="186">
        <v>0</v>
      </c>
      <c r="AJ483" s="167">
        <v>0</v>
      </c>
      <c r="AK483" s="186">
        <v>0</v>
      </c>
      <c r="AL483" s="186">
        <v>0</v>
      </c>
      <c r="AM483" s="167">
        <v>0</v>
      </c>
      <c r="AN483" s="186">
        <v>0</v>
      </c>
      <c r="AO483" s="186">
        <v>0</v>
      </c>
      <c r="AP483" s="167">
        <v>0</v>
      </c>
      <c r="AQ483" s="189">
        <v>0</v>
      </c>
      <c r="AR483" s="190">
        <v>0</v>
      </c>
      <c r="AS483" s="190">
        <v>0</v>
      </c>
      <c r="AT483" s="190">
        <v>0</v>
      </c>
      <c r="AU483" s="190"/>
      <c r="AV483" s="189">
        <v>0</v>
      </c>
      <c r="AW483" s="189">
        <v>0</v>
      </c>
      <c r="AX483" s="189">
        <v>0</v>
      </c>
    </row>
    <row r="484" spans="1:50" ht="20.25" hidden="1" x14ac:dyDescent="0.3">
      <c r="A484" s="163" t="s">
        <v>570</v>
      </c>
      <c r="B484" s="164">
        <v>2</v>
      </c>
      <c r="C484" s="164">
        <v>2</v>
      </c>
      <c r="D484" s="164">
        <v>2</v>
      </c>
      <c r="E484" s="164">
        <v>2</v>
      </c>
      <c r="F484" s="164">
        <v>0.78</v>
      </c>
      <c r="G484" s="164">
        <v>0.92</v>
      </c>
      <c r="H484" s="164">
        <v>388</v>
      </c>
      <c r="I484" s="164">
        <v>460</v>
      </c>
      <c r="J484" s="164">
        <v>2</v>
      </c>
      <c r="K484" s="164">
        <v>2</v>
      </c>
      <c r="L484" s="164">
        <v>0</v>
      </c>
      <c r="M484" s="164">
        <v>0</v>
      </c>
      <c r="N484" s="164">
        <v>0</v>
      </c>
      <c r="O484" s="164">
        <v>0</v>
      </c>
      <c r="P484" s="164" t="s">
        <v>105</v>
      </c>
      <c r="Q484" s="164" t="s">
        <v>105</v>
      </c>
      <c r="R484" s="186">
        <v>2</v>
      </c>
      <c r="S484" s="186">
        <v>2</v>
      </c>
      <c r="T484" s="187">
        <v>11.5</v>
      </c>
      <c r="U484" s="187">
        <v>4</v>
      </c>
      <c r="V484" s="188">
        <v>0</v>
      </c>
      <c r="W484" s="188">
        <v>0</v>
      </c>
      <c r="X484" s="186">
        <v>0</v>
      </c>
      <c r="Y484" s="186">
        <v>0</v>
      </c>
      <c r="Z484" s="186">
        <v>0</v>
      </c>
      <c r="AA484" s="167">
        <v>0</v>
      </c>
      <c r="AB484" s="186">
        <v>0</v>
      </c>
      <c r="AC484" s="186">
        <v>0</v>
      </c>
      <c r="AD484" s="167">
        <v>0</v>
      </c>
      <c r="AE484" s="186">
        <v>0</v>
      </c>
      <c r="AF484" s="186">
        <v>0</v>
      </c>
      <c r="AG484" s="167">
        <v>0</v>
      </c>
      <c r="AH484" s="186">
        <v>0</v>
      </c>
      <c r="AI484" s="186">
        <v>0</v>
      </c>
      <c r="AJ484" s="167">
        <v>0</v>
      </c>
      <c r="AK484" s="186">
        <v>0</v>
      </c>
      <c r="AL484" s="186">
        <v>0</v>
      </c>
      <c r="AM484" s="167">
        <v>0</v>
      </c>
      <c r="AN484" s="186">
        <v>0</v>
      </c>
      <c r="AO484" s="186">
        <v>0</v>
      </c>
      <c r="AP484" s="167">
        <v>0</v>
      </c>
      <c r="AQ484" s="189">
        <v>2</v>
      </c>
      <c r="AR484" s="190">
        <v>0</v>
      </c>
      <c r="AS484" s="190">
        <v>0</v>
      </c>
      <c r="AT484" s="190">
        <v>0</v>
      </c>
      <c r="AU484" s="190"/>
      <c r="AV484" s="189">
        <v>2</v>
      </c>
      <c r="AW484" s="189">
        <v>0.85</v>
      </c>
      <c r="AX484" s="189">
        <v>424</v>
      </c>
    </row>
    <row r="485" spans="1:50" ht="20.25" hidden="1" x14ac:dyDescent="0.3">
      <c r="A485" s="163" t="s">
        <v>571</v>
      </c>
      <c r="B485" s="164">
        <v>225</v>
      </c>
      <c r="C485" s="164">
        <v>225</v>
      </c>
      <c r="D485" s="164">
        <v>184</v>
      </c>
      <c r="E485" s="164">
        <v>210</v>
      </c>
      <c r="F485" s="164">
        <v>86</v>
      </c>
      <c r="G485" s="164">
        <v>116</v>
      </c>
      <c r="H485" s="164">
        <v>468</v>
      </c>
      <c r="I485" s="164">
        <v>553</v>
      </c>
      <c r="J485" s="164">
        <v>266.5</v>
      </c>
      <c r="K485" s="164">
        <v>266.5</v>
      </c>
      <c r="L485" s="164">
        <v>104</v>
      </c>
      <c r="M485" s="164">
        <v>104</v>
      </c>
      <c r="N485" s="164">
        <v>41.9</v>
      </c>
      <c r="O485" s="164">
        <v>74.8</v>
      </c>
      <c r="P485" s="164">
        <v>403</v>
      </c>
      <c r="Q485" s="164">
        <v>719</v>
      </c>
      <c r="R485" s="186">
        <v>233.5</v>
      </c>
      <c r="S485" s="186">
        <v>233.5</v>
      </c>
      <c r="T485" s="187">
        <v>140.14749999999901</v>
      </c>
      <c r="U485" s="187">
        <v>26.5</v>
      </c>
      <c r="V485" s="188">
        <v>0</v>
      </c>
      <c r="W485" s="188">
        <v>0</v>
      </c>
      <c r="X485" s="186">
        <v>249</v>
      </c>
      <c r="Y485" s="186">
        <v>44</v>
      </c>
      <c r="Z485" s="186">
        <v>44</v>
      </c>
      <c r="AA485" s="167">
        <v>0</v>
      </c>
      <c r="AB485" s="186">
        <v>0</v>
      </c>
      <c r="AC485" s="186">
        <v>0</v>
      </c>
      <c r="AD485" s="167">
        <v>0</v>
      </c>
      <c r="AE485" s="186">
        <v>0.32</v>
      </c>
      <c r="AF485" s="186">
        <v>0</v>
      </c>
      <c r="AG485" s="167">
        <v>100</v>
      </c>
      <c r="AH485" s="186">
        <v>29</v>
      </c>
      <c r="AI485" s="186">
        <v>44</v>
      </c>
      <c r="AJ485" s="167">
        <v>51.724137931034484</v>
      </c>
      <c r="AK485" s="186">
        <v>7.9</v>
      </c>
      <c r="AL485" s="186">
        <v>0.9</v>
      </c>
      <c r="AM485" s="167">
        <v>88.607594936708793</v>
      </c>
      <c r="AN485" s="186">
        <v>272</v>
      </c>
      <c r="AO485" s="186">
        <v>20</v>
      </c>
      <c r="AP485" s="167">
        <v>92.647058823529406</v>
      </c>
      <c r="AQ485" s="189">
        <v>223</v>
      </c>
      <c r="AR485" s="190">
        <v>0</v>
      </c>
      <c r="AS485" s="190">
        <v>2</v>
      </c>
      <c r="AT485" s="190">
        <v>15</v>
      </c>
      <c r="AU485" s="190"/>
      <c r="AV485" s="189">
        <v>223</v>
      </c>
      <c r="AW485" s="189">
        <v>85</v>
      </c>
      <c r="AX485" s="189">
        <v>383</v>
      </c>
    </row>
    <row r="486" spans="1:50" ht="20.25" hidden="1" x14ac:dyDescent="0.3">
      <c r="A486" s="163" t="s">
        <v>572</v>
      </c>
      <c r="B486" s="164">
        <v>15</v>
      </c>
      <c r="C486" s="164">
        <v>15</v>
      </c>
      <c r="D486" s="164">
        <v>5</v>
      </c>
      <c r="E486" s="164">
        <v>15</v>
      </c>
      <c r="F486" s="164">
        <v>2</v>
      </c>
      <c r="G486" s="164">
        <v>7</v>
      </c>
      <c r="H486" s="164">
        <v>320</v>
      </c>
      <c r="I486" s="164">
        <v>438</v>
      </c>
      <c r="J486" s="164">
        <v>0</v>
      </c>
      <c r="K486" s="164">
        <v>0</v>
      </c>
      <c r="L486" s="164">
        <v>0</v>
      </c>
      <c r="M486" s="164">
        <v>0</v>
      </c>
      <c r="N486" s="164">
        <v>0</v>
      </c>
      <c r="O486" s="164">
        <v>0</v>
      </c>
      <c r="P486" s="164" t="s">
        <v>105</v>
      </c>
      <c r="Q486" s="164" t="s">
        <v>105</v>
      </c>
      <c r="R486" s="186">
        <v>22</v>
      </c>
      <c r="S486" s="186">
        <v>22</v>
      </c>
      <c r="T486" s="187">
        <v>22</v>
      </c>
      <c r="U486" s="187">
        <v>0</v>
      </c>
      <c r="V486" s="188">
        <v>0</v>
      </c>
      <c r="W486" s="188">
        <v>0</v>
      </c>
      <c r="X486" s="186">
        <v>0</v>
      </c>
      <c r="Y486" s="186">
        <v>0</v>
      </c>
      <c r="Z486" s="186">
        <v>0</v>
      </c>
      <c r="AA486" s="167">
        <v>0</v>
      </c>
      <c r="AB486" s="186">
        <v>0</v>
      </c>
      <c r="AC486" s="186">
        <v>0</v>
      </c>
      <c r="AD486" s="167">
        <v>0</v>
      </c>
      <c r="AE486" s="186">
        <v>0</v>
      </c>
      <c r="AF486" s="186">
        <v>0</v>
      </c>
      <c r="AG486" s="167">
        <v>0</v>
      </c>
      <c r="AH486" s="186">
        <v>0</v>
      </c>
      <c r="AI486" s="186">
        <v>0</v>
      </c>
      <c r="AJ486" s="167">
        <v>0</v>
      </c>
      <c r="AK486" s="186">
        <v>0</v>
      </c>
      <c r="AL486" s="186">
        <v>0</v>
      </c>
      <c r="AM486" s="167">
        <v>0</v>
      </c>
      <c r="AN486" s="186">
        <v>0</v>
      </c>
      <c r="AO486" s="186">
        <v>0</v>
      </c>
      <c r="AP486" s="167">
        <v>0</v>
      </c>
      <c r="AQ486" s="189">
        <v>15</v>
      </c>
      <c r="AR486" s="190">
        <v>0</v>
      </c>
      <c r="AS486" s="190">
        <v>0</v>
      </c>
      <c r="AT486" s="190">
        <v>0</v>
      </c>
      <c r="AU486" s="190"/>
      <c r="AV486" s="189">
        <v>15</v>
      </c>
      <c r="AW486" s="189">
        <v>5</v>
      </c>
      <c r="AX486" s="189">
        <v>363</v>
      </c>
    </row>
    <row r="487" spans="1:50" ht="20.25" hidden="1" x14ac:dyDescent="0.3">
      <c r="A487" s="163" t="s">
        <v>573</v>
      </c>
      <c r="B487" s="164">
        <v>0</v>
      </c>
      <c r="C487" s="164">
        <v>0</v>
      </c>
      <c r="D487" s="164">
        <v>0</v>
      </c>
      <c r="E487" s="164">
        <v>0</v>
      </c>
      <c r="F487" s="164">
        <v>0</v>
      </c>
      <c r="G487" s="164">
        <v>0</v>
      </c>
      <c r="H487" s="164">
        <v>0</v>
      </c>
      <c r="I487" s="164">
        <v>0</v>
      </c>
      <c r="J487" s="164">
        <v>0</v>
      </c>
      <c r="K487" s="164">
        <v>0</v>
      </c>
      <c r="L487" s="164">
        <v>0</v>
      </c>
      <c r="M487" s="164">
        <v>0</v>
      </c>
      <c r="N487" s="164">
        <v>0</v>
      </c>
      <c r="O487" s="164">
        <v>0</v>
      </c>
      <c r="P487" s="164" t="s">
        <v>105</v>
      </c>
      <c r="Q487" s="164" t="s">
        <v>105</v>
      </c>
      <c r="R487" s="186">
        <v>0</v>
      </c>
      <c r="S487" s="186">
        <v>0</v>
      </c>
      <c r="T487" s="187">
        <v>0</v>
      </c>
      <c r="U487" s="187">
        <v>0</v>
      </c>
      <c r="V487" s="188">
        <v>0</v>
      </c>
      <c r="W487" s="188">
        <v>0</v>
      </c>
      <c r="X487" s="186">
        <v>0</v>
      </c>
      <c r="Y487" s="186">
        <v>0</v>
      </c>
      <c r="Z487" s="186">
        <v>0</v>
      </c>
      <c r="AA487" s="167">
        <v>0</v>
      </c>
      <c r="AB487" s="186">
        <v>0</v>
      </c>
      <c r="AC487" s="186">
        <v>0</v>
      </c>
      <c r="AD487" s="167">
        <v>0</v>
      </c>
      <c r="AE487" s="186">
        <v>0</v>
      </c>
      <c r="AF487" s="186">
        <v>0</v>
      </c>
      <c r="AG487" s="167">
        <v>0</v>
      </c>
      <c r="AH487" s="186">
        <v>0</v>
      </c>
      <c r="AI487" s="186">
        <v>0</v>
      </c>
      <c r="AJ487" s="167">
        <v>0</v>
      </c>
      <c r="AK487" s="186">
        <v>0</v>
      </c>
      <c r="AL487" s="186">
        <v>0</v>
      </c>
      <c r="AM487" s="167">
        <v>0</v>
      </c>
      <c r="AN487" s="186">
        <v>0</v>
      </c>
      <c r="AO487" s="186">
        <v>0</v>
      </c>
      <c r="AP487" s="167">
        <v>0</v>
      </c>
      <c r="AQ487" s="189">
        <v>0</v>
      </c>
      <c r="AR487" s="190">
        <v>0</v>
      </c>
      <c r="AS487" s="190">
        <v>0</v>
      </c>
      <c r="AT487" s="190">
        <v>0</v>
      </c>
      <c r="AU487" s="190"/>
      <c r="AV487" s="189">
        <v>0</v>
      </c>
      <c r="AW487" s="189">
        <v>0</v>
      </c>
      <c r="AX487" s="189">
        <v>0</v>
      </c>
    </row>
    <row r="488" spans="1:50" ht="20.25" hidden="1" x14ac:dyDescent="0.3">
      <c r="A488" s="163" t="s">
        <v>574</v>
      </c>
      <c r="B488" s="164">
        <v>0</v>
      </c>
      <c r="C488" s="164">
        <v>0</v>
      </c>
      <c r="D488" s="164">
        <v>0</v>
      </c>
      <c r="E488" s="164">
        <v>0</v>
      </c>
      <c r="F488" s="164">
        <v>0</v>
      </c>
      <c r="G488" s="164">
        <v>0</v>
      </c>
      <c r="H488" s="164">
        <v>0</v>
      </c>
      <c r="I488" s="164">
        <v>0</v>
      </c>
      <c r="J488" s="164">
        <v>0</v>
      </c>
      <c r="K488" s="164">
        <v>0</v>
      </c>
      <c r="L488" s="164">
        <v>0</v>
      </c>
      <c r="M488" s="164">
        <v>0</v>
      </c>
      <c r="N488" s="164">
        <v>0</v>
      </c>
      <c r="O488" s="164">
        <v>0</v>
      </c>
      <c r="P488" s="164" t="s">
        <v>105</v>
      </c>
      <c r="Q488" s="164" t="s">
        <v>105</v>
      </c>
      <c r="R488" s="186">
        <v>0</v>
      </c>
      <c r="S488" s="186">
        <v>0</v>
      </c>
      <c r="T488" s="187">
        <v>0</v>
      </c>
      <c r="U488" s="187">
        <v>0</v>
      </c>
      <c r="V488" s="188">
        <v>0</v>
      </c>
      <c r="W488" s="188">
        <v>0</v>
      </c>
      <c r="X488" s="186">
        <v>0</v>
      </c>
      <c r="Y488" s="186">
        <v>0</v>
      </c>
      <c r="Z488" s="186">
        <v>0</v>
      </c>
      <c r="AA488" s="167">
        <v>0</v>
      </c>
      <c r="AB488" s="186">
        <v>0</v>
      </c>
      <c r="AC488" s="186">
        <v>0</v>
      </c>
      <c r="AD488" s="167">
        <v>0</v>
      </c>
      <c r="AE488" s="186">
        <v>0</v>
      </c>
      <c r="AF488" s="186">
        <v>0</v>
      </c>
      <c r="AG488" s="167">
        <v>0</v>
      </c>
      <c r="AH488" s="186">
        <v>0</v>
      </c>
      <c r="AI488" s="186">
        <v>0</v>
      </c>
      <c r="AJ488" s="167">
        <v>0</v>
      </c>
      <c r="AK488" s="186">
        <v>0</v>
      </c>
      <c r="AL488" s="186">
        <v>0</v>
      </c>
      <c r="AM488" s="167">
        <v>0</v>
      </c>
      <c r="AN488" s="186">
        <v>0</v>
      </c>
      <c r="AO488" s="186">
        <v>0</v>
      </c>
      <c r="AP488" s="167">
        <v>0</v>
      </c>
      <c r="AQ488" s="189">
        <v>0</v>
      </c>
      <c r="AR488" s="190">
        <v>0</v>
      </c>
      <c r="AS488" s="190">
        <v>0</v>
      </c>
      <c r="AT488" s="190">
        <v>0</v>
      </c>
      <c r="AU488" s="190"/>
      <c r="AV488" s="189">
        <v>0</v>
      </c>
      <c r="AW488" s="189">
        <v>0</v>
      </c>
      <c r="AX488" s="189">
        <v>0</v>
      </c>
    </row>
    <row r="489" spans="1:50" ht="20.25" hidden="1" x14ac:dyDescent="0.3">
      <c r="A489" s="163" t="s">
        <v>575</v>
      </c>
      <c r="B489" s="164">
        <v>20</v>
      </c>
      <c r="C489" s="164">
        <v>20</v>
      </c>
      <c r="D489" s="164">
        <v>20</v>
      </c>
      <c r="E489" s="164">
        <v>20</v>
      </c>
      <c r="F489" s="164">
        <v>8</v>
      </c>
      <c r="G489" s="164">
        <v>11</v>
      </c>
      <c r="H489" s="164">
        <v>400</v>
      </c>
      <c r="I489" s="164">
        <v>563</v>
      </c>
      <c r="J489" s="164">
        <v>0</v>
      </c>
      <c r="K489" s="164">
        <v>1</v>
      </c>
      <c r="L489" s="164">
        <v>0</v>
      </c>
      <c r="M489" s="164">
        <v>0</v>
      </c>
      <c r="N489" s="164">
        <v>0</v>
      </c>
      <c r="O489" s="164">
        <v>0</v>
      </c>
      <c r="P489" s="164" t="s">
        <v>105</v>
      </c>
      <c r="Q489" s="164" t="s">
        <v>105</v>
      </c>
      <c r="R489" s="186">
        <v>21.5</v>
      </c>
      <c r="S489" s="186">
        <v>21.5</v>
      </c>
      <c r="T489" s="187">
        <v>8.25</v>
      </c>
      <c r="U489" s="187">
        <v>0</v>
      </c>
      <c r="V489" s="188">
        <v>0</v>
      </c>
      <c r="W489" s="188">
        <v>0</v>
      </c>
      <c r="X489" s="186">
        <v>0</v>
      </c>
      <c r="Y489" s="186">
        <v>0</v>
      </c>
      <c r="Z489" s="186">
        <v>0</v>
      </c>
      <c r="AA489" s="167">
        <v>0</v>
      </c>
      <c r="AB489" s="186">
        <v>0</v>
      </c>
      <c r="AC489" s="186">
        <v>0</v>
      </c>
      <c r="AD489" s="167">
        <v>0</v>
      </c>
      <c r="AE489" s="186">
        <v>0</v>
      </c>
      <c r="AF489" s="186">
        <v>0</v>
      </c>
      <c r="AG489" s="167">
        <v>0</v>
      </c>
      <c r="AH489" s="186">
        <v>0</v>
      </c>
      <c r="AI489" s="186">
        <v>0</v>
      </c>
      <c r="AJ489" s="167">
        <v>0</v>
      </c>
      <c r="AK489" s="186">
        <v>0</v>
      </c>
      <c r="AL489" s="186">
        <v>0</v>
      </c>
      <c r="AM489" s="167">
        <v>0</v>
      </c>
      <c r="AN489" s="186">
        <v>0</v>
      </c>
      <c r="AO489" s="186">
        <v>0</v>
      </c>
      <c r="AP489" s="167">
        <v>0</v>
      </c>
      <c r="AQ489" s="189">
        <v>20</v>
      </c>
      <c r="AR489" s="190">
        <v>0</v>
      </c>
      <c r="AS489" s="190">
        <v>0</v>
      </c>
      <c r="AT489" s="190">
        <v>0</v>
      </c>
      <c r="AU489" s="190"/>
      <c r="AV489" s="189">
        <v>20</v>
      </c>
      <c r="AW489" s="189">
        <v>10</v>
      </c>
      <c r="AX489" s="189">
        <v>501</v>
      </c>
    </row>
    <row r="490" spans="1:50" ht="20.25" hidden="1" x14ac:dyDescent="0.3">
      <c r="A490" s="163" t="s">
        <v>576</v>
      </c>
      <c r="B490" s="164">
        <v>1</v>
      </c>
      <c r="C490" s="164">
        <v>1</v>
      </c>
      <c r="D490" s="164">
        <v>1</v>
      </c>
      <c r="E490" s="164">
        <v>1</v>
      </c>
      <c r="F490" s="164">
        <v>0.35</v>
      </c>
      <c r="G490" s="164">
        <v>0.57999999999999996</v>
      </c>
      <c r="H490" s="164">
        <v>350</v>
      </c>
      <c r="I490" s="164">
        <v>579</v>
      </c>
      <c r="J490" s="164">
        <v>0</v>
      </c>
      <c r="K490" s="164">
        <v>0</v>
      </c>
      <c r="L490" s="164">
        <v>0</v>
      </c>
      <c r="M490" s="164">
        <v>0</v>
      </c>
      <c r="N490" s="164">
        <v>0</v>
      </c>
      <c r="O490" s="164">
        <v>0</v>
      </c>
      <c r="P490" s="164" t="s">
        <v>105</v>
      </c>
      <c r="Q490" s="164" t="s">
        <v>105</v>
      </c>
      <c r="R490" s="186">
        <v>1.1299999999999999</v>
      </c>
      <c r="S490" s="186">
        <v>1.1299999999999999</v>
      </c>
      <c r="T490" s="187">
        <v>0</v>
      </c>
      <c r="U490" s="187">
        <v>0</v>
      </c>
      <c r="V490" s="188">
        <v>0</v>
      </c>
      <c r="W490" s="188">
        <v>0</v>
      </c>
      <c r="X490" s="186">
        <v>0</v>
      </c>
      <c r="Y490" s="186">
        <v>0</v>
      </c>
      <c r="Z490" s="186">
        <v>0</v>
      </c>
      <c r="AA490" s="167">
        <v>0</v>
      </c>
      <c r="AB490" s="186">
        <v>0</v>
      </c>
      <c r="AC490" s="186">
        <v>0</v>
      </c>
      <c r="AD490" s="167">
        <v>0</v>
      </c>
      <c r="AE490" s="186">
        <v>0</v>
      </c>
      <c r="AF490" s="186">
        <v>0</v>
      </c>
      <c r="AG490" s="167">
        <v>0</v>
      </c>
      <c r="AH490" s="186">
        <v>0</v>
      </c>
      <c r="AI490" s="186">
        <v>0</v>
      </c>
      <c r="AJ490" s="167">
        <v>0</v>
      </c>
      <c r="AK490" s="186">
        <v>0</v>
      </c>
      <c r="AL490" s="186">
        <v>0</v>
      </c>
      <c r="AM490" s="167">
        <v>0</v>
      </c>
      <c r="AN490" s="186">
        <v>0</v>
      </c>
      <c r="AO490" s="186">
        <v>0</v>
      </c>
      <c r="AP490" s="167">
        <v>0</v>
      </c>
      <c r="AQ490" s="189">
        <v>1</v>
      </c>
      <c r="AR490" s="190">
        <v>0</v>
      </c>
      <c r="AS490" s="190">
        <v>0</v>
      </c>
      <c r="AT490" s="190">
        <v>0</v>
      </c>
      <c r="AU490" s="190"/>
      <c r="AV490" s="189">
        <v>1</v>
      </c>
      <c r="AW490" s="189">
        <v>0.48</v>
      </c>
      <c r="AX490" s="189">
        <v>482</v>
      </c>
    </row>
    <row r="491" spans="1:50" ht="20.25" hidden="1" x14ac:dyDescent="0.3">
      <c r="A491" s="163" t="s">
        <v>577</v>
      </c>
      <c r="B491" s="164">
        <v>0</v>
      </c>
      <c r="C491" s="164">
        <v>0</v>
      </c>
      <c r="D491" s="164">
        <v>0</v>
      </c>
      <c r="E491" s="164">
        <v>0</v>
      </c>
      <c r="F491" s="164">
        <v>0</v>
      </c>
      <c r="G491" s="164">
        <v>0</v>
      </c>
      <c r="H491" s="164">
        <v>0</v>
      </c>
      <c r="I491" s="164">
        <v>0</v>
      </c>
      <c r="J491" s="164">
        <v>0</v>
      </c>
      <c r="K491" s="164">
        <v>0</v>
      </c>
      <c r="L491" s="164">
        <v>0</v>
      </c>
      <c r="M491" s="164">
        <v>0</v>
      </c>
      <c r="N491" s="164">
        <v>0</v>
      </c>
      <c r="O491" s="164">
        <v>0</v>
      </c>
      <c r="P491" s="164" t="s">
        <v>105</v>
      </c>
      <c r="Q491" s="164" t="s">
        <v>105</v>
      </c>
      <c r="R491" s="186">
        <v>0</v>
      </c>
      <c r="S491" s="186">
        <v>0</v>
      </c>
      <c r="T491" s="187">
        <v>0</v>
      </c>
      <c r="U491" s="187">
        <v>0</v>
      </c>
      <c r="V491" s="188">
        <v>0</v>
      </c>
      <c r="W491" s="188">
        <v>0</v>
      </c>
      <c r="X491" s="186">
        <v>0</v>
      </c>
      <c r="Y491" s="186">
        <v>0</v>
      </c>
      <c r="Z491" s="186">
        <v>0</v>
      </c>
      <c r="AA491" s="167">
        <v>0</v>
      </c>
      <c r="AB491" s="186">
        <v>0</v>
      </c>
      <c r="AC491" s="186">
        <v>0</v>
      </c>
      <c r="AD491" s="167">
        <v>0</v>
      </c>
      <c r="AE491" s="186">
        <v>0</v>
      </c>
      <c r="AF491" s="186">
        <v>0</v>
      </c>
      <c r="AG491" s="167">
        <v>0</v>
      </c>
      <c r="AH491" s="186">
        <v>0</v>
      </c>
      <c r="AI491" s="186">
        <v>0</v>
      </c>
      <c r="AJ491" s="167">
        <v>0</v>
      </c>
      <c r="AK491" s="186">
        <v>0</v>
      </c>
      <c r="AL491" s="186">
        <v>0</v>
      </c>
      <c r="AM491" s="167">
        <v>0</v>
      </c>
      <c r="AN491" s="186">
        <v>0</v>
      </c>
      <c r="AO491" s="186">
        <v>0</v>
      </c>
      <c r="AP491" s="167">
        <v>0</v>
      </c>
      <c r="AQ491" s="189">
        <v>0</v>
      </c>
      <c r="AR491" s="190">
        <v>0</v>
      </c>
      <c r="AS491" s="190">
        <v>0</v>
      </c>
      <c r="AT491" s="190">
        <v>0</v>
      </c>
      <c r="AU491" s="190"/>
      <c r="AV491" s="189">
        <v>0</v>
      </c>
      <c r="AW491" s="189">
        <v>0</v>
      </c>
      <c r="AX491" s="189">
        <v>0</v>
      </c>
    </row>
    <row r="492" spans="1:50" ht="20.25" hidden="1" x14ac:dyDescent="0.3">
      <c r="A492" s="163" t="s">
        <v>578</v>
      </c>
      <c r="B492" s="164">
        <v>0</v>
      </c>
      <c r="C492" s="164">
        <v>0</v>
      </c>
      <c r="D492" s="164">
        <v>0</v>
      </c>
      <c r="E492" s="164">
        <v>0</v>
      </c>
      <c r="F492" s="164">
        <v>0</v>
      </c>
      <c r="G492" s="164">
        <v>0</v>
      </c>
      <c r="H492" s="164">
        <v>0</v>
      </c>
      <c r="I492" s="164">
        <v>0</v>
      </c>
      <c r="J492" s="164">
        <v>0</v>
      </c>
      <c r="K492" s="164">
        <v>0</v>
      </c>
      <c r="L492" s="164">
        <v>0</v>
      </c>
      <c r="M492" s="164">
        <v>0</v>
      </c>
      <c r="N492" s="164">
        <v>0</v>
      </c>
      <c r="O492" s="164">
        <v>0</v>
      </c>
      <c r="P492" s="164" t="s">
        <v>105</v>
      </c>
      <c r="Q492" s="164" t="s">
        <v>105</v>
      </c>
      <c r="R492" s="186">
        <v>0</v>
      </c>
      <c r="S492" s="186">
        <v>0</v>
      </c>
      <c r="T492" s="187">
        <v>0</v>
      </c>
      <c r="U492" s="187">
        <v>0</v>
      </c>
      <c r="V492" s="188">
        <v>0</v>
      </c>
      <c r="W492" s="188">
        <v>0</v>
      </c>
      <c r="X492" s="186">
        <v>0</v>
      </c>
      <c r="Y492" s="186">
        <v>0</v>
      </c>
      <c r="Z492" s="186">
        <v>0</v>
      </c>
      <c r="AA492" s="167">
        <v>0</v>
      </c>
      <c r="AB492" s="186">
        <v>0</v>
      </c>
      <c r="AC492" s="186">
        <v>0</v>
      </c>
      <c r="AD492" s="167">
        <v>0</v>
      </c>
      <c r="AE492" s="186">
        <v>0</v>
      </c>
      <c r="AF492" s="186">
        <v>0</v>
      </c>
      <c r="AG492" s="167">
        <v>0</v>
      </c>
      <c r="AH492" s="186">
        <v>0</v>
      </c>
      <c r="AI492" s="186">
        <v>0</v>
      </c>
      <c r="AJ492" s="167">
        <v>0</v>
      </c>
      <c r="AK492" s="186">
        <v>0</v>
      </c>
      <c r="AL492" s="186">
        <v>0</v>
      </c>
      <c r="AM492" s="167">
        <v>0</v>
      </c>
      <c r="AN492" s="186">
        <v>0</v>
      </c>
      <c r="AO492" s="186">
        <v>0</v>
      </c>
      <c r="AP492" s="167">
        <v>0</v>
      </c>
      <c r="AQ492" s="189">
        <v>0</v>
      </c>
      <c r="AR492" s="190">
        <v>0</v>
      </c>
      <c r="AS492" s="190">
        <v>0</v>
      </c>
      <c r="AT492" s="190">
        <v>0</v>
      </c>
      <c r="AU492" s="190"/>
      <c r="AV492" s="189">
        <v>0</v>
      </c>
      <c r="AW492" s="189">
        <v>0</v>
      </c>
      <c r="AX492" s="189">
        <v>0</v>
      </c>
    </row>
    <row r="493" spans="1:50" ht="20.25" hidden="1" x14ac:dyDescent="0.3">
      <c r="A493" s="163" t="s">
        <v>579</v>
      </c>
      <c r="B493" s="164">
        <v>0</v>
      </c>
      <c r="C493" s="164">
        <v>0</v>
      </c>
      <c r="D493" s="164">
        <v>0</v>
      </c>
      <c r="E493" s="164">
        <v>0</v>
      </c>
      <c r="F493" s="164">
        <v>0</v>
      </c>
      <c r="G493" s="164">
        <v>0</v>
      </c>
      <c r="H493" s="164">
        <v>0</v>
      </c>
      <c r="I493" s="164">
        <v>0</v>
      </c>
      <c r="J493" s="164">
        <v>0</v>
      </c>
      <c r="K493" s="164">
        <v>0</v>
      </c>
      <c r="L493" s="164">
        <v>0</v>
      </c>
      <c r="M493" s="164">
        <v>0</v>
      </c>
      <c r="N493" s="164">
        <v>0</v>
      </c>
      <c r="O493" s="164">
        <v>0</v>
      </c>
      <c r="P493" s="164" t="s">
        <v>105</v>
      </c>
      <c r="Q493" s="164" t="s">
        <v>105</v>
      </c>
      <c r="R493" s="186">
        <v>0</v>
      </c>
      <c r="S493" s="186">
        <v>0</v>
      </c>
      <c r="T493" s="187">
        <v>0</v>
      </c>
      <c r="U493" s="187">
        <v>0</v>
      </c>
      <c r="V493" s="188">
        <v>0</v>
      </c>
      <c r="W493" s="188">
        <v>0</v>
      </c>
      <c r="X493" s="186">
        <v>0</v>
      </c>
      <c r="Y493" s="186">
        <v>0</v>
      </c>
      <c r="Z493" s="186">
        <v>0</v>
      </c>
      <c r="AA493" s="167">
        <v>0</v>
      </c>
      <c r="AB493" s="186">
        <v>0</v>
      </c>
      <c r="AC493" s="186">
        <v>0</v>
      </c>
      <c r="AD493" s="167">
        <v>0</v>
      </c>
      <c r="AE493" s="186">
        <v>0</v>
      </c>
      <c r="AF493" s="186">
        <v>0</v>
      </c>
      <c r="AG493" s="167">
        <v>0</v>
      </c>
      <c r="AH493" s="186">
        <v>0</v>
      </c>
      <c r="AI493" s="186">
        <v>0</v>
      </c>
      <c r="AJ493" s="167">
        <v>0</v>
      </c>
      <c r="AK493" s="186">
        <v>0</v>
      </c>
      <c r="AL493" s="186">
        <v>0</v>
      </c>
      <c r="AM493" s="167">
        <v>0</v>
      </c>
      <c r="AN493" s="186">
        <v>0</v>
      </c>
      <c r="AO493" s="186">
        <v>0</v>
      </c>
      <c r="AP493" s="167">
        <v>0</v>
      </c>
      <c r="AQ493" s="189">
        <v>0</v>
      </c>
      <c r="AR493" s="190">
        <v>0</v>
      </c>
      <c r="AS493" s="190">
        <v>0</v>
      </c>
      <c r="AT493" s="190">
        <v>0</v>
      </c>
      <c r="AU493" s="190"/>
      <c r="AV493" s="189">
        <v>0</v>
      </c>
      <c r="AW493" s="189">
        <v>0</v>
      </c>
      <c r="AX493" s="189">
        <v>0</v>
      </c>
    </row>
    <row r="494" spans="1:50" ht="20.25" hidden="1" x14ac:dyDescent="0.3">
      <c r="A494" s="163" t="s">
        <v>580</v>
      </c>
      <c r="B494" s="164">
        <v>14</v>
      </c>
      <c r="C494" s="164">
        <v>14</v>
      </c>
      <c r="D494" s="164">
        <v>14</v>
      </c>
      <c r="E494" s="164">
        <v>14</v>
      </c>
      <c r="F494" s="164">
        <v>3</v>
      </c>
      <c r="G494" s="164">
        <v>7</v>
      </c>
      <c r="H494" s="164">
        <v>220</v>
      </c>
      <c r="I494" s="164">
        <v>472</v>
      </c>
      <c r="J494" s="164">
        <v>16.5</v>
      </c>
      <c r="K494" s="164">
        <v>16.5</v>
      </c>
      <c r="L494" s="164">
        <v>8.5</v>
      </c>
      <c r="M494" s="164">
        <v>8.5</v>
      </c>
      <c r="N494" s="164">
        <v>30.9</v>
      </c>
      <c r="O494" s="164">
        <v>85.2</v>
      </c>
      <c r="P494" s="164">
        <v>3635</v>
      </c>
      <c r="Q494" s="164">
        <v>10024</v>
      </c>
      <c r="R494" s="186">
        <v>13</v>
      </c>
      <c r="S494" s="186">
        <v>13</v>
      </c>
      <c r="T494" s="187">
        <v>4</v>
      </c>
      <c r="U494" s="187">
        <v>4</v>
      </c>
      <c r="V494" s="188">
        <v>0</v>
      </c>
      <c r="W494" s="188">
        <v>0</v>
      </c>
      <c r="X494" s="186">
        <v>0</v>
      </c>
      <c r="Y494" s="186">
        <v>0</v>
      </c>
      <c r="Z494" s="186">
        <v>0</v>
      </c>
      <c r="AA494" s="167">
        <v>0</v>
      </c>
      <c r="AB494" s="186">
        <v>0</v>
      </c>
      <c r="AC494" s="186">
        <v>0</v>
      </c>
      <c r="AD494" s="167">
        <v>0</v>
      </c>
      <c r="AE494" s="186">
        <v>0</v>
      </c>
      <c r="AF494" s="186">
        <v>0</v>
      </c>
      <c r="AG494" s="167">
        <v>0</v>
      </c>
      <c r="AH494" s="186">
        <v>0</v>
      </c>
      <c r="AI494" s="186">
        <v>0</v>
      </c>
      <c r="AJ494" s="167">
        <v>0</v>
      </c>
      <c r="AK494" s="186">
        <v>0</v>
      </c>
      <c r="AL494" s="186">
        <v>0</v>
      </c>
      <c r="AM494" s="167">
        <v>0</v>
      </c>
      <c r="AN494" s="186">
        <v>0</v>
      </c>
      <c r="AO494" s="186">
        <v>0</v>
      </c>
      <c r="AP494" s="167">
        <v>0</v>
      </c>
      <c r="AQ494" s="189">
        <v>14</v>
      </c>
      <c r="AR494" s="190">
        <v>0</v>
      </c>
      <c r="AS494" s="190">
        <v>0</v>
      </c>
      <c r="AT494" s="190">
        <v>0</v>
      </c>
      <c r="AU494" s="190"/>
      <c r="AV494" s="189">
        <v>14</v>
      </c>
      <c r="AW494" s="189">
        <v>6</v>
      </c>
      <c r="AX494" s="189">
        <v>432</v>
      </c>
    </row>
    <row r="495" spans="1:50" ht="20.25" hidden="1" x14ac:dyDescent="0.3">
      <c r="A495" s="163" t="s">
        <v>581</v>
      </c>
      <c r="B495" s="164">
        <v>426</v>
      </c>
      <c r="C495" s="164">
        <v>426</v>
      </c>
      <c r="D495" s="164">
        <v>400</v>
      </c>
      <c r="E495" s="164">
        <v>414</v>
      </c>
      <c r="F495" s="164">
        <v>188</v>
      </c>
      <c r="G495" s="164">
        <v>267</v>
      </c>
      <c r="H495" s="164">
        <v>471</v>
      </c>
      <c r="I495" s="164">
        <v>646</v>
      </c>
      <c r="J495" s="164">
        <v>1477</v>
      </c>
      <c r="K495" s="164">
        <v>777</v>
      </c>
      <c r="L495" s="164">
        <v>700</v>
      </c>
      <c r="M495" s="164">
        <v>700</v>
      </c>
      <c r="N495" s="164">
        <v>700</v>
      </c>
      <c r="O495" s="164">
        <v>0</v>
      </c>
      <c r="P495" s="164">
        <v>1000</v>
      </c>
      <c r="Q495" s="164">
        <v>0</v>
      </c>
      <c r="R495" s="186">
        <v>443.5</v>
      </c>
      <c r="S495" s="186">
        <v>443.5</v>
      </c>
      <c r="T495" s="187">
        <v>308</v>
      </c>
      <c r="U495" s="187">
        <v>121</v>
      </c>
      <c r="V495" s="188">
        <v>0</v>
      </c>
      <c r="W495" s="188">
        <v>0</v>
      </c>
      <c r="X495" s="186">
        <v>1158</v>
      </c>
      <c r="Y495" s="186">
        <v>12.5</v>
      </c>
      <c r="Z495" s="186">
        <v>12.5</v>
      </c>
      <c r="AA495" s="167">
        <v>0</v>
      </c>
      <c r="AB495" s="186">
        <v>0</v>
      </c>
      <c r="AC495" s="186">
        <v>0</v>
      </c>
      <c r="AD495" s="167">
        <v>0</v>
      </c>
      <c r="AE495" s="186">
        <v>0</v>
      </c>
      <c r="AF495" s="186">
        <v>0</v>
      </c>
      <c r="AG495" s="167">
        <v>0</v>
      </c>
      <c r="AH495" s="186">
        <v>11</v>
      </c>
      <c r="AI495" s="186">
        <v>11</v>
      </c>
      <c r="AJ495" s="167">
        <v>0</v>
      </c>
      <c r="AK495" s="186">
        <v>10</v>
      </c>
      <c r="AL495" s="186">
        <v>9.1</v>
      </c>
      <c r="AM495" s="167">
        <v>9</v>
      </c>
      <c r="AN495" s="186">
        <v>909</v>
      </c>
      <c r="AO495" s="186">
        <v>827</v>
      </c>
      <c r="AP495" s="167">
        <v>9.0209020902090202</v>
      </c>
      <c r="AQ495" s="189">
        <v>426</v>
      </c>
      <c r="AR495" s="190">
        <v>0</v>
      </c>
      <c r="AS495" s="190">
        <v>0</v>
      </c>
      <c r="AT495" s="190">
        <v>12</v>
      </c>
      <c r="AU495" s="190"/>
      <c r="AV495" s="189">
        <v>426</v>
      </c>
      <c r="AW495" s="189">
        <v>235</v>
      </c>
      <c r="AX495" s="189">
        <v>551</v>
      </c>
    </row>
    <row r="496" spans="1:50" ht="20.25" hidden="1" x14ac:dyDescent="0.3">
      <c r="A496" s="163" t="s">
        <v>582</v>
      </c>
      <c r="B496" s="164">
        <v>0</v>
      </c>
      <c r="C496" s="164">
        <v>0</v>
      </c>
      <c r="D496" s="164">
        <v>0</v>
      </c>
      <c r="E496" s="164">
        <v>0</v>
      </c>
      <c r="F496" s="164">
        <v>0</v>
      </c>
      <c r="G496" s="164">
        <v>0</v>
      </c>
      <c r="H496" s="164">
        <v>0</v>
      </c>
      <c r="I496" s="164">
        <v>0</v>
      </c>
      <c r="J496" s="164">
        <v>0</v>
      </c>
      <c r="K496" s="164">
        <v>0</v>
      </c>
      <c r="L496" s="164">
        <v>0</v>
      </c>
      <c r="M496" s="164">
        <v>0</v>
      </c>
      <c r="N496" s="164">
        <v>0</v>
      </c>
      <c r="O496" s="164">
        <v>0</v>
      </c>
      <c r="P496" s="164" t="s">
        <v>105</v>
      </c>
      <c r="Q496" s="164" t="s">
        <v>105</v>
      </c>
      <c r="R496" s="186">
        <v>0</v>
      </c>
      <c r="S496" s="186">
        <v>0</v>
      </c>
      <c r="T496" s="187">
        <v>0</v>
      </c>
      <c r="U496" s="187">
        <v>0</v>
      </c>
      <c r="V496" s="188">
        <v>0</v>
      </c>
      <c r="W496" s="188">
        <v>0</v>
      </c>
      <c r="X496" s="186">
        <v>0</v>
      </c>
      <c r="Y496" s="186">
        <v>0</v>
      </c>
      <c r="Z496" s="186">
        <v>0</v>
      </c>
      <c r="AA496" s="167">
        <v>0</v>
      </c>
      <c r="AB496" s="186">
        <v>0</v>
      </c>
      <c r="AC496" s="186">
        <v>0</v>
      </c>
      <c r="AD496" s="167">
        <v>0</v>
      </c>
      <c r="AE496" s="186">
        <v>0</v>
      </c>
      <c r="AF496" s="186">
        <v>0</v>
      </c>
      <c r="AG496" s="167">
        <v>0</v>
      </c>
      <c r="AH496" s="186">
        <v>0</v>
      </c>
      <c r="AI496" s="186">
        <v>0</v>
      </c>
      <c r="AJ496" s="167">
        <v>0</v>
      </c>
      <c r="AK496" s="186">
        <v>0</v>
      </c>
      <c r="AL496" s="186">
        <v>0</v>
      </c>
      <c r="AM496" s="167">
        <v>0</v>
      </c>
      <c r="AN496" s="186">
        <v>0</v>
      </c>
      <c r="AO496" s="186">
        <v>0</v>
      </c>
      <c r="AP496" s="167">
        <v>0</v>
      </c>
      <c r="AQ496" s="189">
        <v>0</v>
      </c>
      <c r="AR496" s="190">
        <v>0</v>
      </c>
      <c r="AS496" s="190">
        <v>0</v>
      </c>
      <c r="AT496" s="190">
        <v>0</v>
      </c>
      <c r="AU496" s="190"/>
      <c r="AV496" s="189">
        <v>0</v>
      </c>
      <c r="AW496" s="189">
        <v>0</v>
      </c>
      <c r="AX496" s="189">
        <v>0</v>
      </c>
    </row>
    <row r="497" spans="1:50" ht="20.25" hidden="1" x14ac:dyDescent="0.3">
      <c r="A497" s="163" t="s">
        <v>583</v>
      </c>
      <c r="B497" s="164">
        <v>1</v>
      </c>
      <c r="C497" s="164">
        <v>1</v>
      </c>
      <c r="D497" s="164">
        <v>0</v>
      </c>
      <c r="E497" s="164">
        <v>0</v>
      </c>
      <c r="F497" s="164">
        <v>0</v>
      </c>
      <c r="G497" s="164">
        <v>0</v>
      </c>
      <c r="H497" s="164">
        <v>0</v>
      </c>
      <c r="I497" s="164">
        <v>0</v>
      </c>
      <c r="J497" s="164">
        <v>6</v>
      </c>
      <c r="K497" s="164">
        <v>3</v>
      </c>
      <c r="L497" s="164">
        <v>3</v>
      </c>
      <c r="M497" s="164">
        <v>0</v>
      </c>
      <c r="N497" s="164">
        <v>0</v>
      </c>
      <c r="O497" s="164">
        <v>0</v>
      </c>
      <c r="P497" s="164">
        <v>0</v>
      </c>
      <c r="Q497" s="164" t="s">
        <v>105</v>
      </c>
      <c r="R497" s="186">
        <v>1.25</v>
      </c>
      <c r="S497" s="186">
        <v>1.25</v>
      </c>
      <c r="T497" s="187">
        <v>0.25</v>
      </c>
      <c r="U497" s="187">
        <v>0.25</v>
      </c>
      <c r="V497" s="188">
        <v>0</v>
      </c>
      <c r="W497" s="188">
        <v>0</v>
      </c>
      <c r="X497" s="186">
        <v>0</v>
      </c>
      <c r="Y497" s="186">
        <v>0</v>
      </c>
      <c r="Z497" s="186">
        <v>0</v>
      </c>
      <c r="AA497" s="167">
        <v>0</v>
      </c>
      <c r="AB497" s="186">
        <v>0</v>
      </c>
      <c r="AC497" s="186">
        <v>0</v>
      </c>
      <c r="AD497" s="167">
        <v>0</v>
      </c>
      <c r="AE497" s="186">
        <v>0</v>
      </c>
      <c r="AF497" s="186">
        <v>0</v>
      </c>
      <c r="AG497" s="167">
        <v>0</v>
      </c>
      <c r="AH497" s="186">
        <v>0</v>
      </c>
      <c r="AI497" s="186">
        <v>0</v>
      </c>
      <c r="AJ497" s="167">
        <v>0</v>
      </c>
      <c r="AK497" s="186">
        <v>0</v>
      </c>
      <c r="AL497" s="186">
        <v>0</v>
      </c>
      <c r="AM497" s="167">
        <v>0</v>
      </c>
      <c r="AN497" s="186">
        <v>0</v>
      </c>
      <c r="AO497" s="186">
        <v>0</v>
      </c>
      <c r="AP497" s="167">
        <v>0</v>
      </c>
      <c r="AQ497" s="189">
        <v>1</v>
      </c>
      <c r="AR497" s="190">
        <v>0</v>
      </c>
      <c r="AS497" s="190">
        <v>0</v>
      </c>
      <c r="AT497" s="190">
        <v>1</v>
      </c>
      <c r="AU497" s="190"/>
      <c r="AV497" s="189">
        <v>1</v>
      </c>
      <c r="AW497" s="189">
        <v>0.25</v>
      </c>
      <c r="AX497" s="189">
        <v>250</v>
      </c>
    </row>
    <row r="498" spans="1:50" ht="20.25" hidden="1" x14ac:dyDescent="0.3">
      <c r="A498" s="163" t="s">
        <v>584</v>
      </c>
      <c r="B498" s="164">
        <v>36</v>
      </c>
      <c r="C498" s="164">
        <v>36</v>
      </c>
      <c r="D498" s="164">
        <v>33</v>
      </c>
      <c r="E498" s="164">
        <v>33</v>
      </c>
      <c r="F498" s="164">
        <v>7</v>
      </c>
      <c r="G498" s="164">
        <v>13</v>
      </c>
      <c r="H498" s="164">
        <v>200</v>
      </c>
      <c r="I498" s="164">
        <v>394</v>
      </c>
      <c r="J498" s="164">
        <v>35</v>
      </c>
      <c r="K498" s="164">
        <v>35</v>
      </c>
      <c r="L498" s="164">
        <v>35</v>
      </c>
      <c r="M498" s="164">
        <v>35</v>
      </c>
      <c r="N498" s="164">
        <v>0</v>
      </c>
      <c r="O498" s="164">
        <v>0</v>
      </c>
      <c r="P498" s="164">
        <v>0</v>
      </c>
      <c r="Q498" s="164">
        <v>0</v>
      </c>
      <c r="R498" s="186">
        <v>35.75</v>
      </c>
      <c r="S498" s="186">
        <v>35.75</v>
      </c>
      <c r="T498" s="187">
        <v>39.75</v>
      </c>
      <c r="U498" s="187">
        <v>29.75</v>
      </c>
      <c r="V498" s="188">
        <v>0</v>
      </c>
      <c r="W498" s="188">
        <v>0</v>
      </c>
      <c r="X498" s="186">
        <v>0</v>
      </c>
      <c r="Y498" s="186">
        <v>0</v>
      </c>
      <c r="Z498" s="186">
        <v>0</v>
      </c>
      <c r="AA498" s="167">
        <v>0</v>
      </c>
      <c r="AB498" s="186">
        <v>0</v>
      </c>
      <c r="AC498" s="186">
        <v>0</v>
      </c>
      <c r="AD498" s="167">
        <v>0</v>
      </c>
      <c r="AE498" s="186">
        <v>0</v>
      </c>
      <c r="AF498" s="186">
        <v>0</v>
      </c>
      <c r="AG498" s="167">
        <v>0</v>
      </c>
      <c r="AH498" s="186">
        <v>0</v>
      </c>
      <c r="AI498" s="186">
        <v>0</v>
      </c>
      <c r="AJ498" s="167">
        <v>0</v>
      </c>
      <c r="AK498" s="186">
        <v>0</v>
      </c>
      <c r="AL498" s="186">
        <v>0</v>
      </c>
      <c r="AM498" s="167">
        <v>0</v>
      </c>
      <c r="AN498" s="186">
        <v>0</v>
      </c>
      <c r="AO498" s="186">
        <v>0</v>
      </c>
      <c r="AP498" s="167">
        <v>0</v>
      </c>
      <c r="AQ498" s="189">
        <v>36</v>
      </c>
      <c r="AR498" s="190">
        <v>0</v>
      </c>
      <c r="AS498" s="190">
        <v>0</v>
      </c>
      <c r="AT498" s="190">
        <v>3</v>
      </c>
      <c r="AU498" s="190"/>
      <c r="AV498" s="189">
        <v>36</v>
      </c>
      <c r="AW498" s="189">
        <v>10</v>
      </c>
      <c r="AX498" s="189">
        <v>281</v>
      </c>
    </row>
    <row r="499" spans="1:50" ht="20.25" hidden="1" x14ac:dyDescent="0.3">
      <c r="A499" s="163" t="s">
        <v>585</v>
      </c>
      <c r="B499" s="164">
        <v>0</v>
      </c>
      <c r="C499" s="164">
        <v>0</v>
      </c>
      <c r="D499" s="164">
        <v>0</v>
      </c>
      <c r="E499" s="164">
        <v>0</v>
      </c>
      <c r="F499" s="164">
        <v>0</v>
      </c>
      <c r="G499" s="164">
        <v>0</v>
      </c>
      <c r="H499" s="164">
        <v>0</v>
      </c>
      <c r="I499" s="164">
        <v>0</v>
      </c>
      <c r="J499" s="164">
        <v>0</v>
      </c>
      <c r="K499" s="164">
        <v>0</v>
      </c>
      <c r="L499" s="164">
        <v>0</v>
      </c>
      <c r="M499" s="164">
        <v>0</v>
      </c>
      <c r="N499" s="164">
        <v>0</v>
      </c>
      <c r="O499" s="164">
        <v>0</v>
      </c>
      <c r="P499" s="164" t="s">
        <v>105</v>
      </c>
      <c r="Q499" s="164" t="s">
        <v>105</v>
      </c>
      <c r="R499" s="186">
        <v>0</v>
      </c>
      <c r="S499" s="186">
        <v>0</v>
      </c>
      <c r="T499" s="187">
        <v>0</v>
      </c>
      <c r="U499" s="187">
        <v>0</v>
      </c>
      <c r="V499" s="188">
        <v>0</v>
      </c>
      <c r="W499" s="188">
        <v>0</v>
      </c>
      <c r="X499" s="186">
        <v>0</v>
      </c>
      <c r="Y499" s="186">
        <v>0</v>
      </c>
      <c r="Z499" s="186">
        <v>0</v>
      </c>
      <c r="AA499" s="167">
        <v>0</v>
      </c>
      <c r="AB499" s="186">
        <v>0</v>
      </c>
      <c r="AC499" s="186">
        <v>0</v>
      </c>
      <c r="AD499" s="167">
        <v>0</v>
      </c>
      <c r="AE499" s="186">
        <v>0</v>
      </c>
      <c r="AF499" s="186">
        <v>0</v>
      </c>
      <c r="AG499" s="167">
        <v>0</v>
      </c>
      <c r="AH499" s="186">
        <v>0</v>
      </c>
      <c r="AI499" s="186">
        <v>0</v>
      </c>
      <c r="AJ499" s="167">
        <v>0</v>
      </c>
      <c r="AK499" s="186">
        <v>0</v>
      </c>
      <c r="AL499" s="186">
        <v>0</v>
      </c>
      <c r="AM499" s="167">
        <v>0</v>
      </c>
      <c r="AN499" s="186">
        <v>0</v>
      </c>
      <c r="AO499" s="186">
        <v>0</v>
      </c>
      <c r="AP499" s="167">
        <v>0</v>
      </c>
      <c r="AQ499" s="189">
        <v>0</v>
      </c>
      <c r="AR499" s="190">
        <v>0</v>
      </c>
      <c r="AS499" s="190">
        <v>0</v>
      </c>
      <c r="AT499" s="190">
        <v>0</v>
      </c>
      <c r="AU499" s="190"/>
      <c r="AV499" s="189">
        <v>0</v>
      </c>
      <c r="AW499" s="189">
        <v>0</v>
      </c>
      <c r="AX499" s="189">
        <v>0</v>
      </c>
    </row>
    <row r="500" spans="1:50" ht="20.25" hidden="1" x14ac:dyDescent="0.3">
      <c r="A500" s="163" t="s">
        <v>586</v>
      </c>
      <c r="B500" s="164">
        <v>3</v>
      </c>
      <c r="C500" s="164">
        <v>3</v>
      </c>
      <c r="D500" s="164">
        <v>3</v>
      </c>
      <c r="E500" s="164">
        <v>3</v>
      </c>
      <c r="F500" s="164">
        <v>0.66</v>
      </c>
      <c r="G500" s="164">
        <v>0.9</v>
      </c>
      <c r="H500" s="164">
        <v>219</v>
      </c>
      <c r="I500" s="164">
        <v>300</v>
      </c>
      <c r="J500" s="164">
        <v>0</v>
      </c>
      <c r="K500" s="164">
        <v>0</v>
      </c>
      <c r="L500" s="164">
        <v>0</v>
      </c>
      <c r="M500" s="164">
        <v>0</v>
      </c>
      <c r="N500" s="164">
        <v>0</v>
      </c>
      <c r="O500" s="164">
        <v>0</v>
      </c>
      <c r="P500" s="164" t="s">
        <v>105</v>
      </c>
      <c r="Q500" s="164" t="s">
        <v>105</v>
      </c>
      <c r="R500" s="186">
        <v>2.5</v>
      </c>
      <c r="S500" s="186">
        <v>2.5</v>
      </c>
      <c r="T500" s="187">
        <v>0</v>
      </c>
      <c r="U500" s="187">
        <v>0</v>
      </c>
      <c r="V500" s="188">
        <v>0</v>
      </c>
      <c r="W500" s="188">
        <v>0</v>
      </c>
      <c r="X500" s="186">
        <v>0</v>
      </c>
      <c r="Y500" s="186">
        <v>0</v>
      </c>
      <c r="Z500" s="186">
        <v>0</v>
      </c>
      <c r="AA500" s="167">
        <v>0</v>
      </c>
      <c r="AB500" s="186">
        <v>0</v>
      </c>
      <c r="AC500" s="186">
        <v>0</v>
      </c>
      <c r="AD500" s="167">
        <v>0</v>
      </c>
      <c r="AE500" s="186">
        <v>0</v>
      </c>
      <c r="AF500" s="186">
        <v>0</v>
      </c>
      <c r="AG500" s="167">
        <v>0</v>
      </c>
      <c r="AH500" s="186">
        <v>0</v>
      </c>
      <c r="AI500" s="186">
        <v>0</v>
      </c>
      <c r="AJ500" s="167">
        <v>0</v>
      </c>
      <c r="AK500" s="186">
        <v>0</v>
      </c>
      <c r="AL500" s="186">
        <v>0</v>
      </c>
      <c r="AM500" s="167">
        <v>0</v>
      </c>
      <c r="AN500" s="186">
        <v>0</v>
      </c>
      <c r="AO500" s="186">
        <v>0</v>
      </c>
      <c r="AP500" s="167">
        <v>0</v>
      </c>
      <c r="AQ500" s="189">
        <v>3</v>
      </c>
      <c r="AR500" s="190">
        <v>0</v>
      </c>
      <c r="AS500" s="190">
        <v>0</v>
      </c>
      <c r="AT500" s="190">
        <v>0</v>
      </c>
      <c r="AU500" s="190"/>
      <c r="AV500" s="189">
        <v>3</v>
      </c>
      <c r="AW500" s="189">
        <v>0.75</v>
      </c>
      <c r="AX500" s="189">
        <v>249</v>
      </c>
    </row>
    <row r="501" spans="1:50" ht="20.25" hidden="1" x14ac:dyDescent="0.3">
      <c r="A501" s="163" t="s">
        <v>587</v>
      </c>
      <c r="B501" s="164">
        <v>2</v>
      </c>
      <c r="C501" s="164">
        <v>2</v>
      </c>
      <c r="D501" s="164">
        <v>2</v>
      </c>
      <c r="E501" s="164">
        <v>2</v>
      </c>
      <c r="F501" s="164">
        <v>0.35</v>
      </c>
      <c r="G501" s="164">
        <v>0.79</v>
      </c>
      <c r="H501" s="164">
        <v>175</v>
      </c>
      <c r="I501" s="164">
        <v>397</v>
      </c>
      <c r="J501" s="164">
        <v>0</v>
      </c>
      <c r="K501" s="164">
        <v>0</v>
      </c>
      <c r="L501" s="164">
        <v>0</v>
      </c>
      <c r="M501" s="164">
        <v>0</v>
      </c>
      <c r="N501" s="164">
        <v>0</v>
      </c>
      <c r="O501" s="164">
        <v>0</v>
      </c>
      <c r="P501" s="164" t="s">
        <v>105</v>
      </c>
      <c r="Q501" s="164" t="s">
        <v>105</v>
      </c>
      <c r="R501" s="186">
        <v>2</v>
      </c>
      <c r="S501" s="186">
        <v>2</v>
      </c>
      <c r="T501" s="187">
        <v>1</v>
      </c>
      <c r="U501" s="187">
        <v>1</v>
      </c>
      <c r="V501" s="188">
        <v>0</v>
      </c>
      <c r="W501" s="188">
        <v>0</v>
      </c>
      <c r="X501" s="186">
        <v>0</v>
      </c>
      <c r="Y501" s="186">
        <v>0</v>
      </c>
      <c r="Z501" s="186">
        <v>0</v>
      </c>
      <c r="AA501" s="167">
        <v>0</v>
      </c>
      <c r="AB501" s="186">
        <v>0</v>
      </c>
      <c r="AC501" s="186">
        <v>0</v>
      </c>
      <c r="AD501" s="167">
        <v>0</v>
      </c>
      <c r="AE501" s="186">
        <v>0</v>
      </c>
      <c r="AF501" s="186">
        <v>0</v>
      </c>
      <c r="AG501" s="167">
        <v>0</v>
      </c>
      <c r="AH501" s="186">
        <v>0</v>
      </c>
      <c r="AI501" s="186">
        <v>0</v>
      </c>
      <c r="AJ501" s="167">
        <v>0</v>
      </c>
      <c r="AK501" s="186">
        <v>0</v>
      </c>
      <c r="AL501" s="186">
        <v>0</v>
      </c>
      <c r="AM501" s="167">
        <v>0</v>
      </c>
      <c r="AN501" s="186">
        <v>0</v>
      </c>
      <c r="AO501" s="186">
        <v>0</v>
      </c>
      <c r="AP501" s="167">
        <v>0</v>
      </c>
      <c r="AQ501" s="189">
        <v>2</v>
      </c>
      <c r="AR501" s="190">
        <v>0</v>
      </c>
      <c r="AS501" s="190">
        <v>0</v>
      </c>
      <c r="AT501" s="190">
        <v>0</v>
      </c>
      <c r="AU501" s="190"/>
      <c r="AV501" s="189">
        <v>2</v>
      </c>
      <c r="AW501" s="189">
        <v>0.55000000000000004</v>
      </c>
      <c r="AX501" s="189">
        <v>273</v>
      </c>
    </row>
    <row r="502" spans="1:50" ht="20.25" hidden="1" x14ac:dyDescent="0.3">
      <c r="A502" s="181" t="s">
        <v>588</v>
      </c>
      <c r="B502" s="164">
        <v>2828</v>
      </c>
      <c r="C502" s="164">
        <v>2794</v>
      </c>
      <c r="D502" s="164">
        <v>2533</v>
      </c>
      <c r="E502" s="164">
        <v>2765</v>
      </c>
      <c r="F502" s="164">
        <v>1587</v>
      </c>
      <c r="G502" s="164">
        <v>1711</v>
      </c>
      <c r="H502" s="164">
        <v>627</v>
      </c>
      <c r="I502" s="164">
        <v>619</v>
      </c>
      <c r="J502" s="164">
        <v>2575.75</v>
      </c>
      <c r="K502" s="164">
        <v>3227</v>
      </c>
      <c r="L502" s="164">
        <v>2471</v>
      </c>
      <c r="M502" s="164">
        <v>2424.25</v>
      </c>
      <c r="N502" s="164">
        <v>826.43550000000005</v>
      </c>
      <c r="O502" s="164">
        <v>738.3</v>
      </c>
      <c r="P502" s="164">
        <v>334</v>
      </c>
      <c r="Q502" s="164">
        <v>305</v>
      </c>
      <c r="R502" s="186">
        <v>1756</v>
      </c>
      <c r="S502" s="186">
        <v>0</v>
      </c>
      <c r="T502" s="187">
        <v>3002.8375000000001</v>
      </c>
      <c r="U502" s="187">
        <v>1970.19</v>
      </c>
      <c r="V502" s="188">
        <v>0</v>
      </c>
      <c r="W502" s="188">
        <v>0</v>
      </c>
      <c r="X502" s="186">
        <v>10033</v>
      </c>
      <c r="Y502" s="186">
        <v>0</v>
      </c>
      <c r="Z502" s="186">
        <v>0</v>
      </c>
      <c r="AA502" s="157">
        <v>0</v>
      </c>
      <c r="AB502" s="186">
        <v>0</v>
      </c>
      <c r="AC502" s="186">
        <v>0</v>
      </c>
      <c r="AD502" s="157">
        <v>0</v>
      </c>
      <c r="AE502" s="186">
        <v>0</v>
      </c>
      <c r="AF502" s="186">
        <v>0</v>
      </c>
      <c r="AG502" s="157">
        <v>0</v>
      </c>
      <c r="AH502" s="186">
        <v>0</v>
      </c>
      <c r="AI502" s="186">
        <v>0</v>
      </c>
      <c r="AJ502" s="157">
        <v>0</v>
      </c>
      <c r="AK502" s="186">
        <v>0</v>
      </c>
      <c r="AL502" s="186">
        <v>0</v>
      </c>
      <c r="AM502" s="157">
        <v>0</v>
      </c>
      <c r="AN502" s="186">
        <v>0</v>
      </c>
      <c r="AO502" s="186">
        <v>0</v>
      </c>
      <c r="AP502" s="157">
        <v>0</v>
      </c>
      <c r="AQ502" s="189">
        <v>2930</v>
      </c>
      <c r="AR502" s="190">
        <v>141</v>
      </c>
      <c r="AS502" s="190">
        <v>5</v>
      </c>
      <c r="AT502" s="190">
        <v>4</v>
      </c>
      <c r="AU502" s="190"/>
      <c r="AV502" s="189">
        <v>2764</v>
      </c>
      <c r="AW502" s="190">
        <v>1437.2400000000002</v>
      </c>
      <c r="AX502" s="189">
        <v>520</v>
      </c>
    </row>
    <row r="503" spans="1:50" ht="20.25" hidden="1" x14ac:dyDescent="0.3">
      <c r="A503" s="163" t="s">
        <v>589</v>
      </c>
      <c r="B503" s="164">
        <v>1269</v>
      </c>
      <c r="C503" s="164">
        <v>1287</v>
      </c>
      <c r="D503" s="164">
        <v>1105</v>
      </c>
      <c r="E503" s="164">
        <v>1269</v>
      </c>
      <c r="F503" s="164">
        <v>789</v>
      </c>
      <c r="G503" s="164">
        <v>775</v>
      </c>
      <c r="H503" s="164">
        <v>714</v>
      </c>
      <c r="I503" s="164">
        <v>611</v>
      </c>
      <c r="J503" s="164">
        <v>1476</v>
      </c>
      <c r="K503" s="164">
        <v>1476</v>
      </c>
      <c r="L503" s="164">
        <v>1452</v>
      </c>
      <c r="M503" s="164">
        <v>1452</v>
      </c>
      <c r="N503" s="164">
        <v>3.048</v>
      </c>
      <c r="O503" s="164">
        <v>0</v>
      </c>
      <c r="P503" s="164">
        <v>2</v>
      </c>
      <c r="Q503" s="164">
        <v>0</v>
      </c>
      <c r="R503" s="186">
        <v>749.25</v>
      </c>
      <c r="S503" s="186">
        <v>0</v>
      </c>
      <c r="T503" s="187">
        <v>1437.76</v>
      </c>
      <c r="U503" s="187">
        <v>1067.28</v>
      </c>
      <c r="V503" s="188">
        <v>0</v>
      </c>
      <c r="W503" s="188">
        <v>0</v>
      </c>
      <c r="X503" s="186">
        <v>8312</v>
      </c>
      <c r="Y503" s="186">
        <v>0</v>
      </c>
      <c r="Z503" s="186">
        <v>0</v>
      </c>
      <c r="AA503" s="167">
        <v>0</v>
      </c>
      <c r="AB503" s="186">
        <v>0</v>
      </c>
      <c r="AC503" s="186">
        <v>0</v>
      </c>
      <c r="AD503" s="167">
        <v>0</v>
      </c>
      <c r="AE503" s="186">
        <v>0</v>
      </c>
      <c r="AF503" s="186">
        <v>0</v>
      </c>
      <c r="AG503" s="167">
        <v>0</v>
      </c>
      <c r="AH503" s="186">
        <v>0</v>
      </c>
      <c r="AI503" s="186">
        <v>0</v>
      </c>
      <c r="AJ503" s="167">
        <v>0</v>
      </c>
      <c r="AK503" s="186">
        <v>0</v>
      </c>
      <c r="AL503" s="186">
        <v>0</v>
      </c>
      <c r="AM503" s="167">
        <v>0</v>
      </c>
      <c r="AN503" s="186">
        <v>0</v>
      </c>
      <c r="AO503" s="186">
        <v>0</v>
      </c>
      <c r="AP503" s="167">
        <v>0</v>
      </c>
      <c r="AQ503" s="189">
        <v>1360</v>
      </c>
      <c r="AR503" s="190">
        <v>73</v>
      </c>
      <c r="AS503" s="190">
        <v>0</v>
      </c>
      <c r="AT503" s="190">
        <v>0</v>
      </c>
      <c r="AU503" s="190"/>
      <c r="AV503" s="189">
        <v>1269</v>
      </c>
      <c r="AW503" s="189">
        <v>709</v>
      </c>
      <c r="AX503" s="189">
        <v>559</v>
      </c>
    </row>
    <row r="504" spans="1:50" ht="20.25" hidden="1" x14ac:dyDescent="0.3">
      <c r="A504" s="163" t="s">
        <v>590</v>
      </c>
      <c r="B504" s="164">
        <v>29</v>
      </c>
      <c r="C504" s="164">
        <v>29</v>
      </c>
      <c r="D504" s="164">
        <v>15</v>
      </c>
      <c r="E504" s="164">
        <v>29</v>
      </c>
      <c r="F504" s="164">
        <v>8</v>
      </c>
      <c r="G504" s="164">
        <v>10</v>
      </c>
      <c r="H504" s="164">
        <v>563</v>
      </c>
      <c r="I504" s="164">
        <v>348</v>
      </c>
      <c r="J504" s="164">
        <v>18</v>
      </c>
      <c r="K504" s="164">
        <v>166</v>
      </c>
      <c r="L504" s="164">
        <v>16</v>
      </c>
      <c r="M504" s="164">
        <v>12</v>
      </c>
      <c r="N504" s="164">
        <v>6</v>
      </c>
      <c r="O504" s="164">
        <v>3.3</v>
      </c>
      <c r="P504" s="164">
        <v>375</v>
      </c>
      <c r="Q504" s="164">
        <v>275</v>
      </c>
      <c r="R504" s="186">
        <v>34</v>
      </c>
      <c r="S504" s="186">
        <v>0</v>
      </c>
      <c r="T504" s="187">
        <v>17.149999999999999</v>
      </c>
      <c r="U504" s="187">
        <v>16</v>
      </c>
      <c r="V504" s="188">
        <v>0</v>
      </c>
      <c r="W504" s="188">
        <v>0</v>
      </c>
      <c r="X504" s="186">
        <v>0</v>
      </c>
      <c r="Y504" s="186">
        <v>0</v>
      </c>
      <c r="Z504" s="186">
        <v>0</v>
      </c>
      <c r="AA504" s="167">
        <v>0</v>
      </c>
      <c r="AB504" s="186">
        <v>0</v>
      </c>
      <c r="AC504" s="186">
        <v>0</v>
      </c>
      <c r="AD504" s="167">
        <v>0</v>
      </c>
      <c r="AE504" s="186">
        <v>0</v>
      </c>
      <c r="AF504" s="186">
        <v>0</v>
      </c>
      <c r="AG504" s="167">
        <v>0</v>
      </c>
      <c r="AH504" s="186">
        <v>0</v>
      </c>
      <c r="AI504" s="186">
        <v>0</v>
      </c>
      <c r="AJ504" s="167">
        <v>0</v>
      </c>
      <c r="AK504" s="186">
        <v>0</v>
      </c>
      <c r="AL504" s="186">
        <v>0</v>
      </c>
      <c r="AM504" s="167">
        <v>0</v>
      </c>
      <c r="AN504" s="186">
        <v>0</v>
      </c>
      <c r="AO504" s="186">
        <v>0</v>
      </c>
      <c r="AP504" s="167">
        <v>0</v>
      </c>
      <c r="AQ504" s="189">
        <v>29</v>
      </c>
      <c r="AR504" s="190">
        <v>0</v>
      </c>
      <c r="AS504" s="190">
        <v>0</v>
      </c>
      <c r="AT504" s="190">
        <v>0</v>
      </c>
      <c r="AU504" s="190"/>
      <c r="AV504" s="189">
        <v>29</v>
      </c>
      <c r="AW504" s="189">
        <v>12</v>
      </c>
      <c r="AX504" s="189">
        <v>421</v>
      </c>
    </row>
    <row r="505" spans="1:50" ht="20.25" hidden="1" x14ac:dyDescent="0.3">
      <c r="A505" s="163" t="s">
        <v>591</v>
      </c>
      <c r="B505" s="164">
        <v>639</v>
      </c>
      <c r="C505" s="164">
        <v>602</v>
      </c>
      <c r="D505" s="164">
        <v>546</v>
      </c>
      <c r="E505" s="164">
        <v>602</v>
      </c>
      <c r="F505" s="164">
        <v>278</v>
      </c>
      <c r="G505" s="164">
        <v>380</v>
      </c>
      <c r="H505" s="164">
        <v>510</v>
      </c>
      <c r="I505" s="164">
        <v>631</v>
      </c>
      <c r="J505" s="164">
        <v>211</v>
      </c>
      <c r="K505" s="164">
        <v>211</v>
      </c>
      <c r="L505" s="164">
        <v>211</v>
      </c>
      <c r="M505" s="164">
        <v>211</v>
      </c>
      <c r="N505" s="164">
        <v>262</v>
      </c>
      <c r="O505" s="164">
        <v>0</v>
      </c>
      <c r="P505" s="164">
        <v>1242</v>
      </c>
      <c r="Q505" s="164">
        <v>0</v>
      </c>
      <c r="R505" s="186">
        <v>352.5</v>
      </c>
      <c r="S505" s="186">
        <v>0</v>
      </c>
      <c r="T505" s="187">
        <v>738.99</v>
      </c>
      <c r="U505" s="187">
        <v>551.41</v>
      </c>
      <c r="V505" s="188">
        <v>0</v>
      </c>
      <c r="W505" s="188">
        <v>0</v>
      </c>
      <c r="X505" s="186">
        <v>936</v>
      </c>
      <c r="Y505" s="186">
        <v>0</v>
      </c>
      <c r="Z505" s="186">
        <v>0</v>
      </c>
      <c r="AA505" s="167">
        <v>0</v>
      </c>
      <c r="AB505" s="186">
        <v>0</v>
      </c>
      <c r="AC505" s="186">
        <v>0</v>
      </c>
      <c r="AD505" s="167">
        <v>0</v>
      </c>
      <c r="AE505" s="186">
        <v>0</v>
      </c>
      <c r="AF505" s="186">
        <v>0</v>
      </c>
      <c r="AG505" s="167">
        <v>0</v>
      </c>
      <c r="AH505" s="186">
        <v>0</v>
      </c>
      <c r="AI505" s="186">
        <v>0</v>
      </c>
      <c r="AJ505" s="167">
        <v>0</v>
      </c>
      <c r="AK505" s="186">
        <v>0</v>
      </c>
      <c r="AL505" s="186">
        <v>0</v>
      </c>
      <c r="AM505" s="167">
        <v>0</v>
      </c>
      <c r="AN505" s="186">
        <v>0</v>
      </c>
      <c r="AO505" s="186">
        <v>0</v>
      </c>
      <c r="AP505" s="167">
        <v>0</v>
      </c>
      <c r="AQ505" s="189">
        <v>650</v>
      </c>
      <c r="AR505" s="190">
        <v>48</v>
      </c>
      <c r="AS505" s="190">
        <v>0</v>
      </c>
      <c r="AT505" s="190">
        <v>0</v>
      </c>
      <c r="AU505" s="190"/>
      <c r="AV505" s="189">
        <v>602</v>
      </c>
      <c r="AW505" s="189">
        <v>273</v>
      </c>
      <c r="AX505" s="189">
        <v>454</v>
      </c>
    </row>
    <row r="506" spans="1:50" ht="20.25" hidden="1" x14ac:dyDescent="0.3">
      <c r="A506" s="163" t="s">
        <v>592</v>
      </c>
      <c r="B506" s="164">
        <v>0</v>
      </c>
      <c r="C506" s="164">
        <v>0</v>
      </c>
      <c r="D506" s="164">
        <v>0</v>
      </c>
      <c r="E506" s="164">
        <v>0</v>
      </c>
      <c r="F506" s="164">
        <v>0</v>
      </c>
      <c r="G506" s="164">
        <v>0</v>
      </c>
      <c r="H506" s="164">
        <v>0</v>
      </c>
      <c r="I506" s="164">
        <v>0</v>
      </c>
      <c r="J506" s="164">
        <v>0</v>
      </c>
      <c r="K506" s="164">
        <v>0</v>
      </c>
      <c r="L506" s="164">
        <v>0</v>
      </c>
      <c r="M506" s="164">
        <v>0</v>
      </c>
      <c r="N506" s="164">
        <v>0</v>
      </c>
      <c r="O506" s="164">
        <v>0</v>
      </c>
      <c r="P506" s="164" t="s">
        <v>105</v>
      </c>
      <c r="Q506" s="164" t="s">
        <v>105</v>
      </c>
      <c r="R506" s="186">
        <v>0</v>
      </c>
      <c r="S506" s="186">
        <v>0</v>
      </c>
      <c r="T506" s="187">
        <v>0</v>
      </c>
      <c r="U506" s="187">
        <v>0</v>
      </c>
      <c r="V506" s="188">
        <v>0</v>
      </c>
      <c r="W506" s="188">
        <v>0</v>
      </c>
      <c r="X506" s="186">
        <v>0</v>
      </c>
      <c r="Y506" s="186">
        <v>0</v>
      </c>
      <c r="Z506" s="186">
        <v>0</v>
      </c>
      <c r="AA506" s="167">
        <v>0</v>
      </c>
      <c r="AB506" s="186">
        <v>0</v>
      </c>
      <c r="AC506" s="186">
        <v>0</v>
      </c>
      <c r="AD506" s="167">
        <v>0</v>
      </c>
      <c r="AE506" s="186">
        <v>0</v>
      </c>
      <c r="AF506" s="186">
        <v>0</v>
      </c>
      <c r="AG506" s="167">
        <v>0</v>
      </c>
      <c r="AH506" s="186">
        <v>0</v>
      </c>
      <c r="AI506" s="186">
        <v>0</v>
      </c>
      <c r="AJ506" s="167">
        <v>0</v>
      </c>
      <c r="AK506" s="186">
        <v>0</v>
      </c>
      <c r="AL506" s="186">
        <v>0</v>
      </c>
      <c r="AM506" s="167">
        <v>0</v>
      </c>
      <c r="AN506" s="186">
        <v>0</v>
      </c>
      <c r="AO506" s="186">
        <v>0</v>
      </c>
      <c r="AP506" s="167">
        <v>0</v>
      </c>
      <c r="AQ506" s="189">
        <v>0</v>
      </c>
      <c r="AR506" s="190">
        <v>0</v>
      </c>
      <c r="AS506" s="190">
        <v>0</v>
      </c>
      <c r="AT506" s="190">
        <v>0</v>
      </c>
      <c r="AU506" s="190"/>
      <c r="AV506" s="189">
        <v>0</v>
      </c>
      <c r="AW506" s="189">
        <v>0</v>
      </c>
      <c r="AX506" s="189">
        <v>0</v>
      </c>
    </row>
    <row r="507" spans="1:50" ht="20.25" hidden="1" x14ac:dyDescent="0.3">
      <c r="A507" s="163" t="s">
        <v>593</v>
      </c>
      <c r="B507" s="164">
        <v>79</v>
      </c>
      <c r="C507" s="164">
        <v>79</v>
      </c>
      <c r="D507" s="164">
        <v>79</v>
      </c>
      <c r="E507" s="164">
        <v>79</v>
      </c>
      <c r="F507" s="164">
        <v>30</v>
      </c>
      <c r="G507" s="164">
        <v>35</v>
      </c>
      <c r="H507" s="164">
        <v>385</v>
      </c>
      <c r="I507" s="164">
        <v>443</v>
      </c>
      <c r="J507" s="164">
        <v>52.75</v>
      </c>
      <c r="K507" s="164">
        <v>62</v>
      </c>
      <c r="L507" s="164">
        <v>52</v>
      </c>
      <c r="M507" s="164">
        <v>54.25</v>
      </c>
      <c r="N507" s="164">
        <v>0</v>
      </c>
      <c r="O507" s="164">
        <v>0</v>
      </c>
      <c r="P507" s="164">
        <v>0</v>
      </c>
      <c r="Q507" s="164">
        <v>0</v>
      </c>
      <c r="R507" s="186">
        <v>38.25</v>
      </c>
      <c r="S507" s="186">
        <v>0</v>
      </c>
      <c r="T507" s="187">
        <v>34.25</v>
      </c>
      <c r="U507" s="187">
        <v>15.5</v>
      </c>
      <c r="V507" s="188">
        <v>0</v>
      </c>
      <c r="W507" s="188">
        <v>0</v>
      </c>
      <c r="X507" s="186">
        <v>0</v>
      </c>
      <c r="Y507" s="186">
        <v>0</v>
      </c>
      <c r="Z507" s="186">
        <v>0</v>
      </c>
      <c r="AA507" s="167">
        <v>0</v>
      </c>
      <c r="AB507" s="186">
        <v>0</v>
      </c>
      <c r="AC507" s="186">
        <v>0</v>
      </c>
      <c r="AD507" s="167">
        <v>0</v>
      </c>
      <c r="AE507" s="186">
        <v>0</v>
      </c>
      <c r="AF507" s="186">
        <v>0</v>
      </c>
      <c r="AG507" s="167">
        <v>0</v>
      </c>
      <c r="AH507" s="186">
        <v>0</v>
      </c>
      <c r="AI507" s="186">
        <v>0</v>
      </c>
      <c r="AJ507" s="167">
        <v>0</v>
      </c>
      <c r="AK507" s="186">
        <v>0</v>
      </c>
      <c r="AL507" s="186">
        <v>0</v>
      </c>
      <c r="AM507" s="167">
        <v>0</v>
      </c>
      <c r="AN507" s="186">
        <v>0</v>
      </c>
      <c r="AO507" s="186">
        <v>0</v>
      </c>
      <c r="AP507" s="167">
        <v>0</v>
      </c>
      <c r="AQ507" s="189">
        <v>79</v>
      </c>
      <c r="AR507" s="190">
        <v>0</v>
      </c>
      <c r="AS507" s="190">
        <v>0</v>
      </c>
      <c r="AT507" s="190">
        <v>0</v>
      </c>
      <c r="AU507" s="190"/>
      <c r="AV507" s="189">
        <v>79</v>
      </c>
      <c r="AW507" s="189">
        <v>27</v>
      </c>
      <c r="AX507" s="189">
        <v>346</v>
      </c>
    </row>
    <row r="508" spans="1:50" ht="20.25" hidden="1" x14ac:dyDescent="0.3">
      <c r="A508" s="163" t="s">
        <v>594</v>
      </c>
      <c r="B508" s="164">
        <v>2</v>
      </c>
      <c r="C508" s="164">
        <v>2</v>
      </c>
      <c r="D508" s="164">
        <v>2</v>
      </c>
      <c r="E508" s="164">
        <v>2</v>
      </c>
      <c r="F508" s="164">
        <v>1</v>
      </c>
      <c r="G508" s="164">
        <v>1</v>
      </c>
      <c r="H508" s="164">
        <v>508</v>
      </c>
      <c r="I508" s="164">
        <v>550</v>
      </c>
      <c r="J508" s="164">
        <v>0</v>
      </c>
      <c r="K508" s="164">
        <v>0</v>
      </c>
      <c r="L508" s="164">
        <v>0</v>
      </c>
      <c r="M508" s="164">
        <v>0</v>
      </c>
      <c r="N508" s="164">
        <v>0</v>
      </c>
      <c r="O508" s="164">
        <v>0</v>
      </c>
      <c r="P508" s="164" t="s">
        <v>105</v>
      </c>
      <c r="Q508" s="164" t="s">
        <v>105</v>
      </c>
      <c r="R508" s="186">
        <v>0</v>
      </c>
      <c r="S508" s="186">
        <v>0</v>
      </c>
      <c r="T508" s="187">
        <v>0</v>
      </c>
      <c r="U508" s="187">
        <v>3.5</v>
      </c>
      <c r="V508" s="188">
        <v>0</v>
      </c>
      <c r="W508" s="188">
        <v>0</v>
      </c>
      <c r="X508" s="186">
        <v>0</v>
      </c>
      <c r="Y508" s="186">
        <v>0</v>
      </c>
      <c r="Z508" s="186">
        <v>0</v>
      </c>
      <c r="AA508" s="167">
        <v>0</v>
      </c>
      <c r="AB508" s="186">
        <v>0</v>
      </c>
      <c r="AC508" s="186">
        <v>0</v>
      </c>
      <c r="AD508" s="167">
        <v>0</v>
      </c>
      <c r="AE508" s="186">
        <v>0</v>
      </c>
      <c r="AF508" s="186">
        <v>0</v>
      </c>
      <c r="AG508" s="167">
        <v>0</v>
      </c>
      <c r="AH508" s="186">
        <v>0</v>
      </c>
      <c r="AI508" s="186">
        <v>0</v>
      </c>
      <c r="AJ508" s="167">
        <v>0</v>
      </c>
      <c r="AK508" s="186">
        <v>0</v>
      </c>
      <c r="AL508" s="186">
        <v>0</v>
      </c>
      <c r="AM508" s="167">
        <v>0</v>
      </c>
      <c r="AN508" s="186">
        <v>0</v>
      </c>
      <c r="AO508" s="186">
        <v>0</v>
      </c>
      <c r="AP508" s="167">
        <v>0</v>
      </c>
      <c r="AQ508" s="189">
        <v>2</v>
      </c>
      <c r="AR508" s="190">
        <v>0</v>
      </c>
      <c r="AS508" s="190">
        <v>0</v>
      </c>
      <c r="AT508" s="190">
        <v>0</v>
      </c>
      <c r="AU508" s="190"/>
      <c r="AV508" s="189">
        <v>2</v>
      </c>
      <c r="AW508" s="189">
        <v>0.71</v>
      </c>
      <c r="AX508" s="189">
        <v>353</v>
      </c>
    </row>
    <row r="509" spans="1:50" ht="20.25" hidden="1" x14ac:dyDescent="0.3">
      <c r="A509" s="163" t="s">
        <v>595</v>
      </c>
      <c r="B509" s="164">
        <v>0</v>
      </c>
      <c r="C509" s="164">
        <v>0</v>
      </c>
      <c r="D509" s="164">
        <v>0</v>
      </c>
      <c r="E509" s="164">
        <v>0</v>
      </c>
      <c r="F509" s="164">
        <v>0</v>
      </c>
      <c r="G509" s="164">
        <v>0</v>
      </c>
      <c r="H509" s="164">
        <v>0</v>
      </c>
      <c r="I509" s="164">
        <v>0</v>
      </c>
      <c r="J509" s="164">
        <v>0</v>
      </c>
      <c r="K509" s="164">
        <v>0</v>
      </c>
      <c r="L509" s="164">
        <v>0</v>
      </c>
      <c r="M509" s="164">
        <v>0</v>
      </c>
      <c r="N509" s="164">
        <v>0</v>
      </c>
      <c r="O509" s="164">
        <v>0</v>
      </c>
      <c r="P509" s="164" t="s">
        <v>105</v>
      </c>
      <c r="Q509" s="164" t="s">
        <v>105</v>
      </c>
      <c r="R509" s="186">
        <v>0</v>
      </c>
      <c r="S509" s="186">
        <v>0</v>
      </c>
      <c r="T509" s="187">
        <v>5</v>
      </c>
      <c r="U509" s="187">
        <v>0</v>
      </c>
      <c r="V509" s="188">
        <v>0</v>
      </c>
      <c r="W509" s="188">
        <v>0</v>
      </c>
      <c r="X509" s="186">
        <v>0</v>
      </c>
      <c r="Y509" s="186">
        <v>0</v>
      </c>
      <c r="Z509" s="186">
        <v>0</v>
      </c>
      <c r="AA509" s="167">
        <v>0</v>
      </c>
      <c r="AB509" s="186">
        <v>0</v>
      </c>
      <c r="AC509" s="186">
        <v>0</v>
      </c>
      <c r="AD509" s="167">
        <v>0</v>
      </c>
      <c r="AE509" s="186">
        <v>0</v>
      </c>
      <c r="AF509" s="186">
        <v>0</v>
      </c>
      <c r="AG509" s="167">
        <v>0</v>
      </c>
      <c r="AH509" s="186">
        <v>0</v>
      </c>
      <c r="AI509" s="186">
        <v>0</v>
      </c>
      <c r="AJ509" s="167">
        <v>0</v>
      </c>
      <c r="AK509" s="186">
        <v>0</v>
      </c>
      <c r="AL509" s="186">
        <v>0</v>
      </c>
      <c r="AM509" s="167">
        <v>0</v>
      </c>
      <c r="AN509" s="186">
        <v>0</v>
      </c>
      <c r="AO509" s="186">
        <v>0</v>
      </c>
      <c r="AP509" s="167">
        <v>0</v>
      </c>
      <c r="AQ509" s="189">
        <v>0</v>
      </c>
      <c r="AR509" s="190">
        <v>0</v>
      </c>
      <c r="AS509" s="190">
        <v>0</v>
      </c>
      <c r="AT509" s="190">
        <v>0</v>
      </c>
      <c r="AU509" s="190"/>
      <c r="AV509" s="189">
        <v>0</v>
      </c>
      <c r="AW509" s="189">
        <v>0</v>
      </c>
      <c r="AX509" s="189">
        <v>0</v>
      </c>
    </row>
    <row r="510" spans="1:50" ht="20.25" hidden="1" x14ac:dyDescent="0.3">
      <c r="A510" s="163" t="s">
        <v>596</v>
      </c>
      <c r="B510" s="164">
        <v>28</v>
      </c>
      <c r="C510" s="164">
        <v>6</v>
      </c>
      <c r="D510" s="164">
        <v>17</v>
      </c>
      <c r="E510" s="164">
        <v>6</v>
      </c>
      <c r="F510" s="164">
        <v>9</v>
      </c>
      <c r="G510" s="164">
        <v>3</v>
      </c>
      <c r="H510" s="164">
        <v>524</v>
      </c>
      <c r="I510" s="164">
        <v>550</v>
      </c>
      <c r="J510" s="164">
        <v>0</v>
      </c>
      <c r="K510" s="164">
        <v>0</v>
      </c>
      <c r="L510" s="164">
        <v>0</v>
      </c>
      <c r="M510" s="164">
        <v>0</v>
      </c>
      <c r="N510" s="164">
        <v>0</v>
      </c>
      <c r="O510" s="164">
        <v>0</v>
      </c>
      <c r="P510" s="164" t="s">
        <v>105</v>
      </c>
      <c r="Q510" s="164" t="s">
        <v>105</v>
      </c>
      <c r="R510" s="186">
        <v>9</v>
      </c>
      <c r="S510" s="186">
        <v>0</v>
      </c>
      <c r="T510" s="187">
        <v>5.75</v>
      </c>
      <c r="U510" s="187">
        <v>5</v>
      </c>
      <c r="V510" s="188">
        <v>0</v>
      </c>
      <c r="W510" s="188">
        <v>0</v>
      </c>
      <c r="X510" s="186">
        <v>0</v>
      </c>
      <c r="Y510" s="186">
        <v>0</v>
      </c>
      <c r="Z510" s="186">
        <v>0</v>
      </c>
      <c r="AA510" s="167">
        <v>0</v>
      </c>
      <c r="AB510" s="186">
        <v>0</v>
      </c>
      <c r="AC510" s="186">
        <v>0</v>
      </c>
      <c r="AD510" s="167">
        <v>0</v>
      </c>
      <c r="AE510" s="186">
        <v>0</v>
      </c>
      <c r="AF510" s="186">
        <v>0</v>
      </c>
      <c r="AG510" s="167">
        <v>0</v>
      </c>
      <c r="AH510" s="186">
        <v>0</v>
      </c>
      <c r="AI510" s="186">
        <v>0</v>
      </c>
      <c r="AJ510" s="167">
        <v>0</v>
      </c>
      <c r="AK510" s="186">
        <v>0</v>
      </c>
      <c r="AL510" s="186">
        <v>0</v>
      </c>
      <c r="AM510" s="167">
        <v>0</v>
      </c>
      <c r="AN510" s="186">
        <v>0</v>
      </c>
      <c r="AO510" s="186">
        <v>0</v>
      </c>
      <c r="AP510" s="167">
        <v>0</v>
      </c>
      <c r="AQ510" s="189">
        <v>6</v>
      </c>
      <c r="AR510" s="190">
        <v>0</v>
      </c>
      <c r="AS510" s="190">
        <v>0</v>
      </c>
      <c r="AT510" s="190">
        <v>0</v>
      </c>
      <c r="AU510" s="190"/>
      <c r="AV510" s="189">
        <v>6</v>
      </c>
      <c r="AW510" s="189">
        <v>2.88</v>
      </c>
      <c r="AX510" s="189">
        <v>480</v>
      </c>
    </row>
    <row r="511" spans="1:50" ht="20.25" hidden="1" x14ac:dyDescent="0.3">
      <c r="A511" s="163" t="s">
        <v>597</v>
      </c>
      <c r="B511" s="164">
        <v>4</v>
      </c>
      <c r="C511" s="164">
        <v>4</v>
      </c>
      <c r="D511" s="164">
        <v>0</v>
      </c>
      <c r="E511" s="164">
        <v>0</v>
      </c>
      <c r="F511" s="164">
        <v>0</v>
      </c>
      <c r="G511" s="164">
        <v>0</v>
      </c>
      <c r="H511" s="164">
        <v>0</v>
      </c>
      <c r="I511" s="164">
        <v>0</v>
      </c>
      <c r="J511" s="164">
        <v>1</v>
      </c>
      <c r="K511" s="164">
        <v>1</v>
      </c>
      <c r="L511" s="164">
        <v>0</v>
      </c>
      <c r="M511" s="164">
        <v>0</v>
      </c>
      <c r="N511" s="164">
        <v>0</v>
      </c>
      <c r="O511" s="164">
        <v>0</v>
      </c>
      <c r="P511" s="164" t="s">
        <v>105</v>
      </c>
      <c r="Q511" s="164" t="s">
        <v>105</v>
      </c>
      <c r="R511" s="186">
        <v>5</v>
      </c>
      <c r="S511" s="186">
        <v>0</v>
      </c>
      <c r="T511" s="187">
        <v>1</v>
      </c>
      <c r="U511" s="187">
        <v>1</v>
      </c>
      <c r="V511" s="188">
        <v>0</v>
      </c>
      <c r="W511" s="188">
        <v>0</v>
      </c>
      <c r="X511" s="186">
        <v>0</v>
      </c>
      <c r="Y511" s="186">
        <v>0</v>
      </c>
      <c r="Z511" s="186">
        <v>0</v>
      </c>
      <c r="AA511" s="167">
        <v>0</v>
      </c>
      <c r="AB511" s="186">
        <v>0</v>
      </c>
      <c r="AC511" s="186">
        <v>0</v>
      </c>
      <c r="AD511" s="167">
        <v>0</v>
      </c>
      <c r="AE511" s="186">
        <v>0</v>
      </c>
      <c r="AF511" s="186">
        <v>0</v>
      </c>
      <c r="AG511" s="167">
        <v>0</v>
      </c>
      <c r="AH511" s="186">
        <v>0</v>
      </c>
      <c r="AI511" s="186">
        <v>0</v>
      </c>
      <c r="AJ511" s="167">
        <v>0</v>
      </c>
      <c r="AK511" s="186">
        <v>0</v>
      </c>
      <c r="AL511" s="186">
        <v>0</v>
      </c>
      <c r="AM511" s="167">
        <v>0</v>
      </c>
      <c r="AN511" s="186">
        <v>0</v>
      </c>
      <c r="AO511" s="186">
        <v>0</v>
      </c>
      <c r="AP511" s="167">
        <v>0</v>
      </c>
      <c r="AQ511" s="189">
        <v>4</v>
      </c>
      <c r="AR511" s="190">
        <v>0</v>
      </c>
      <c r="AS511" s="190">
        <v>0</v>
      </c>
      <c r="AT511" s="190">
        <v>4</v>
      </c>
      <c r="AU511" s="190"/>
      <c r="AV511" s="189">
        <v>4</v>
      </c>
      <c r="AW511" s="191">
        <v>1.4</v>
      </c>
      <c r="AX511" s="189">
        <v>350</v>
      </c>
    </row>
    <row r="512" spans="1:50" ht="20.25" hidden="1" x14ac:dyDescent="0.3">
      <c r="A512" s="163" t="s">
        <v>598</v>
      </c>
      <c r="B512" s="164">
        <v>42</v>
      </c>
      <c r="C512" s="164">
        <v>42</v>
      </c>
      <c r="D512" s="164">
        <v>34</v>
      </c>
      <c r="E512" s="164">
        <v>42</v>
      </c>
      <c r="F512" s="164">
        <v>18</v>
      </c>
      <c r="G512" s="164">
        <v>27</v>
      </c>
      <c r="H512" s="164">
        <v>529</v>
      </c>
      <c r="I512" s="164">
        <v>643</v>
      </c>
      <c r="J512" s="164">
        <v>0</v>
      </c>
      <c r="K512" s="164">
        <v>0</v>
      </c>
      <c r="L512" s="164">
        <v>0</v>
      </c>
      <c r="M512" s="164">
        <v>0</v>
      </c>
      <c r="N512" s="164">
        <v>0</v>
      </c>
      <c r="O512" s="164">
        <v>0</v>
      </c>
      <c r="P512" s="164" t="s">
        <v>105</v>
      </c>
      <c r="Q512" s="164" t="s">
        <v>105</v>
      </c>
      <c r="R512" s="186">
        <v>24</v>
      </c>
      <c r="S512" s="186">
        <v>0</v>
      </c>
      <c r="T512" s="187">
        <v>65</v>
      </c>
      <c r="U512" s="187">
        <v>32.75</v>
      </c>
      <c r="V512" s="188">
        <v>0</v>
      </c>
      <c r="W512" s="188">
        <v>0</v>
      </c>
      <c r="X512" s="186">
        <v>0</v>
      </c>
      <c r="Y512" s="186">
        <v>0</v>
      </c>
      <c r="Z512" s="186">
        <v>0</v>
      </c>
      <c r="AA512" s="167">
        <v>0</v>
      </c>
      <c r="AB512" s="186">
        <v>0</v>
      </c>
      <c r="AC512" s="186">
        <v>0</v>
      </c>
      <c r="AD512" s="167">
        <v>0</v>
      </c>
      <c r="AE512" s="186">
        <v>0</v>
      </c>
      <c r="AF512" s="186">
        <v>0</v>
      </c>
      <c r="AG512" s="167">
        <v>0</v>
      </c>
      <c r="AH512" s="186">
        <v>0</v>
      </c>
      <c r="AI512" s="186">
        <v>0</v>
      </c>
      <c r="AJ512" s="167">
        <v>0</v>
      </c>
      <c r="AK512" s="186">
        <v>0</v>
      </c>
      <c r="AL512" s="186">
        <v>0</v>
      </c>
      <c r="AM512" s="167">
        <v>0</v>
      </c>
      <c r="AN512" s="186">
        <v>0</v>
      </c>
      <c r="AO512" s="186">
        <v>0</v>
      </c>
      <c r="AP512" s="167">
        <v>0</v>
      </c>
      <c r="AQ512" s="189">
        <v>42</v>
      </c>
      <c r="AR512" s="190">
        <v>0</v>
      </c>
      <c r="AS512" s="190">
        <v>0</v>
      </c>
      <c r="AT512" s="190">
        <v>0</v>
      </c>
      <c r="AU512" s="190"/>
      <c r="AV512" s="189">
        <v>42</v>
      </c>
      <c r="AW512" s="189">
        <v>22</v>
      </c>
      <c r="AX512" s="189">
        <v>523</v>
      </c>
    </row>
    <row r="513" spans="1:50" ht="20.25" hidden="1" x14ac:dyDescent="0.3">
      <c r="A513" s="163" t="s">
        <v>599</v>
      </c>
      <c r="B513" s="164">
        <v>192</v>
      </c>
      <c r="C513" s="164">
        <v>192</v>
      </c>
      <c r="D513" s="164">
        <v>192</v>
      </c>
      <c r="E513" s="164">
        <v>192</v>
      </c>
      <c r="F513" s="164">
        <v>106</v>
      </c>
      <c r="G513" s="164">
        <v>122</v>
      </c>
      <c r="H513" s="164">
        <v>552</v>
      </c>
      <c r="I513" s="164">
        <v>636</v>
      </c>
      <c r="J513" s="164">
        <v>125</v>
      </c>
      <c r="K513" s="164">
        <v>162</v>
      </c>
      <c r="L513" s="164">
        <v>86</v>
      </c>
      <c r="M513" s="164">
        <v>98</v>
      </c>
      <c r="N513" s="164">
        <v>2.5</v>
      </c>
      <c r="O513" s="164">
        <v>21</v>
      </c>
      <c r="P513" s="164">
        <v>29</v>
      </c>
      <c r="Q513" s="164">
        <v>214</v>
      </c>
      <c r="R513" s="186">
        <v>114</v>
      </c>
      <c r="S513" s="186">
        <v>0</v>
      </c>
      <c r="T513" s="187">
        <v>212.4375</v>
      </c>
      <c r="U513" s="187">
        <v>115.75</v>
      </c>
      <c r="V513" s="188">
        <v>0</v>
      </c>
      <c r="W513" s="188">
        <v>0</v>
      </c>
      <c r="X513" s="186">
        <v>0</v>
      </c>
      <c r="Y513" s="186">
        <v>0</v>
      </c>
      <c r="Z513" s="186">
        <v>0</v>
      </c>
      <c r="AA513" s="167">
        <v>0</v>
      </c>
      <c r="AB513" s="186">
        <v>0</v>
      </c>
      <c r="AC513" s="186">
        <v>0</v>
      </c>
      <c r="AD513" s="167">
        <v>0</v>
      </c>
      <c r="AE513" s="186">
        <v>0</v>
      </c>
      <c r="AF513" s="186">
        <v>0</v>
      </c>
      <c r="AG513" s="167">
        <v>0</v>
      </c>
      <c r="AH513" s="186">
        <v>0</v>
      </c>
      <c r="AI513" s="186">
        <v>0</v>
      </c>
      <c r="AJ513" s="167">
        <v>0</v>
      </c>
      <c r="AK513" s="186">
        <v>0</v>
      </c>
      <c r="AL513" s="186">
        <v>0</v>
      </c>
      <c r="AM513" s="167">
        <v>0</v>
      </c>
      <c r="AN513" s="186">
        <v>0</v>
      </c>
      <c r="AO513" s="186">
        <v>0</v>
      </c>
      <c r="AP513" s="167">
        <v>0</v>
      </c>
      <c r="AQ513" s="189">
        <v>187</v>
      </c>
      <c r="AR513" s="190">
        <v>0</v>
      </c>
      <c r="AS513" s="190">
        <v>5</v>
      </c>
      <c r="AT513" s="190">
        <v>0</v>
      </c>
      <c r="AU513" s="190"/>
      <c r="AV513" s="189">
        <v>187</v>
      </c>
      <c r="AW513" s="189">
        <v>82</v>
      </c>
      <c r="AX513" s="189">
        <v>438</v>
      </c>
    </row>
    <row r="514" spans="1:50" ht="20.25" hidden="1" x14ac:dyDescent="0.3">
      <c r="A514" s="163" t="s">
        <v>600</v>
      </c>
      <c r="B514" s="164">
        <v>325</v>
      </c>
      <c r="C514" s="164">
        <v>325</v>
      </c>
      <c r="D514" s="164">
        <v>325</v>
      </c>
      <c r="E514" s="164">
        <v>325</v>
      </c>
      <c r="F514" s="164">
        <v>221</v>
      </c>
      <c r="G514" s="164">
        <v>215</v>
      </c>
      <c r="H514" s="164">
        <v>681</v>
      </c>
      <c r="I514" s="164">
        <v>660</v>
      </c>
      <c r="J514" s="164">
        <v>467</v>
      </c>
      <c r="K514" s="164">
        <v>914</v>
      </c>
      <c r="L514" s="164">
        <v>447</v>
      </c>
      <c r="M514" s="164">
        <v>380</v>
      </c>
      <c r="N514" s="164">
        <v>387</v>
      </c>
      <c r="O514" s="164">
        <v>700</v>
      </c>
      <c r="P514" s="164">
        <v>866</v>
      </c>
      <c r="Q514" s="164">
        <v>1842</v>
      </c>
      <c r="R514" s="186">
        <v>280</v>
      </c>
      <c r="S514" s="186">
        <v>0</v>
      </c>
      <c r="T514" s="187">
        <v>292.5</v>
      </c>
      <c r="U514" s="187">
        <v>60</v>
      </c>
      <c r="V514" s="188">
        <v>0</v>
      </c>
      <c r="W514" s="188">
        <v>0</v>
      </c>
      <c r="X514" s="186">
        <v>785</v>
      </c>
      <c r="Y514" s="186">
        <v>0</v>
      </c>
      <c r="Z514" s="186">
        <v>0</v>
      </c>
      <c r="AA514" s="167">
        <v>0</v>
      </c>
      <c r="AB514" s="186">
        <v>0</v>
      </c>
      <c r="AC514" s="186">
        <v>0</v>
      </c>
      <c r="AD514" s="167">
        <v>0</v>
      </c>
      <c r="AE514" s="186">
        <v>0</v>
      </c>
      <c r="AF514" s="186">
        <v>0</v>
      </c>
      <c r="AG514" s="167">
        <v>0</v>
      </c>
      <c r="AH514" s="186">
        <v>0</v>
      </c>
      <c r="AI514" s="186">
        <v>0</v>
      </c>
      <c r="AJ514" s="167">
        <v>0</v>
      </c>
      <c r="AK514" s="186">
        <v>0</v>
      </c>
      <c r="AL514" s="186">
        <v>0</v>
      </c>
      <c r="AM514" s="167">
        <v>0</v>
      </c>
      <c r="AN514" s="186">
        <v>0</v>
      </c>
      <c r="AO514" s="186">
        <v>0</v>
      </c>
      <c r="AP514" s="167">
        <v>0</v>
      </c>
      <c r="AQ514" s="189">
        <v>345</v>
      </c>
      <c r="AR514" s="190">
        <v>20</v>
      </c>
      <c r="AS514" s="190">
        <v>0</v>
      </c>
      <c r="AT514" s="190">
        <v>0</v>
      </c>
      <c r="AU514" s="190"/>
      <c r="AV514" s="189">
        <v>325</v>
      </c>
      <c r="AW514" s="189">
        <v>193</v>
      </c>
      <c r="AX514" s="189">
        <v>595</v>
      </c>
    </row>
    <row r="515" spans="1:50" ht="20.25" hidden="1" x14ac:dyDescent="0.3">
      <c r="A515" s="163" t="s">
        <v>601</v>
      </c>
      <c r="B515" s="164">
        <v>65</v>
      </c>
      <c r="C515" s="164">
        <v>65</v>
      </c>
      <c r="D515" s="164">
        <v>65</v>
      </c>
      <c r="E515" s="164">
        <v>65</v>
      </c>
      <c r="F515" s="164">
        <v>34</v>
      </c>
      <c r="G515" s="164">
        <v>41</v>
      </c>
      <c r="H515" s="164">
        <v>520</v>
      </c>
      <c r="I515" s="164">
        <v>631</v>
      </c>
      <c r="J515" s="164">
        <v>61</v>
      </c>
      <c r="K515" s="164">
        <v>71</v>
      </c>
      <c r="L515" s="164">
        <v>43</v>
      </c>
      <c r="M515" s="164">
        <v>53</v>
      </c>
      <c r="N515" s="164">
        <v>20.5</v>
      </c>
      <c r="O515" s="164">
        <v>8</v>
      </c>
      <c r="P515" s="164">
        <v>477</v>
      </c>
      <c r="Q515" s="164">
        <v>151</v>
      </c>
      <c r="R515" s="186">
        <v>23</v>
      </c>
      <c r="S515" s="186">
        <v>0</v>
      </c>
      <c r="T515" s="187">
        <v>44.25</v>
      </c>
      <c r="U515" s="187">
        <v>40</v>
      </c>
      <c r="V515" s="188">
        <v>0</v>
      </c>
      <c r="W515" s="188">
        <v>0</v>
      </c>
      <c r="X515" s="186">
        <v>0</v>
      </c>
      <c r="Y515" s="186">
        <v>0</v>
      </c>
      <c r="Z515" s="186">
        <v>0</v>
      </c>
      <c r="AA515" s="167">
        <v>0</v>
      </c>
      <c r="AB515" s="186">
        <v>0</v>
      </c>
      <c r="AC515" s="186">
        <v>0</v>
      </c>
      <c r="AD515" s="167">
        <v>0</v>
      </c>
      <c r="AE515" s="186">
        <v>0</v>
      </c>
      <c r="AF515" s="186">
        <v>0</v>
      </c>
      <c r="AG515" s="167">
        <v>0</v>
      </c>
      <c r="AH515" s="186">
        <v>0</v>
      </c>
      <c r="AI515" s="186">
        <v>0</v>
      </c>
      <c r="AJ515" s="167">
        <v>0</v>
      </c>
      <c r="AK515" s="186">
        <v>0</v>
      </c>
      <c r="AL515" s="186">
        <v>0</v>
      </c>
      <c r="AM515" s="167">
        <v>0</v>
      </c>
      <c r="AN515" s="186">
        <v>0</v>
      </c>
      <c r="AO515" s="186">
        <v>0</v>
      </c>
      <c r="AP515" s="167">
        <v>0</v>
      </c>
      <c r="AQ515" s="189">
        <v>65</v>
      </c>
      <c r="AR515" s="190">
        <v>0</v>
      </c>
      <c r="AS515" s="190">
        <v>0</v>
      </c>
      <c r="AT515" s="190">
        <v>0</v>
      </c>
      <c r="AU515" s="190"/>
      <c r="AV515" s="189">
        <v>65</v>
      </c>
      <c r="AW515" s="189">
        <v>30</v>
      </c>
      <c r="AX515" s="189">
        <v>459</v>
      </c>
    </row>
    <row r="516" spans="1:50" ht="20.25" hidden="1" x14ac:dyDescent="0.3">
      <c r="A516" s="163" t="s">
        <v>602</v>
      </c>
      <c r="B516" s="164">
        <v>146</v>
      </c>
      <c r="C516" s="164">
        <v>146</v>
      </c>
      <c r="D516" s="164">
        <v>145</v>
      </c>
      <c r="E516" s="164">
        <v>146</v>
      </c>
      <c r="F516" s="164">
        <v>89</v>
      </c>
      <c r="G516" s="164">
        <v>96</v>
      </c>
      <c r="H516" s="164">
        <v>614</v>
      </c>
      <c r="I516" s="164">
        <v>659</v>
      </c>
      <c r="J516" s="164">
        <v>164</v>
      </c>
      <c r="K516" s="164">
        <v>164</v>
      </c>
      <c r="L516" s="164">
        <v>164</v>
      </c>
      <c r="M516" s="164">
        <v>164</v>
      </c>
      <c r="N516" s="164">
        <v>145.38749999999999</v>
      </c>
      <c r="O516" s="164">
        <v>6</v>
      </c>
      <c r="P516" s="164">
        <v>887</v>
      </c>
      <c r="Q516" s="164">
        <v>37</v>
      </c>
      <c r="R516" s="186">
        <v>123</v>
      </c>
      <c r="S516" s="186">
        <v>0</v>
      </c>
      <c r="T516" s="187">
        <v>137</v>
      </c>
      <c r="U516" s="187">
        <v>58</v>
      </c>
      <c r="V516" s="188">
        <v>0</v>
      </c>
      <c r="W516" s="188">
        <v>0</v>
      </c>
      <c r="X516" s="186">
        <v>0</v>
      </c>
      <c r="Y516" s="186">
        <v>0</v>
      </c>
      <c r="Z516" s="186">
        <v>0</v>
      </c>
      <c r="AA516" s="167">
        <v>0</v>
      </c>
      <c r="AB516" s="186">
        <v>0</v>
      </c>
      <c r="AC516" s="186">
        <v>0</v>
      </c>
      <c r="AD516" s="167">
        <v>0</v>
      </c>
      <c r="AE516" s="186">
        <v>0</v>
      </c>
      <c r="AF516" s="186">
        <v>0</v>
      </c>
      <c r="AG516" s="167">
        <v>0</v>
      </c>
      <c r="AH516" s="186">
        <v>0</v>
      </c>
      <c r="AI516" s="186">
        <v>0</v>
      </c>
      <c r="AJ516" s="167">
        <v>0</v>
      </c>
      <c r="AK516" s="186">
        <v>0</v>
      </c>
      <c r="AL516" s="186">
        <v>0</v>
      </c>
      <c r="AM516" s="167">
        <v>0</v>
      </c>
      <c r="AN516" s="186">
        <v>0</v>
      </c>
      <c r="AO516" s="186">
        <v>0</v>
      </c>
      <c r="AP516" s="167">
        <v>0</v>
      </c>
      <c r="AQ516" s="189">
        <v>146</v>
      </c>
      <c r="AR516" s="190">
        <v>0</v>
      </c>
      <c r="AS516" s="190">
        <v>0</v>
      </c>
      <c r="AT516" s="190">
        <v>0</v>
      </c>
      <c r="AU516" s="190"/>
      <c r="AV516" s="189">
        <v>146</v>
      </c>
      <c r="AW516" s="189">
        <v>80</v>
      </c>
      <c r="AX516" s="189">
        <v>547</v>
      </c>
    </row>
    <row r="517" spans="1:50" ht="20.25" hidden="1" x14ac:dyDescent="0.3">
      <c r="A517" s="163" t="s">
        <v>603</v>
      </c>
      <c r="B517" s="164">
        <v>4</v>
      </c>
      <c r="C517" s="164">
        <v>5</v>
      </c>
      <c r="D517" s="164">
        <v>4</v>
      </c>
      <c r="E517" s="164">
        <v>4</v>
      </c>
      <c r="F517" s="164">
        <v>2</v>
      </c>
      <c r="G517" s="164">
        <v>3</v>
      </c>
      <c r="H517" s="164">
        <v>507</v>
      </c>
      <c r="I517" s="164">
        <v>625</v>
      </c>
      <c r="J517" s="164">
        <v>0</v>
      </c>
      <c r="K517" s="164">
        <v>0</v>
      </c>
      <c r="L517" s="164">
        <v>0</v>
      </c>
      <c r="M517" s="164">
        <v>0</v>
      </c>
      <c r="N517" s="164">
        <v>0</v>
      </c>
      <c r="O517" s="164">
        <v>0</v>
      </c>
      <c r="P517" s="164" t="s">
        <v>105</v>
      </c>
      <c r="Q517" s="164" t="s">
        <v>105</v>
      </c>
      <c r="R517" s="186">
        <v>1</v>
      </c>
      <c r="S517" s="186">
        <v>0</v>
      </c>
      <c r="T517" s="187">
        <v>4.75</v>
      </c>
      <c r="U517" s="187">
        <v>0</v>
      </c>
      <c r="V517" s="188">
        <v>0</v>
      </c>
      <c r="W517" s="188">
        <v>0</v>
      </c>
      <c r="X517" s="186">
        <v>0</v>
      </c>
      <c r="Y517" s="186">
        <v>0</v>
      </c>
      <c r="Z517" s="186">
        <v>0</v>
      </c>
      <c r="AA517" s="167">
        <v>0</v>
      </c>
      <c r="AB517" s="186">
        <v>0</v>
      </c>
      <c r="AC517" s="186">
        <v>0</v>
      </c>
      <c r="AD517" s="167">
        <v>0</v>
      </c>
      <c r="AE517" s="186">
        <v>0</v>
      </c>
      <c r="AF517" s="186">
        <v>0</v>
      </c>
      <c r="AG517" s="167">
        <v>0</v>
      </c>
      <c r="AH517" s="186">
        <v>0</v>
      </c>
      <c r="AI517" s="186">
        <v>0</v>
      </c>
      <c r="AJ517" s="167">
        <v>0</v>
      </c>
      <c r="AK517" s="186">
        <v>0</v>
      </c>
      <c r="AL517" s="186">
        <v>0</v>
      </c>
      <c r="AM517" s="167">
        <v>0</v>
      </c>
      <c r="AN517" s="186">
        <v>0</v>
      </c>
      <c r="AO517" s="186">
        <v>0</v>
      </c>
      <c r="AP517" s="167">
        <v>0</v>
      </c>
      <c r="AQ517" s="189">
        <v>5</v>
      </c>
      <c r="AR517" s="190">
        <v>0</v>
      </c>
      <c r="AS517" s="190">
        <v>0</v>
      </c>
      <c r="AT517" s="190">
        <v>0</v>
      </c>
      <c r="AU517" s="190"/>
      <c r="AV517" s="189">
        <v>4</v>
      </c>
      <c r="AW517" s="189">
        <v>2.11</v>
      </c>
      <c r="AX517" s="189">
        <v>527</v>
      </c>
    </row>
    <row r="518" spans="1:50" ht="20.25" hidden="1" x14ac:dyDescent="0.3">
      <c r="A518" s="163" t="s">
        <v>604</v>
      </c>
      <c r="B518" s="164">
        <v>4</v>
      </c>
      <c r="C518" s="164">
        <v>10</v>
      </c>
      <c r="D518" s="164">
        <v>4</v>
      </c>
      <c r="E518" s="164">
        <v>4</v>
      </c>
      <c r="F518" s="164">
        <v>2</v>
      </c>
      <c r="G518" s="164">
        <v>3</v>
      </c>
      <c r="H518" s="164">
        <v>518</v>
      </c>
      <c r="I518" s="164">
        <v>635</v>
      </c>
      <c r="J518" s="164">
        <v>0</v>
      </c>
      <c r="K518" s="164">
        <v>0</v>
      </c>
      <c r="L518" s="164">
        <v>0</v>
      </c>
      <c r="M518" s="164">
        <v>0</v>
      </c>
      <c r="N518" s="164">
        <v>0</v>
      </c>
      <c r="O518" s="164">
        <v>0</v>
      </c>
      <c r="P518" s="164" t="s">
        <v>105</v>
      </c>
      <c r="Q518" s="164" t="s">
        <v>105</v>
      </c>
      <c r="R518" s="186">
        <v>3</v>
      </c>
      <c r="S518" s="186">
        <v>0</v>
      </c>
      <c r="T518" s="187">
        <v>7</v>
      </c>
      <c r="U518" s="187">
        <v>4</v>
      </c>
      <c r="V518" s="188">
        <v>0</v>
      </c>
      <c r="W518" s="188">
        <v>0</v>
      </c>
      <c r="X518" s="186">
        <v>0</v>
      </c>
      <c r="Y518" s="186">
        <v>0</v>
      </c>
      <c r="Z518" s="186">
        <v>0</v>
      </c>
      <c r="AA518" s="167">
        <v>0</v>
      </c>
      <c r="AB518" s="186">
        <v>0</v>
      </c>
      <c r="AC518" s="186">
        <v>0</v>
      </c>
      <c r="AD518" s="167">
        <v>0</v>
      </c>
      <c r="AE518" s="186">
        <v>0</v>
      </c>
      <c r="AF518" s="186">
        <v>0</v>
      </c>
      <c r="AG518" s="167">
        <v>0</v>
      </c>
      <c r="AH518" s="186">
        <v>0</v>
      </c>
      <c r="AI518" s="186">
        <v>0</v>
      </c>
      <c r="AJ518" s="167">
        <v>0</v>
      </c>
      <c r="AK518" s="186">
        <v>0</v>
      </c>
      <c r="AL518" s="186">
        <v>0</v>
      </c>
      <c r="AM518" s="167">
        <v>0</v>
      </c>
      <c r="AN518" s="186">
        <v>0</v>
      </c>
      <c r="AO518" s="186">
        <v>0</v>
      </c>
      <c r="AP518" s="167">
        <v>0</v>
      </c>
      <c r="AQ518" s="189">
        <v>10</v>
      </c>
      <c r="AR518" s="190">
        <v>0</v>
      </c>
      <c r="AS518" s="190">
        <v>0</v>
      </c>
      <c r="AT518" s="190">
        <v>0</v>
      </c>
      <c r="AU518" s="190"/>
      <c r="AV518" s="189">
        <v>4</v>
      </c>
      <c r="AW518" s="189">
        <v>2.14</v>
      </c>
      <c r="AX518" s="189">
        <v>536</v>
      </c>
    </row>
    <row r="519" spans="1:50" ht="20.25" hidden="1" x14ac:dyDescent="0.3">
      <c r="A519" s="181" t="s">
        <v>605</v>
      </c>
      <c r="B519" s="164">
        <v>2659</v>
      </c>
      <c r="C519" s="164">
        <v>2761</v>
      </c>
      <c r="D519" s="164">
        <v>2048</v>
      </c>
      <c r="E519" s="164">
        <v>2090</v>
      </c>
      <c r="F519" s="164">
        <v>1521</v>
      </c>
      <c r="G519" s="164">
        <v>1891</v>
      </c>
      <c r="H519" s="164">
        <v>743</v>
      </c>
      <c r="I519" s="164">
        <v>905</v>
      </c>
      <c r="J519" s="164">
        <v>3136.3900000000003</v>
      </c>
      <c r="K519" s="164">
        <v>2948</v>
      </c>
      <c r="L519" s="164">
        <v>1833.39</v>
      </c>
      <c r="M519" s="164">
        <v>1764.5</v>
      </c>
      <c r="N519" s="164">
        <v>351.9</v>
      </c>
      <c r="O519" s="164">
        <v>632.29999999999995</v>
      </c>
      <c r="P519" s="164">
        <v>192</v>
      </c>
      <c r="Q519" s="164">
        <v>358</v>
      </c>
      <c r="R519" s="186">
        <v>2480.5</v>
      </c>
      <c r="S519" s="186">
        <v>2480.5</v>
      </c>
      <c r="T519" s="187">
        <v>1643.7449999999999</v>
      </c>
      <c r="U519" s="187">
        <v>918.56</v>
      </c>
      <c r="V519" s="188">
        <v>0</v>
      </c>
      <c r="W519" s="188">
        <v>0</v>
      </c>
      <c r="X519" s="186">
        <v>2091</v>
      </c>
      <c r="Y519" s="186">
        <v>131.25</v>
      </c>
      <c r="Z519" s="186">
        <v>131.25</v>
      </c>
      <c r="AA519" s="157">
        <f>(Z519-Y519)/Y519*100</f>
        <v>0</v>
      </c>
      <c r="AB519" s="186">
        <v>0</v>
      </c>
      <c r="AC519" s="186">
        <v>1</v>
      </c>
      <c r="AD519" s="157">
        <v>100</v>
      </c>
      <c r="AE519" s="186">
        <v>0</v>
      </c>
      <c r="AF519" s="186">
        <v>4</v>
      </c>
      <c r="AG519" s="157">
        <v>100</v>
      </c>
      <c r="AH519" s="186">
        <v>131.25</v>
      </c>
      <c r="AI519" s="186">
        <v>131.25</v>
      </c>
      <c r="AJ519" s="157">
        <f>(AI519-AH519)/AH519*100</f>
        <v>0</v>
      </c>
      <c r="AK519" s="186">
        <v>183.2</v>
      </c>
      <c r="AL519" s="186">
        <v>140.10000000000002</v>
      </c>
      <c r="AM519" s="157">
        <f>(AL519-AK519)/AK519*100</f>
        <v>-23.526200873362431</v>
      </c>
      <c r="AN519" s="186">
        <v>1396</v>
      </c>
      <c r="AO519" s="186">
        <v>1067</v>
      </c>
      <c r="AP519" s="157">
        <f>(AO519-AN519)/AN519*100</f>
        <v>-23.567335243553007</v>
      </c>
      <c r="AQ519" s="189">
        <v>2677</v>
      </c>
      <c r="AR519" s="190">
        <v>120</v>
      </c>
      <c r="AS519" s="190">
        <v>204</v>
      </c>
      <c r="AT519" s="190">
        <v>566</v>
      </c>
      <c r="AU519" s="190"/>
      <c r="AV519" s="189">
        <v>2452</v>
      </c>
      <c r="AW519" s="190">
        <v>2002.08</v>
      </c>
      <c r="AX519" s="189">
        <v>817</v>
      </c>
    </row>
    <row r="520" spans="1:50" ht="20.25" hidden="1" x14ac:dyDescent="0.3">
      <c r="A520" s="163" t="s">
        <v>606</v>
      </c>
      <c r="B520" s="164">
        <v>8</v>
      </c>
      <c r="C520" s="164">
        <v>6</v>
      </c>
      <c r="D520" s="164">
        <v>8</v>
      </c>
      <c r="E520" s="164">
        <v>5</v>
      </c>
      <c r="F520" s="164">
        <v>2</v>
      </c>
      <c r="G520" s="164">
        <v>2</v>
      </c>
      <c r="H520" s="164">
        <v>273</v>
      </c>
      <c r="I520" s="164">
        <v>303</v>
      </c>
      <c r="J520" s="164">
        <v>0</v>
      </c>
      <c r="K520" s="164">
        <v>0</v>
      </c>
      <c r="L520" s="164">
        <v>0</v>
      </c>
      <c r="M520" s="164">
        <v>0</v>
      </c>
      <c r="N520" s="164">
        <v>0</v>
      </c>
      <c r="O520" s="164">
        <v>0</v>
      </c>
      <c r="P520" s="164" t="s">
        <v>105</v>
      </c>
      <c r="Q520" s="164" t="s">
        <v>105</v>
      </c>
      <c r="R520" s="186">
        <v>0</v>
      </c>
      <c r="S520" s="186">
        <v>0</v>
      </c>
      <c r="T520" s="187">
        <v>3.25</v>
      </c>
      <c r="U520" s="187">
        <v>0</v>
      </c>
      <c r="V520" s="188">
        <v>0</v>
      </c>
      <c r="W520" s="188">
        <v>0</v>
      </c>
      <c r="X520" s="186">
        <v>0</v>
      </c>
      <c r="Y520" s="186">
        <v>0</v>
      </c>
      <c r="Z520" s="186">
        <v>0</v>
      </c>
      <c r="AA520" s="167">
        <v>0</v>
      </c>
      <c r="AB520" s="186">
        <v>0</v>
      </c>
      <c r="AC520" s="186">
        <v>0</v>
      </c>
      <c r="AD520" s="167">
        <v>0</v>
      </c>
      <c r="AE520" s="186">
        <v>0</v>
      </c>
      <c r="AF520" s="186">
        <v>0</v>
      </c>
      <c r="AG520" s="167">
        <v>0</v>
      </c>
      <c r="AH520" s="186">
        <v>0</v>
      </c>
      <c r="AI520" s="186">
        <v>0</v>
      </c>
      <c r="AJ520" s="167">
        <v>0</v>
      </c>
      <c r="AK520" s="186">
        <v>0</v>
      </c>
      <c r="AL520" s="186">
        <v>0</v>
      </c>
      <c r="AM520" s="167">
        <v>0</v>
      </c>
      <c r="AN520" s="186">
        <v>0</v>
      </c>
      <c r="AO520" s="186">
        <v>0</v>
      </c>
      <c r="AP520" s="167">
        <v>0</v>
      </c>
      <c r="AQ520" s="189">
        <v>6</v>
      </c>
      <c r="AR520" s="190">
        <v>0</v>
      </c>
      <c r="AS520" s="190">
        <v>0</v>
      </c>
      <c r="AT520" s="190">
        <v>0</v>
      </c>
      <c r="AU520" s="190"/>
      <c r="AV520" s="189">
        <v>5</v>
      </c>
      <c r="AW520" s="189">
        <v>1.44</v>
      </c>
      <c r="AX520" s="189">
        <v>288</v>
      </c>
    </row>
    <row r="521" spans="1:50" ht="20.25" hidden="1" x14ac:dyDescent="0.3">
      <c r="A521" s="163" t="s">
        <v>607</v>
      </c>
      <c r="B521" s="164">
        <v>0</v>
      </c>
      <c r="C521" s="164">
        <v>0</v>
      </c>
      <c r="D521" s="164">
        <v>0</v>
      </c>
      <c r="E521" s="164">
        <v>0</v>
      </c>
      <c r="F521" s="164">
        <v>0</v>
      </c>
      <c r="G521" s="164">
        <v>0</v>
      </c>
      <c r="H521" s="164">
        <v>0</v>
      </c>
      <c r="I521" s="164">
        <v>0</v>
      </c>
      <c r="J521" s="164">
        <v>0</v>
      </c>
      <c r="K521" s="164">
        <v>0</v>
      </c>
      <c r="L521" s="164">
        <v>0</v>
      </c>
      <c r="M521" s="164">
        <v>0</v>
      </c>
      <c r="N521" s="164">
        <v>0</v>
      </c>
      <c r="O521" s="164">
        <v>0</v>
      </c>
      <c r="P521" s="164" t="s">
        <v>105</v>
      </c>
      <c r="Q521" s="164" t="s">
        <v>105</v>
      </c>
      <c r="R521" s="186">
        <v>7</v>
      </c>
      <c r="S521" s="186">
        <v>7</v>
      </c>
      <c r="T521" s="187">
        <v>5</v>
      </c>
      <c r="U521" s="187">
        <v>0</v>
      </c>
      <c r="V521" s="188">
        <v>0</v>
      </c>
      <c r="W521" s="188">
        <v>0</v>
      </c>
      <c r="X521" s="186">
        <v>0</v>
      </c>
      <c r="Y521" s="186">
        <v>0</v>
      </c>
      <c r="Z521" s="186">
        <v>0</v>
      </c>
      <c r="AA521" s="167">
        <v>0</v>
      </c>
      <c r="AB521" s="186">
        <v>0</v>
      </c>
      <c r="AC521" s="186">
        <v>0</v>
      </c>
      <c r="AD521" s="167">
        <v>0</v>
      </c>
      <c r="AE521" s="186">
        <v>0</v>
      </c>
      <c r="AF521" s="186">
        <v>0</v>
      </c>
      <c r="AG521" s="167">
        <v>0</v>
      </c>
      <c r="AH521" s="186">
        <v>0</v>
      </c>
      <c r="AI521" s="186">
        <v>0</v>
      </c>
      <c r="AJ521" s="167">
        <v>0</v>
      </c>
      <c r="AK521" s="186">
        <v>0</v>
      </c>
      <c r="AL521" s="186">
        <v>0</v>
      </c>
      <c r="AM521" s="167">
        <v>0</v>
      </c>
      <c r="AN521" s="186">
        <v>0</v>
      </c>
      <c r="AO521" s="186">
        <v>0</v>
      </c>
      <c r="AP521" s="167">
        <v>0</v>
      </c>
      <c r="AQ521" s="189">
        <v>0</v>
      </c>
      <c r="AR521" s="190">
        <v>0</v>
      </c>
      <c r="AS521" s="190">
        <v>0</v>
      </c>
      <c r="AT521" s="190">
        <v>0</v>
      </c>
      <c r="AU521" s="190"/>
      <c r="AV521" s="189">
        <v>0</v>
      </c>
      <c r="AW521" s="189">
        <v>0</v>
      </c>
      <c r="AX521" s="189">
        <v>0</v>
      </c>
    </row>
    <row r="522" spans="1:50" ht="20.25" hidden="1" x14ac:dyDescent="0.3">
      <c r="A522" s="163" t="s">
        <v>608</v>
      </c>
      <c r="B522" s="164">
        <v>10</v>
      </c>
      <c r="C522" s="164">
        <v>22</v>
      </c>
      <c r="D522" s="164">
        <v>0</v>
      </c>
      <c r="E522" s="164">
        <v>10</v>
      </c>
      <c r="F522" s="164">
        <v>0</v>
      </c>
      <c r="G522" s="164">
        <v>2</v>
      </c>
      <c r="H522" s="164">
        <v>0</v>
      </c>
      <c r="I522" s="164">
        <v>248</v>
      </c>
      <c r="J522" s="164">
        <v>32</v>
      </c>
      <c r="K522" s="164">
        <v>32</v>
      </c>
      <c r="L522" s="164">
        <v>23</v>
      </c>
      <c r="M522" s="164">
        <v>23</v>
      </c>
      <c r="N522" s="164">
        <v>0</v>
      </c>
      <c r="O522" s="164">
        <v>0</v>
      </c>
      <c r="P522" s="164">
        <v>0</v>
      </c>
      <c r="Q522" s="164">
        <v>0</v>
      </c>
      <c r="R522" s="186">
        <v>12</v>
      </c>
      <c r="S522" s="186">
        <v>12</v>
      </c>
      <c r="T522" s="187">
        <v>21.5</v>
      </c>
      <c r="U522" s="187">
        <v>6</v>
      </c>
      <c r="V522" s="188">
        <v>0</v>
      </c>
      <c r="W522" s="188">
        <v>0</v>
      </c>
      <c r="X522" s="186">
        <v>0</v>
      </c>
      <c r="Y522" s="186">
        <v>0</v>
      </c>
      <c r="Z522" s="186">
        <v>0</v>
      </c>
      <c r="AA522" s="167">
        <v>0</v>
      </c>
      <c r="AB522" s="186">
        <v>0</v>
      </c>
      <c r="AC522" s="186">
        <v>0</v>
      </c>
      <c r="AD522" s="167">
        <v>0</v>
      </c>
      <c r="AE522" s="186">
        <v>0</v>
      </c>
      <c r="AF522" s="186">
        <v>0</v>
      </c>
      <c r="AG522" s="167">
        <v>0</v>
      </c>
      <c r="AH522" s="186">
        <v>0</v>
      </c>
      <c r="AI522" s="186">
        <v>0</v>
      </c>
      <c r="AJ522" s="167">
        <v>0</v>
      </c>
      <c r="AK522" s="186">
        <v>0</v>
      </c>
      <c r="AL522" s="186">
        <v>0</v>
      </c>
      <c r="AM522" s="167">
        <v>0</v>
      </c>
      <c r="AN522" s="186">
        <v>0</v>
      </c>
      <c r="AO522" s="186">
        <v>0</v>
      </c>
      <c r="AP522" s="167">
        <v>0</v>
      </c>
      <c r="AQ522" s="189">
        <v>22</v>
      </c>
      <c r="AR522" s="190">
        <v>0</v>
      </c>
      <c r="AS522" s="190">
        <v>0</v>
      </c>
      <c r="AT522" s="190">
        <v>0</v>
      </c>
      <c r="AU522" s="190"/>
      <c r="AV522" s="189">
        <v>10</v>
      </c>
      <c r="AW522" s="189">
        <v>1.24</v>
      </c>
      <c r="AX522" s="189">
        <v>124</v>
      </c>
    </row>
    <row r="523" spans="1:50" ht="20.25" hidden="1" x14ac:dyDescent="0.3">
      <c r="A523" s="163" t="s">
        <v>609</v>
      </c>
      <c r="B523" s="164">
        <v>0</v>
      </c>
      <c r="C523" s="164">
        <v>0</v>
      </c>
      <c r="D523" s="164">
        <v>0</v>
      </c>
      <c r="E523" s="164">
        <v>0</v>
      </c>
      <c r="F523" s="164">
        <v>0</v>
      </c>
      <c r="G523" s="164">
        <v>0</v>
      </c>
      <c r="H523" s="164">
        <v>0</v>
      </c>
      <c r="I523" s="164">
        <v>0</v>
      </c>
      <c r="J523" s="164">
        <v>0</v>
      </c>
      <c r="K523" s="164">
        <v>0</v>
      </c>
      <c r="L523" s="164">
        <v>0</v>
      </c>
      <c r="M523" s="164">
        <v>0</v>
      </c>
      <c r="N523" s="164">
        <v>0</v>
      </c>
      <c r="O523" s="164">
        <v>0</v>
      </c>
      <c r="P523" s="164" t="s">
        <v>105</v>
      </c>
      <c r="Q523" s="164" t="s">
        <v>105</v>
      </c>
      <c r="R523" s="186">
        <v>0</v>
      </c>
      <c r="S523" s="186">
        <v>0</v>
      </c>
      <c r="T523" s="187">
        <v>0</v>
      </c>
      <c r="U523" s="187">
        <v>4</v>
      </c>
      <c r="V523" s="188">
        <v>0</v>
      </c>
      <c r="W523" s="188">
        <v>0</v>
      </c>
      <c r="X523" s="186">
        <v>0</v>
      </c>
      <c r="Y523" s="186">
        <v>0</v>
      </c>
      <c r="Z523" s="186">
        <v>0</v>
      </c>
      <c r="AA523" s="167">
        <v>0</v>
      </c>
      <c r="AB523" s="186">
        <v>0</v>
      </c>
      <c r="AC523" s="186">
        <v>0</v>
      </c>
      <c r="AD523" s="167">
        <v>0</v>
      </c>
      <c r="AE523" s="186">
        <v>0</v>
      </c>
      <c r="AF523" s="186">
        <v>0</v>
      </c>
      <c r="AG523" s="167">
        <v>0</v>
      </c>
      <c r="AH523" s="186">
        <v>0</v>
      </c>
      <c r="AI523" s="186">
        <v>0</v>
      </c>
      <c r="AJ523" s="167">
        <v>0</v>
      </c>
      <c r="AK523" s="186">
        <v>0</v>
      </c>
      <c r="AL523" s="186">
        <v>0</v>
      </c>
      <c r="AM523" s="167">
        <v>0</v>
      </c>
      <c r="AN523" s="186">
        <v>0</v>
      </c>
      <c r="AO523" s="186">
        <v>0</v>
      </c>
      <c r="AP523" s="167">
        <v>0</v>
      </c>
      <c r="AQ523" s="189">
        <v>0</v>
      </c>
      <c r="AR523" s="190">
        <v>0</v>
      </c>
      <c r="AS523" s="190">
        <v>0</v>
      </c>
      <c r="AT523" s="190">
        <v>0</v>
      </c>
      <c r="AU523" s="190"/>
      <c r="AV523" s="189">
        <v>0</v>
      </c>
      <c r="AW523" s="189">
        <v>0</v>
      </c>
      <c r="AX523" s="189">
        <v>0</v>
      </c>
    </row>
    <row r="524" spans="1:50" ht="20.25" hidden="1" x14ac:dyDescent="0.3">
      <c r="A524" s="163" t="s">
        <v>610</v>
      </c>
      <c r="B524" s="164">
        <v>212</v>
      </c>
      <c r="C524" s="164">
        <v>212</v>
      </c>
      <c r="D524" s="164">
        <v>212</v>
      </c>
      <c r="E524" s="164">
        <v>212</v>
      </c>
      <c r="F524" s="164">
        <v>152</v>
      </c>
      <c r="G524" s="164">
        <v>214</v>
      </c>
      <c r="H524" s="164">
        <v>717</v>
      </c>
      <c r="I524" s="164">
        <v>1011</v>
      </c>
      <c r="J524" s="164">
        <v>0</v>
      </c>
      <c r="K524" s="164">
        <v>0</v>
      </c>
      <c r="L524" s="164">
        <v>0</v>
      </c>
      <c r="M524" s="164">
        <v>0</v>
      </c>
      <c r="N524" s="164">
        <v>0</v>
      </c>
      <c r="O524" s="164">
        <v>0</v>
      </c>
      <c r="P524" s="164" t="s">
        <v>105</v>
      </c>
      <c r="Q524" s="164" t="s">
        <v>105</v>
      </c>
      <c r="R524" s="186">
        <v>251</v>
      </c>
      <c r="S524" s="186">
        <v>251</v>
      </c>
      <c r="T524" s="187">
        <v>172</v>
      </c>
      <c r="U524" s="187">
        <v>145.25</v>
      </c>
      <c r="V524" s="188">
        <v>0</v>
      </c>
      <c r="W524" s="188">
        <v>0</v>
      </c>
      <c r="X524" s="186">
        <v>0</v>
      </c>
      <c r="Y524" s="186">
        <v>42</v>
      </c>
      <c r="Z524" s="186">
        <v>42</v>
      </c>
      <c r="AA524" s="167">
        <v>0</v>
      </c>
      <c r="AB524" s="186">
        <v>0</v>
      </c>
      <c r="AC524" s="186">
        <v>0</v>
      </c>
      <c r="AD524" s="167">
        <v>0</v>
      </c>
      <c r="AE524" s="186">
        <v>0</v>
      </c>
      <c r="AF524" s="186">
        <v>0</v>
      </c>
      <c r="AG524" s="167">
        <v>0</v>
      </c>
      <c r="AH524" s="186">
        <v>42</v>
      </c>
      <c r="AI524" s="186">
        <v>42</v>
      </c>
      <c r="AJ524" s="167">
        <v>0</v>
      </c>
      <c r="AK524" s="186">
        <v>67.8</v>
      </c>
      <c r="AL524" s="186">
        <v>45.2</v>
      </c>
      <c r="AM524" s="167">
        <v>33.3333333333333</v>
      </c>
      <c r="AN524" s="186">
        <v>0</v>
      </c>
      <c r="AO524" s="186">
        <v>1076</v>
      </c>
      <c r="AP524" s="167">
        <v>0</v>
      </c>
      <c r="AQ524" s="189">
        <v>212</v>
      </c>
      <c r="AR524" s="190">
        <v>0</v>
      </c>
      <c r="AS524" s="190">
        <v>0</v>
      </c>
      <c r="AT524" s="190">
        <v>0</v>
      </c>
      <c r="AU524" s="190"/>
      <c r="AV524" s="189">
        <v>212</v>
      </c>
      <c r="AW524" s="189">
        <v>183</v>
      </c>
      <c r="AX524" s="189">
        <v>864</v>
      </c>
    </row>
    <row r="525" spans="1:50" ht="20.25" hidden="1" x14ac:dyDescent="0.3">
      <c r="A525" s="163" t="s">
        <v>611</v>
      </c>
      <c r="B525" s="164">
        <v>0</v>
      </c>
      <c r="C525" s="164">
        <v>4</v>
      </c>
      <c r="D525" s="164">
        <v>0</v>
      </c>
      <c r="E525" s="164">
        <v>0</v>
      </c>
      <c r="F525" s="164">
        <v>0</v>
      </c>
      <c r="G525" s="164">
        <v>0</v>
      </c>
      <c r="H525" s="164">
        <v>0</v>
      </c>
      <c r="I525" s="164">
        <v>0</v>
      </c>
      <c r="J525" s="164">
        <v>0</v>
      </c>
      <c r="K525" s="164">
        <v>0</v>
      </c>
      <c r="L525" s="164">
        <v>0</v>
      </c>
      <c r="M525" s="164">
        <v>0</v>
      </c>
      <c r="N525" s="164">
        <v>0</v>
      </c>
      <c r="O525" s="164">
        <v>0</v>
      </c>
      <c r="P525" s="164" t="s">
        <v>105</v>
      </c>
      <c r="Q525" s="164" t="s">
        <v>105</v>
      </c>
      <c r="R525" s="186">
        <v>0</v>
      </c>
      <c r="S525" s="186">
        <v>0</v>
      </c>
      <c r="T525" s="187">
        <v>6.25</v>
      </c>
      <c r="U525" s="187">
        <v>6.25</v>
      </c>
      <c r="V525" s="188">
        <v>0</v>
      </c>
      <c r="W525" s="188">
        <v>0</v>
      </c>
      <c r="X525" s="186">
        <v>0</v>
      </c>
      <c r="Y525" s="186">
        <v>0</v>
      </c>
      <c r="Z525" s="186">
        <v>0</v>
      </c>
      <c r="AA525" s="167">
        <v>0</v>
      </c>
      <c r="AB525" s="186">
        <v>0</v>
      </c>
      <c r="AC525" s="186">
        <v>0</v>
      </c>
      <c r="AD525" s="167">
        <v>0</v>
      </c>
      <c r="AE525" s="186">
        <v>0</v>
      </c>
      <c r="AF525" s="186">
        <v>0</v>
      </c>
      <c r="AG525" s="167">
        <v>0</v>
      </c>
      <c r="AH525" s="186">
        <v>0</v>
      </c>
      <c r="AI525" s="186">
        <v>0</v>
      </c>
      <c r="AJ525" s="167">
        <v>0</v>
      </c>
      <c r="AK525" s="186">
        <v>0</v>
      </c>
      <c r="AL525" s="186">
        <v>0</v>
      </c>
      <c r="AM525" s="167">
        <v>0</v>
      </c>
      <c r="AN525" s="186">
        <v>0</v>
      </c>
      <c r="AO525" s="186">
        <v>0</v>
      </c>
      <c r="AP525" s="167">
        <v>0</v>
      </c>
      <c r="AQ525" s="189">
        <v>4</v>
      </c>
      <c r="AR525" s="190">
        <v>0</v>
      </c>
      <c r="AS525" s="190">
        <v>0</v>
      </c>
      <c r="AT525" s="190">
        <v>0</v>
      </c>
      <c r="AU525" s="190"/>
      <c r="AV525" s="189">
        <v>0</v>
      </c>
      <c r="AW525" s="189">
        <v>0</v>
      </c>
      <c r="AX525" s="189">
        <v>0</v>
      </c>
    </row>
    <row r="526" spans="1:50" ht="20.25" hidden="1" x14ac:dyDescent="0.3">
      <c r="A526" s="163" t="s">
        <v>612</v>
      </c>
      <c r="B526" s="164">
        <v>0</v>
      </c>
      <c r="C526" s="164">
        <v>0</v>
      </c>
      <c r="D526" s="164">
        <v>0</v>
      </c>
      <c r="E526" s="164">
        <v>0</v>
      </c>
      <c r="F526" s="164">
        <v>0</v>
      </c>
      <c r="G526" s="164">
        <v>0</v>
      </c>
      <c r="H526" s="164">
        <v>0</v>
      </c>
      <c r="I526" s="164">
        <v>0</v>
      </c>
      <c r="J526" s="164">
        <v>0</v>
      </c>
      <c r="K526" s="164">
        <v>0</v>
      </c>
      <c r="L526" s="164">
        <v>0</v>
      </c>
      <c r="M526" s="164">
        <v>0</v>
      </c>
      <c r="N526" s="164">
        <v>0</v>
      </c>
      <c r="O526" s="164">
        <v>0</v>
      </c>
      <c r="P526" s="164" t="s">
        <v>105</v>
      </c>
      <c r="Q526" s="164" t="s">
        <v>105</v>
      </c>
      <c r="R526" s="186">
        <v>11</v>
      </c>
      <c r="S526" s="186">
        <v>11</v>
      </c>
      <c r="T526" s="187">
        <v>0</v>
      </c>
      <c r="U526" s="187">
        <v>0</v>
      </c>
      <c r="V526" s="188">
        <v>0</v>
      </c>
      <c r="W526" s="188">
        <v>0</v>
      </c>
      <c r="X526" s="186">
        <v>0</v>
      </c>
      <c r="Y526" s="186">
        <v>0</v>
      </c>
      <c r="Z526" s="186">
        <v>0</v>
      </c>
      <c r="AA526" s="167">
        <v>0</v>
      </c>
      <c r="AB526" s="186">
        <v>0</v>
      </c>
      <c r="AC526" s="186">
        <v>0</v>
      </c>
      <c r="AD526" s="167">
        <v>0</v>
      </c>
      <c r="AE526" s="186">
        <v>0</v>
      </c>
      <c r="AF526" s="186">
        <v>0</v>
      </c>
      <c r="AG526" s="167">
        <v>0</v>
      </c>
      <c r="AH526" s="186">
        <v>0</v>
      </c>
      <c r="AI526" s="186">
        <v>0</v>
      </c>
      <c r="AJ526" s="167">
        <v>0</v>
      </c>
      <c r="AK526" s="186">
        <v>0</v>
      </c>
      <c r="AL526" s="186">
        <v>0</v>
      </c>
      <c r="AM526" s="167">
        <v>0</v>
      </c>
      <c r="AN526" s="186">
        <v>0</v>
      </c>
      <c r="AO526" s="186">
        <v>0</v>
      </c>
      <c r="AP526" s="167">
        <v>0</v>
      </c>
      <c r="AQ526" s="189">
        <v>0</v>
      </c>
      <c r="AR526" s="190">
        <v>0</v>
      </c>
      <c r="AS526" s="190">
        <v>0</v>
      </c>
      <c r="AT526" s="190">
        <v>0</v>
      </c>
      <c r="AU526" s="190"/>
      <c r="AV526" s="189">
        <v>0</v>
      </c>
      <c r="AW526" s="189">
        <v>0</v>
      </c>
      <c r="AX526" s="189">
        <v>0</v>
      </c>
    </row>
    <row r="527" spans="1:50" ht="20.25" hidden="1" x14ac:dyDescent="0.3">
      <c r="A527" s="163" t="s">
        <v>613</v>
      </c>
      <c r="B527" s="164">
        <v>27</v>
      </c>
      <c r="C527" s="164">
        <v>27</v>
      </c>
      <c r="D527" s="164">
        <v>27</v>
      </c>
      <c r="E527" s="164">
        <v>27</v>
      </c>
      <c r="F527" s="164">
        <v>6</v>
      </c>
      <c r="G527" s="164">
        <v>14</v>
      </c>
      <c r="H527" s="164">
        <v>208</v>
      </c>
      <c r="I527" s="164">
        <v>519</v>
      </c>
      <c r="J527" s="164">
        <v>0</v>
      </c>
      <c r="K527" s="164">
        <v>0</v>
      </c>
      <c r="L527" s="164">
        <v>0</v>
      </c>
      <c r="M527" s="164">
        <v>0</v>
      </c>
      <c r="N527" s="164">
        <v>0</v>
      </c>
      <c r="O527" s="164">
        <v>0</v>
      </c>
      <c r="P527" s="164" t="s">
        <v>105</v>
      </c>
      <c r="Q527" s="164" t="s">
        <v>105</v>
      </c>
      <c r="R527" s="186">
        <v>0</v>
      </c>
      <c r="S527" s="186">
        <v>0</v>
      </c>
      <c r="T527" s="187">
        <v>0</v>
      </c>
      <c r="U527" s="187">
        <v>2</v>
      </c>
      <c r="V527" s="188">
        <v>0</v>
      </c>
      <c r="W527" s="188">
        <v>0</v>
      </c>
      <c r="X527" s="186">
        <v>0</v>
      </c>
      <c r="Y527" s="186">
        <v>0</v>
      </c>
      <c r="Z527" s="186">
        <v>0</v>
      </c>
      <c r="AA527" s="167">
        <v>0</v>
      </c>
      <c r="AB527" s="186">
        <v>0</v>
      </c>
      <c r="AC527" s="186">
        <v>0</v>
      </c>
      <c r="AD527" s="167">
        <v>0</v>
      </c>
      <c r="AE527" s="186">
        <v>0</v>
      </c>
      <c r="AF527" s="186">
        <v>0</v>
      </c>
      <c r="AG527" s="167">
        <v>0</v>
      </c>
      <c r="AH527" s="186">
        <v>0</v>
      </c>
      <c r="AI527" s="186">
        <v>0</v>
      </c>
      <c r="AJ527" s="167">
        <v>0</v>
      </c>
      <c r="AK527" s="186">
        <v>0</v>
      </c>
      <c r="AL527" s="186">
        <v>0</v>
      </c>
      <c r="AM527" s="167">
        <v>0</v>
      </c>
      <c r="AN527" s="186">
        <v>0</v>
      </c>
      <c r="AO527" s="186">
        <v>0</v>
      </c>
      <c r="AP527" s="167">
        <v>0</v>
      </c>
      <c r="AQ527" s="189">
        <v>27</v>
      </c>
      <c r="AR527" s="190">
        <v>0</v>
      </c>
      <c r="AS527" s="190">
        <v>0</v>
      </c>
      <c r="AT527" s="190">
        <v>0</v>
      </c>
      <c r="AU527" s="190"/>
      <c r="AV527" s="189">
        <v>27</v>
      </c>
      <c r="AW527" s="189">
        <v>10</v>
      </c>
      <c r="AX527" s="189">
        <v>364</v>
      </c>
    </row>
    <row r="528" spans="1:50" ht="20.25" hidden="1" x14ac:dyDescent="0.3">
      <c r="A528" s="163" t="s">
        <v>614</v>
      </c>
      <c r="B528" s="164">
        <v>50</v>
      </c>
      <c r="C528" s="164">
        <v>50</v>
      </c>
      <c r="D528" s="164">
        <v>50</v>
      </c>
      <c r="E528" s="164">
        <v>50</v>
      </c>
      <c r="F528" s="164">
        <v>17</v>
      </c>
      <c r="G528" s="164">
        <v>28</v>
      </c>
      <c r="H528" s="164">
        <v>345</v>
      </c>
      <c r="I528" s="164">
        <v>554</v>
      </c>
      <c r="J528" s="164">
        <v>0</v>
      </c>
      <c r="K528" s="164">
        <v>0</v>
      </c>
      <c r="L528" s="164">
        <v>0</v>
      </c>
      <c r="M528" s="164">
        <v>0</v>
      </c>
      <c r="N528" s="164">
        <v>0</v>
      </c>
      <c r="O528" s="164">
        <v>0</v>
      </c>
      <c r="P528" s="164" t="s">
        <v>105</v>
      </c>
      <c r="Q528" s="164" t="s">
        <v>105</v>
      </c>
      <c r="R528" s="186">
        <v>57</v>
      </c>
      <c r="S528" s="186">
        <v>57</v>
      </c>
      <c r="T528" s="187">
        <v>39.5</v>
      </c>
      <c r="U528" s="187">
        <v>36.39</v>
      </c>
      <c r="V528" s="188">
        <v>0</v>
      </c>
      <c r="W528" s="188">
        <v>0</v>
      </c>
      <c r="X528" s="186">
        <v>0</v>
      </c>
      <c r="Y528" s="186">
        <v>0</v>
      </c>
      <c r="Z528" s="186">
        <v>0</v>
      </c>
      <c r="AA528" s="167">
        <v>0</v>
      </c>
      <c r="AB528" s="186">
        <v>0</v>
      </c>
      <c r="AC528" s="186">
        <v>0</v>
      </c>
      <c r="AD528" s="167">
        <v>0</v>
      </c>
      <c r="AE528" s="186">
        <v>0</v>
      </c>
      <c r="AF528" s="186">
        <v>0</v>
      </c>
      <c r="AG528" s="167">
        <v>0</v>
      </c>
      <c r="AH528" s="186">
        <v>0</v>
      </c>
      <c r="AI528" s="186">
        <v>0</v>
      </c>
      <c r="AJ528" s="167">
        <v>0</v>
      </c>
      <c r="AK528" s="186">
        <v>0</v>
      </c>
      <c r="AL528" s="186">
        <v>0</v>
      </c>
      <c r="AM528" s="167">
        <v>0</v>
      </c>
      <c r="AN528" s="186">
        <v>0</v>
      </c>
      <c r="AO528" s="186">
        <v>0</v>
      </c>
      <c r="AP528" s="167">
        <v>0</v>
      </c>
      <c r="AQ528" s="189">
        <v>50</v>
      </c>
      <c r="AR528" s="190">
        <v>0</v>
      </c>
      <c r="AS528" s="190">
        <v>0</v>
      </c>
      <c r="AT528" s="190">
        <v>0</v>
      </c>
      <c r="AU528" s="190"/>
      <c r="AV528" s="189">
        <v>50</v>
      </c>
      <c r="AW528" s="189">
        <v>23</v>
      </c>
      <c r="AX528" s="189">
        <v>450</v>
      </c>
    </row>
    <row r="529" spans="1:50" ht="20.25" hidden="1" x14ac:dyDescent="0.3">
      <c r="A529" s="163" t="s">
        <v>615</v>
      </c>
      <c r="B529" s="164">
        <v>0</v>
      </c>
      <c r="C529" s="164">
        <v>0</v>
      </c>
      <c r="D529" s="164">
        <v>0</v>
      </c>
      <c r="E529" s="164">
        <v>0</v>
      </c>
      <c r="F529" s="164">
        <v>0</v>
      </c>
      <c r="G529" s="164">
        <v>0</v>
      </c>
      <c r="H529" s="164">
        <v>0</v>
      </c>
      <c r="I529" s="164">
        <v>0</v>
      </c>
      <c r="J529" s="164">
        <v>0</v>
      </c>
      <c r="K529" s="164">
        <v>0</v>
      </c>
      <c r="L529" s="164">
        <v>0</v>
      </c>
      <c r="M529" s="164">
        <v>0</v>
      </c>
      <c r="N529" s="164">
        <v>0</v>
      </c>
      <c r="O529" s="164">
        <v>0</v>
      </c>
      <c r="P529" s="164" t="s">
        <v>105</v>
      </c>
      <c r="Q529" s="164" t="s">
        <v>105</v>
      </c>
      <c r="R529" s="186">
        <v>0</v>
      </c>
      <c r="S529" s="186">
        <v>0</v>
      </c>
      <c r="T529" s="187">
        <v>0</v>
      </c>
      <c r="U529" s="187">
        <v>0</v>
      </c>
      <c r="V529" s="188">
        <v>0</v>
      </c>
      <c r="W529" s="188">
        <v>0</v>
      </c>
      <c r="X529" s="186">
        <v>0</v>
      </c>
      <c r="Y529" s="186">
        <v>0</v>
      </c>
      <c r="Z529" s="186">
        <v>0</v>
      </c>
      <c r="AA529" s="167">
        <v>0</v>
      </c>
      <c r="AB529" s="186">
        <v>0</v>
      </c>
      <c r="AC529" s="186">
        <v>0</v>
      </c>
      <c r="AD529" s="167">
        <v>0</v>
      </c>
      <c r="AE529" s="186">
        <v>0</v>
      </c>
      <c r="AF529" s="186">
        <v>0</v>
      </c>
      <c r="AG529" s="167">
        <v>0</v>
      </c>
      <c r="AH529" s="186">
        <v>0</v>
      </c>
      <c r="AI529" s="186">
        <v>0</v>
      </c>
      <c r="AJ529" s="167">
        <v>0</v>
      </c>
      <c r="AK529" s="186">
        <v>0</v>
      </c>
      <c r="AL529" s="186">
        <v>0</v>
      </c>
      <c r="AM529" s="167">
        <v>0</v>
      </c>
      <c r="AN529" s="186">
        <v>0</v>
      </c>
      <c r="AO529" s="186">
        <v>0</v>
      </c>
      <c r="AP529" s="167">
        <v>0</v>
      </c>
      <c r="AQ529" s="189">
        <v>0</v>
      </c>
      <c r="AR529" s="190">
        <v>0</v>
      </c>
      <c r="AS529" s="190">
        <v>0</v>
      </c>
      <c r="AT529" s="190">
        <v>0</v>
      </c>
      <c r="AU529" s="190"/>
      <c r="AV529" s="189">
        <v>0</v>
      </c>
      <c r="AW529" s="189">
        <v>0</v>
      </c>
      <c r="AX529" s="189">
        <v>0</v>
      </c>
    </row>
    <row r="530" spans="1:50" ht="20.25" hidden="1" x14ac:dyDescent="0.3">
      <c r="A530" s="163" t="s">
        <v>616</v>
      </c>
      <c r="B530" s="164">
        <v>0</v>
      </c>
      <c r="C530" s="164">
        <v>0</v>
      </c>
      <c r="D530" s="164">
        <v>0</v>
      </c>
      <c r="E530" s="164">
        <v>0</v>
      </c>
      <c r="F530" s="164">
        <v>0</v>
      </c>
      <c r="G530" s="164">
        <v>0</v>
      </c>
      <c r="H530" s="164">
        <v>0</v>
      </c>
      <c r="I530" s="164">
        <v>0</v>
      </c>
      <c r="J530" s="164">
        <v>0</v>
      </c>
      <c r="K530" s="164">
        <v>0</v>
      </c>
      <c r="L530" s="164">
        <v>0</v>
      </c>
      <c r="M530" s="164">
        <v>0</v>
      </c>
      <c r="N530" s="164">
        <v>0</v>
      </c>
      <c r="O530" s="164">
        <v>0</v>
      </c>
      <c r="P530" s="164" t="s">
        <v>105</v>
      </c>
      <c r="Q530" s="164" t="s">
        <v>105</v>
      </c>
      <c r="R530" s="186">
        <v>0</v>
      </c>
      <c r="S530" s="186">
        <v>0</v>
      </c>
      <c r="T530" s="187">
        <v>0</v>
      </c>
      <c r="U530" s="187">
        <v>0</v>
      </c>
      <c r="V530" s="188">
        <v>0</v>
      </c>
      <c r="W530" s="188">
        <v>0</v>
      </c>
      <c r="X530" s="186">
        <v>0</v>
      </c>
      <c r="Y530" s="186">
        <v>0</v>
      </c>
      <c r="Z530" s="186">
        <v>0</v>
      </c>
      <c r="AA530" s="167">
        <v>0</v>
      </c>
      <c r="AB530" s="186">
        <v>0</v>
      </c>
      <c r="AC530" s="186">
        <v>0</v>
      </c>
      <c r="AD530" s="167">
        <v>0</v>
      </c>
      <c r="AE530" s="186">
        <v>0</v>
      </c>
      <c r="AF530" s="186">
        <v>0</v>
      </c>
      <c r="AG530" s="167">
        <v>0</v>
      </c>
      <c r="AH530" s="186">
        <v>0</v>
      </c>
      <c r="AI530" s="186">
        <v>0</v>
      </c>
      <c r="AJ530" s="167">
        <v>0</v>
      </c>
      <c r="AK530" s="186">
        <v>0</v>
      </c>
      <c r="AL530" s="186">
        <v>0</v>
      </c>
      <c r="AM530" s="167">
        <v>0</v>
      </c>
      <c r="AN530" s="186">
        <v>0</v>
      </c>
      <c r="AO530" s="186">
        <v>0</v>
      </c>
      <c r="AP530" s="167">
        <v>0</v>
      </c>
      <c r="AQ530" s="189">
        <v>0</v>
      </c>
      <c r="AR530" s="190">
        <v>0</v>
      </c>
      <c r="AS530" s="190">
        <v>0</v>
      </c>
      <c r="AT530" s="190">
        <v>0</v>
      </c>
      <c r="AU530" s="190"/>
      <c r="AV530" s="189">
        <v>0</v>
      </c>
      <c r="AW530" s="189">
        <v>0</v>
      </c>
      <c r="AX530" s="189">
        <v>0</v>
      </c>
    </row>
    <row r="531" spans="1:50" ht="20.25" hidden="1" x14ac:dyDescent="0.3">
      <c r="A531" s="163" t="s">
        <v>617</v>
      </c>
      <c r="B531" s="164">
        <v>0</v>
      </c>
      <c r="C531" s="164">
        <v>0</v>
      </c>
      <c r="D531" s="164">
        <v>0</v>
      </c>
      <c r="E531" s="164">
        <v>0</v>
      </c>
      <c r="F531" s="164">
        <v>0</v>
      </c>
      <c r="G531" s="164">
        <v>0</v>
      </c>
      <c r="H531" s="164">
        <v>0</v>
      </c>
      <c r="I531" s="164">
        <v>0</v>
      </c>
      <c r="J531" s="164">
        <v>0</v>
      </c>
      <c r="K531" s="164">
        <v>0</v>
      </c>
      <c r="L531" s="164">
        <v>0</v>
      </c>
      <c r="M531" s="164">
        <v>0</v>
      </c>
      <c r="N531" s="164">
        <v>0</v>
      </c>
      <c r="O531" s="164">
        <v>0</v>
      </c>
      <c r="P531" s="164" t="s">
        <v>105</v>
      </c>
      <c r="Q531" s="164" t="s">
        <v>105</v>
      </c>
      <c r="R531" s="186">
        <v>0</v>
      </c>
      <c r="S531" s="186">
        <v>0</v>
      </c>
      <c r="T531" s="187">
        <v>0</v>
      </c>
      <c r="U531" s="187">
        <v>0</v>
      </c>
      <c r="V531" s="188">
        <v>0</v>
      </c>
      <c r="W531" s="188">
        <v>0</v>
      </c>
      <c r="X531" s="186">
        <v>0</v>
      </c>
      <c r="Y531" s="186">
        <v>0</v>
      </c>
      <c r="Z531" s="186">
        <v>0</v>
      </c>
      <c r="AA531" s="167">
        <v>0</v>
      </c>
      <c r="AB531" s="186">
        <v>0</v>
      </c>
      <c r="AC531" s="186">
        <v>0</v>
      </c>
      <c r="AD531" s="167">
        <v>0</v>
      </c>
      <c r="AE531" s="186">
        <v>0</v>
      </c>
      <c r="AF531" s="186">
        <v>0</v>
      </c>
      <c r="AG531" s="167">
        <v>0</v>
      </c>
      <c r="AH531" s="186">
        <v>0</v>
      </c>
      <c r="AI531" s="186">
        <v>0</v>
      </c>
      <c r="AJ531" s="167">
        <v>0</v>
      </c>
      <c r="AK531" s="186">
        <v>0</v>
      </c>
      <c r="AL531" s="186">
        <v>0</v>
      </c>
      <c r="AM531" s="167">
        <v>0</v>
      </c>
      <c r="AN531" s="186">
        <v>0</v>
      </c>
      <c r="AO531" s="186">
        <v>0</v>
      </c>
      <c r="AP531" s="167">
        <v>0</v>
      </c>
      <c r="AQ531" s="189">
        <v>0</v>
      </c>
      <c r="AR531" s="190">
        <v>0</v>
      </c>
      <c r="AS531" s="190">
        <v>0</v>
      </c>
      <c r="AT531" s="190">
        <v>0</v>
      </c>
      <c r="AU531" s="190"/>
      <c r="AV531" s="189">
        <v>0</v>
      </c>
      <c r="AW531" s="189">
        <v>0</v>
      </c>
      <c r="AX531" s="189">
        <v>0</v>
      </c>
    </row>
    <row r="532" spans="1:50" ht="20.25" hidden="1" x14ac:dyDescent="0.3">
      <c r="A532" s="163" t="s">
        <v>618</v>
      </c>
      <c r="B532" s="164">
        <v>0</v>
      </c>
      <c r="C532" s="164">
        <v>0</v>
      </c>
      <c r="D532" s="164">
        <v>0</v>
      </c>
      <c r="E532" s="164">
        <v>0</v>
      </c>
      <c r="F532" s="164">
        <v>0</v>
      </c>
      <c r="G532" s="164">
        <v>0</v>
      </c>
      <c r="H532" s="164">
        <v>0</v>
      </c>
      <c r="I532" s="164">
        <v>0</v>
      </c>
      <c r="J532" s="164">
        <v>0</v>
      </c>
      <c r="K532" s="164">
        <v>0</v>
      </c>
      <c r="L532" s="164">
        <v>0</v>
      </c>
      <c r="M532" s="164">
        <v>0</v>
      </c>
      <c r="N532" s="164">
        <v>0</v>
      </c>
      <c r="O532" s="164">
        <v>0</v>
      </c>
      <c r="P532" s="164" t="s">
        <v>105</v>
      </c>
      <c r="Q532" s="164" t="s">
        <v>105</v>
      </c>
      <c r="R532" s="186">
        <v>0</v>
      </c>
      <c r="S532" s="186">
        <v>0</v>
      </c>
      <c r="T532" s="187">
        <v>0</v>
      </c>
      <c r="U532" s="187">
        <v>0</v>
      </c>
      <c r="V532" s="188">
        <v>0</v>
      </c>
      <c r="W532" s="188">
        <v>0</v>
      </c>
      <c r="X532" s="186">
        <v>0</v>
      </c>
      <c r="Y532" s="186">
        <v>0</v>
      </c>
      <c r="Z532" s="186">
        <v>0</v>
      </c>
      <c r="AA532" s="167">
        <v>0</v>
      </c>
      <c r="AB532" s="186">
        <v>0</v>
      </c>
      <c r="AC532" s="186">
        <v>0</v>
      </c>
      <c r="AD532" s="167">
        <v>0</v>
      </c>
      <c r="AE532" s="186">
        <v>0</v>
      </c>
      <c r="AF532" s="186">
        <v>0</v>
      </c>
      <c r="AG532" s="167">
        <v>0</v>
      </c>
      <c r="AH532" s="186">
        <v>0</v>
      </c>
      <c r="AI532" s="186">
        <v>0</v>
      </c>
      <c r="AJ532" s="167">
        <v>0</v>
      </c>
      <c r="AK532" s="186">
        <v>0</v>
      </c>
      <c r="AL532" s="186">
        <v>0</v>
      </c>
      <c r="AM532" s="167">
        <v>0</v>
      </c>
      <c r="AN532" s="186">
        <v>0</v>
      </c>
      <c r="AO532" s="186">
        <v>0</v>
      </c>
      <c r="AP532" s="167">
        <v>0</v>
      </c>
      <c r="AQ532" s="189">
        <v>0</v>
      </c>
      <c r="AR532" s="190">
        <v>0</v>
      </c>
      <c r="AS532" s="190">
        <v>0</v>
      </c>
      <c r="AT532" s="190">
        <v>0</v>
      </c>
      <c r="AU532" s="190"/>
      <c r="AV532" s="189">
        <v>0</v>
      </c>
      <c r="AW532" s="189">
        <v>0</v>
      </c>
      <c r="AX532" s="189">
        <v>0</v>
      </c>
    </row>
    <row r="533" spans="1:50" ht="20.25" hidden="1" x14ac:dyDescent="0.3">
      <c r="A533" s="163" t="s">
        <v>619</v>
      </c>
      <c r="B533" s="164">
        <v>7</v>
      </c>
      <c r="C533" s="164">
        <v>11</v>
      </c>
      <c r="D533" s="164">
        <v>7</v>
      </c>
      <c r="E533" s="164">
        <v>7</v>
      </c>
      <c r="F533" s="164">
        <v>3</v>
      </c>
      <c r="G533" s="164">
        <v>4</v>
      </c>
      <c r="H533" s="164">
        <v>455</v>
      </c>
      <c r="I533" s="164">
        <v>571</v>
      </c>
      <c r="J533" s="164">
        <v>0</v>
      </c>
      <c r="K533" s="164">
        <v>0</v>
      </c>
      <c r="L533" s="164">
        <v>0</v>
      </c>
      <c r="M533" s="164">
        <v>0</v>
      </c>
      <c r="N533" s="164">
        <v>0</v>
      </c>
      <c r="O533" s="164">
        <v>0</v>
      </c>
      <c r="P533" s="164" t="s">
        <v>105</v>
      </c>
      <c r="Q533" s="164" t="s">
        <v>105</v>
      </c>
      <c r="R533" s="186">
        <v>27</v>
      </c>
      <c r="S533" s="186">
        <v>27</v>
      </c>
      <c r="T533" s="187">
        <v>8.3874999999999993</v>
      </c>
      <c r="U533" s="187">
        <v>1.25</v>
      </c>
      <c r="V533" s="188">
        <v>0</v>
      </c>
      <c r="W533" s="188">
        <v>0</v>
      </c>
      <c r="X533" s="186">
        <v>0</v>
      </c>
      <c r="Y533" s="186">
        <v>0</v>
      </c>
      <c r="Z533" s="186">
        <v>0</v>
      </c>
      <c r="AA533" s="167">
        <v>0</v>
      </c>
      <c r="AB533" s="186">
        <v>0</v>
      </c>
      <c r="AC533" s="186">
        <v>0</v>
      </c>
      <c r="AD533" s="167">
        <v>0</v>
      </c>
      <c r="AE533" s="186">
        <v>0</v>
      </c>
      <c r="AF533" s="186">
        <v>0</v>
      </c>
      <c r="AG533" s="167">
        <v>0</v>
      </c>
      <c r="AH533" s="186">
        <v>0</v>
      </c>
      <c r="AI533" s="186">
        <v>0</v>
      </c>
      <c r="AJ533" s="167">
        <v>0</v>
      </c>
      <c r="AK533" s="186">
        <v>0</v>
      </c>
      <c r="AL533" s="186">
        <v>0</v>
      </c>
      <c r="AM533" s="167">
        <v>0</v>
      </c>
      <c r="AN533" s="186">
        <v>0</v>
      </c>
      <c r="AO533" s="186">
        <v>0</v>
      </c>
      <c r="AP533" s="167">
        <v>0</v>
      </c>
      <c r="AQ533" s="189">
        <v>11</v>
      </c>
      <c r="AR533" s="190">
        <v>0</v>
      </c>
      <c r="AS533" s="190">
        <v>0</v>
      </c>
      <c r="AT533" s="190">
        <v>0</v>
      </c>
      <c r="AU533" s="190"/>
      <c r="AV533" s="189">
        <v>7</v>
      </c>
      <c r="AW533" s="189">
        <v>3.59</v>
      </c>
      <c r="AX533" s="189">
        <v>513</v>
      </c>
    </row>
    <row r="534" spans="1:50" ht="20.25" hidden="1" x14ac:dyDescent="0.3">
      <c r="A534" s="163" t="s">
        <v>620</v>
      </c>
      <c r="B534" s="164">
        <v>533</v>
      </c>
      <c r="C534" s="164">
        <v>533</v>
      </c>
      <c r="D534" s="164">
        <v>416</v>
      </c>
      <c r="E534" s="164">
        <v>416</v>
      </c>
      <c r="F534" s="164">
        <v>478</v>
      </c>
      <c r="G534" s="164">
        <v>519</v>
      </c>
      <c r="H534" s="164">
        <v>1150</v>
      </c>
      <c r="I534" s="164">
        <v>1248</v>
      </c>
      <c r="J534" s="164">
        <v>1055</v>
      </c>
      <c r="K534" s="164">
        <v>829</v>
      </c>
      <c r="L534" s="164">
        <v>774</v>
      </c>
      <c r="M534" s="164">
        <v>786</v>
      </c>
      <c r="N534" s="164">
        <v>351.9</v>
      </c>
      <c r="O534" s="164">
        <v>335.8</v>
      </c>
      <c r="P534" s="164">
        <v>455</v>
      </c>
      <c r="Q534" s="164">
        <v>427</v>
      </c>
      <c r="R534" s="186">
        <v>622</v>
      </c>
      <c r="S534" s="186">
        <v>622</v>
      </c>
      <c r="T534" s="187">
        <v>183.4025</v>
      </c>
      <c r="U534" s="187">
        <v>41.48</v>
      </c>
      <c r="V534" s="188">
        <v>0</v>
      </c>
      <c r="W534" s="188">
        <v>0</v>
      </c>
      <c r="X534" s="186">
        <v>64</v>
      </c>
      <c r="Y534" s="186">
        <v>0</v>
      </c>
      <c r="Z534" s="186">
        <v>0</v>
      </c>
      <c r="AA534" s="167">
        <v>0</v>
      </c>
      <c r="AB534" s="186">
        <v>0</v>
      </c>
      <c r="AC534" s="186">
        <v>0</v>
      </c>
      <c r="AD534" s="167">
        <v>0</v>
      </c>
      <c r="AE534" s="186">
        <v>0</v>
      </c>
      <c r="AF534" s="186">
        <v>0</v>
      </c>
      <c r="AG534" s="167">
        <v>0</v>
      </c>
      <c r="AH534" s="186">
        <v>0</v>
      </c>
      <c r="AI534" s="186">
        <v>0</v>
      </c>
      <c r="AJ534" s="167">
        <v>0</v>
      </c>
      <c r="AK534" s="186">
        <v>0</v>
      </c>
      <c r="AL534" s="186">
        <v>0</v>
      </c>
      <c r="AM534" s="167">
        <v>0</v>
      </c>
      <c r="AN534" s="186">
        <v>0</v>
      </c>
      <c r="AO534" s="186">
        <v>0</v>
      </c>
      <c r="AP534" s="167">
        <v>0</v>
      </c>
      <c r="AQ534" s="189">
        <v>429</v>
      </c>
      <c r="AR534" s="190">
        <v>36</v>
      </c>
      <c r="AS534" s="190">
        <v>140</v>
      </c>
      <c r="AT534" s="190">
        <v>117</v>
      </c>
      <c r="AU534" s="190"/>
      <c r="AV534" s="189">
        <v>393</v>
      </c>
      <c r="AW534" s="189">
        <v>471</v>
      </c>
      <c r="AX534" s="189">
        <v>1199</v>
      </c>
    </row>
    <row r="535" spans="1:50" ht="20.25" hidden="1" x14ac:dyDescent="0.3">
      <c r="A535" s="163" t="s">
        <v>621</v>
      </c>
      <c r="B535" s="164">
        <v>6</v>
      </c>
      <c r="C535" s="164">
        <v>14</v>
      </c>
      <c r="D535" s="164">
        <v>6</v>
      </c>
      <c r="E535" s="164">
        <v>6</v>
      </c>
      <c r="F535" s="164">
        <v>2</v>
      </c>
      <c r="G535" s="164">
        <v>3</v>
      </c>
      <c r="H535" s="164">
        <v>288</v>
      </c>
      <c r="I535" s="164">
        <v>453</v>
      </c>
      <c r="J535" s="164">
        <v>4</v>
      </c>
      <c r="K535" s="164">
        <v>4</v>
      </c>
      <c r="L535" s="164">
        <v>0</v>
      </c>
      <c r="M535" s="164">
        <v>0</v>
      </c>
      <c r="N535" s="164">
        <v>0</v>
      </c>
      <c r="O535" s="164">
        <v>0</v>
      </c>
      <c r="P535" s="164" t="s">
        <v>105</v>
      </c>
      <c r="Q535" s="164" t="s">
        <v>105</v>
      </c>
      <c r="R535" s="186">
        <v>0</v>
      </c>
      <c r="S535" s="186">
        <v>0</v>
      </c>
      <c r="T535" s="187">
        <v>8</v>
      </c>
      <c r="U535" s="187">
        <v>4</v>
      </c>
      <c r="V535" s="188">
        <v>0</v>
      </c>
      <c r="W535" s="188">
        <v>0</v>
      </c>
      <c r="X535" s="186">
        <v>0</v>
      </c>
      <c r="Y535" s="186">
        <v>0</v>
      </c>
      <c r="Z535" s="186">
        <v>0</v>
      </c>
      <c r="AA535" s="167">
        <v>0</v>
      </c>
      <c r="AB535" s="186">
        <v>0</v>
      </c>
      <c r="AC535" s="186">
        <v>0</v>
      </c>
      <c r="AD535" s="167">
        <v>0</v>
      </c>
      <c r="AE535" s="186">
        <v>0</v>
      </c>
      <c r="AF535" s="186">
        <v>0</v>
      </c>
      <c r="AG535" s="167">
        <v>0</v>
      </c>
      <c r="AH535" s="186">
        <v>0</v>
      </c>
      <c r="AI535" s="186">
        <v>0</v>
      </c>
      <c r="AJ535" s="167">
        <v>0</v>
      </c>
      <c r="AK535" s="186">
        <v>0</v>
      </c>
      <c r="AL535" s="186">
        <v>0</v>
      </c>
      <c r="AM535" s="167">
        <v>0</v>
      </c>
      <c r="AN535" s="186">
        <v>0</v>
      </c>
      <c r="AO535" s="186">
        <v>0</v>
      </c>
      <c r="AP535" s="167">
        <v>0</v>
      </c>
      <c r="AQ535" s="189">
        <v>14</v>
      </c>
      <c r="AR535" s="190">
        <v>0</v>
      </c>
      <c r="AS535" s="190">
        <v>0</v>
      </c>
      <c r="AT535" s="190">
        <v>0</v>
      </c>
      <c r="AU535" s="190"/>
      <c r="AV535" s="189">
        <v>6</v>
      </c>
      <c r="AW535" s="189">
        <v>2.23</v>
      </c>
      <c r="AX535" s="189">
        <v>371</v>
      </c>
    </row>
    <row r="536" spans="1:50" ht="20.25" hidden="1" x14ac:dyDescent="0.3">
      <c r="A536" s="163" t="s">
        <v>622</v>
      </c>
      <c r="B536" s="164">
        <v>410</v>
      </c>
      <c r="C536" s="164">
        <v>480</v>
      </c>
      <c r="D536" s="164">
        <v>375</v>
      </c>
      <c r="E536" s="164">
        <v>375</v>
      </c>
      <c r="F536" s="164">
        <v>193</v>
      </c>
      <c r="G536" s="164">
        <v>233</v>
      </c>
      <c r="H536" s="164">
        <v>515</v>
      </c>
      <c r="I536" s="164">
        <v>621</v>
      </c>
      <c r="J536" s="164">
        <v>510</v>
      </c>
      <c r="K536" s="164">
        <v>520</v>
      </c>
      <c r="L536" s="164">
        <v>460</v>
      </c>
      <c r="M536" s="164">
        <v>460</v>
      </c>
      <c r="N536" s="164">
        <v>0</v>
      </c>
      <c r="O536" s="164">
        <v>276.5</v>
      </c>
      <c r="P536" s="164">
        <v>0</v>
      </c>
      <c r="Q536" s="164">
        <v>601</v>
      </c>
      <c r="R536" s="186">
        <v>262</v>
      </c>
      <c r="S536" s="186">
        <v>262</v>
      </c>
      <c r="T536" s="187">
        <v>352.4975</v>
      </c>
      <c r="U536" s="187">
        <v>337.85</v>
      </c>
      <c r="V536" s="188">
        <v>0</v>
      </c>
      <c r="W536" s="188">
        <v>0</v>
      </c>
      <c r="X536" s="186">
        <v>0</v>
      </c>
      <c r="Y536" s="186">
        <v>22.25</v>
      </c>
      <c r="Z536" s="186">
        <v>22.25</v>
      </c>
      <c r="AA536" s="167">
        <v>0</v>
      </c>
      <c r="AB536" s="186">
        <v>0</v>
      </c>
      <c r="AC536" s="186">
        <v>1</v>
      </c>
      <c r="AD536" s="167">
        <v>0</v>
      </c>
      <c r="AE536" s="186">
        <v>0</v>
      </c>
      <c r="AF536" s="186">
        <v>0</v>
      </c>
      <c r="AG536" s="167">
        <v>0</v>
      </c>
      <c r="AH536" s="186">
        <v>22.25</v>
      </c>
      <c r="AI536" s="186">
        <v>22.25</v>
      </c>
      <c r="AJ536" s="167">
        <v>0</v>
      </c>
      <c r="AK536" s="186">
        <v>26.4</v>
      </c>
      <c r="AL536" s="186">
        <v>23.2</v>
      </c>
      <c r="AM536" s="167">
        <v>12.1212121212121</v>
      </c>
      <c r="AN536" s="186">
        <v>0</v>
      </c>
      <c r="AO536" s="186">
        <v>1043</v>
      </c>
      <c r="AP536" s="167">
        <v>0</v>
      </c>
      <c r="AQ536" s="189">
        <v>490</v>
      </c>
      <c r="AR536" s="190">
        <v>10</v>
      </c>
      <c r="AS536" s="190">
        <v>0</v>
      </c>
      <c r="AT536" s="190">
        <v>35</v>
      </c>
      <c r="AU536" s="190"/>
      <c r="AV536" s="189">
        <v>410</v>
      </c>
      <c r="AW536" s="189">
        <v>233</v>
      </c>
      <c r="AX536" s="189">
        <v>568</v>
      </c>
    </row>
    <row r="537" spans="1:50" ht="20.25" hidden="1" x14ac:dyDescent="0.3">
      <c r="A537" s="163" t="s">
        <v>623</v>
      </c>
      <c r="B537" s="164">
        <v>94</v>
      </c>
      <c r="C537" s="164">
        <v>99</v>
      </c>
      <c r="D537" s="164">
        <v>30</v>
      </c>
      <c r="E537" s="164">
        <v>30</v>
      </c>
      <c r="F537" s="164">
        <v>11</v>
      </c>
      <c r="G537" s="164">
        <v>11</v>
      </c>
      <c r="H537" s="164">
        <v>367</v>
      </c>
      <c r="I537" s="164">
        <v>383</v>
      </c>
      <c r="J537" s="164">
        <v>111.39</v>
      </c>
      <c r="K537" s="164">
        <v>139</v>
      </c>
      <c r="L537" s="164">
        <v>103.39</v>
      </c>
      <c r="M537" s="164">
        <v>22.5</v>
      </c>
      <c r="N537" s="164">
        <v>0</v>
      </c>
      <c r="O537" s="164">
        <v>0</v>
      </c>
      <c r="P537" s="164">
        <v>0</v>
      </c>
      <c r="Q537" s="164">
        <v>0</v>
      </c>
      <c r="R537" s="186">
        <v>76</v>
      </c>
      <c r="S537" s="186">
        <v>76</v>
      </c>
      <c r="T537" s="187">
        <v>138.25</v>
      </c>
      <c r="U537" s="187">
        <v>20.25</v>
      </c>
      <c r="V537" s="188">
        <v>0</v>
      </c>
      <c r="W537" s="188">
        <v>0</v>
      </c>
      <c r="X537" s="186">
        <v>0</v>
      </c>
      <c r="Y537" s="186">
        <v>0</v>
      </c>
      <c r="Z537" s="186">
        <v>0</v>
      </c>
      <c r="AA537" s="167">
        <v>0</v>
      </c>
      <c r="AB537" s="186">
        <v>0</v>
      </c>
      <c r="AC537" s="186">
        <v>0</v>
      </c>
      <c r="AD537" s="167">
        <v>0</v>
      </c>
      <c r="AE537" s="186">
        <v>0</v>
      </c>
      <c r="AF537" s="186">
        <v>0</v>
      </c>
      <c r="AG537" s="167">
        <v>0</v>
      </c>
      <c r="AH537" s="186">
        <v>0</v>
      </c>
      <c r="AI537" s="186">
        <v>0</v>
      </c>
      <c r="AJ537" s="167">
        <v>0</v>
      </c>
      <c r="AK537" s="186">
        <v>0</v>
      </c>
      <c r="AL537" s="186">
        <v>0</v>
      </c>
      <c r="AM537" s="167">
        <v>0</v>
      </c>
      <c r="AN537" s="186">
        <v>0</v>
      </c>
      <c r="AO537" s="186">
        <v>0</v>
      </c>
      <c r="AP537" s="167">
        <v>0</v>
      </c>
      <c r="AQ537" s="189">
        <v>159</v>
      </c>
      <c r="AR537" s="190">
        <v>74</v>
      </c>
      <c r="AS537" s="190">
        <v>14</v>
      </c>
      <c r="AT537" s="190">
        <v>64</v>
      </c>
      <c r="AU537" s="190"/>
      <c r="AV537" s="189">
        <v>80</v>
      </c>
      <c r="AW537" s="189">
        <v>30</v>
      </c>
      <c r="AX537" s="189">
        <v>375</v>
      </c>
    </row>
    <row r="538" spans="1:50" ht="20.25" hidden="1" x14ac:dyDescent="0.3">
      <c r="A538" s="163" t="s">
        <v>624</v>
      </c>
      <c r="B538" s="164">
        <v>0</v>
      </c>
      <c r="C538" s="164">
        <v>0</v>
      </c>
      <c r="D538" s="164">
        <v>0</v>
      </c>
      <c r="E538" s="164">
        <v>0</v>
      </c>
      <c r="F538" s="164">
        <v>0</v>
      </c>
      <c r="G538" s="164">
        <v>0</v>
      </c>
      <c r="H538" s="164">
        <v>0</v>
      </c>
      <c r="I538" s="164">
        <v>0</v>
      </c>
      <c r="J538" s="164">
        <v>0</v>
      </c>
      <c r="K538" s="164">
        <v>0</v>
      </c>
      <c r="L538" s="164">
        <v>0</v>
      </c>
      <c r="M538" s="164">
        <v>0</v>
      </c>
      <c r="N538" s="164">
        <v>0</v>
      </c>
      <c r="O538" s="164">
        <v>0</v>
      </c>
      <c r="P538" s="164" t="s">
        <v>105</v>
      </c>
      <c r="Q538" s="164" t="s">
        <v>105</v>
      </c>
      <c r="R538" s="186">
        <v>2</v>
      </c>
      <c r="S538" s="186">
        <v>2</v>
      </c>
      <c r="T538" s="187">
        <v>0</v>
      </c>
      <c r="U538" s="187">
        <v>0</v>
      </c>
      <c r="V538" s="188">
        <v>0</v>
      </c>
      <c r="W538" s="188">
        <v>0</v>
      </c>
      <c r="X538" s="186">
        <v>0</v>
      </c>
      <c r="Y538" s="186">
        <v>0</v>
      </c>
      <c r="Z538" s="186">
        <v>0</v>
      </c>
      <c r="AA538" s="167">
        <v>0</v>
      </c>
      <c r="AB538" s="186">
        <v>0</v>
      </c>
      <c r="AC538" s="186">
        <v>0</v>
      </c>
      <c r="AD538" s="167">
        <v>0</v>
      </c>
      <c r="AE538" s="186">
        <v>0</v>
      </c>
      <c r="AF538" s="186">
        <v>0</v>
      </c>
      <c r="AG538" s="167">
        <v>0</v>
      </c>
      <c r="AH538" s="186">
        <v>0</v>
      </c>
      <c r="AI538" s="186">
        <v>0</v>
      </c>
      <c r="AJ538" s="167">
        <v>0</v>
      </c>
      <c r="AK538" s="186">
        <v>0</v>
      </c>
      <c r="AL538" s="186">
        <v>0</v>
      </c>
      <c r="AM538" s="167">
        <v>0</v>
      </c>
      <c r="AN538" s="186">
        <v>0</v>
      </c>
      <c r="AO538" s="186">
        <v>0</v>
      </c>
      <c r="AP538" s="167">
        <v>0</v>
      </c>
      <c r="AQ538" s="189">
        <v>0</v>
      </c>
      <c r="AR538" s="190">
        <v>0</v>
      </c>
      <c r="AS538" s="190">
        <v>0</v>
      </c>
      <c r="AT538" s="190">
        <v>0</v>
      </c>
      <c r="AU538" s="190"/>
      <c r="AV538" s="189">
        <v>0</v>
      </c>
      <c r="AW538" s="189">
        <v>0</v>
      </c>
      <c r="AX538" s="189">
        <v>0</v>
      </c>
    </row>
    <row r="539" spans="1:50" ht="20.25" hidden="1" x14ac:dyDescent="0.3">
      <c r="A539" s="163" t="s">
        <v>625</v>
      </c>
      <c r="B539" s="164">
        <v>329</v>
      </c>
      <c r="C539" s="164">
        <v>329</v>
      </c>
      <c r="D539" s="164">
        <v>219</v>
      </c>
      <c r="E539" s="164">
        <v>234</v>
      </c>
      <c r="F539" s="164">
        <v>143</v>
      </c>
      <c r="G539" s="164">
        <v>164</v>
      </c>
      <c r="H539" s="164">
        <v>652</v>
      </c>
      <c r="I539" s="164">
        <v>702</v>
      </c>
      <c r="J539" s="164">
        <v>0</v>
      </c>
      <c r="K539" s="164">
        <v>0</v>
      </c>
      <c r="L539" s="164">
        <v>0</v>
      </c>
      <c r="M539" s="164">
        <v>0</v>
      </c>
      <c r="N539" s="164">
        <v>0</v>
      </c>
      <c r="O539" s="164">
        <v>0</v>
      </c>
      <c r="P539" s="164" t="s">
        <v>105</v>
      </c>
      <c r="Q539" s="164" t="s">
        <v>105</v>
      </c>
      <c r="R539" s="186">
        <v>266</v>
      </c>
      <c r="S539" s="186">
        <v>266</v>
      </c>
      <c r="T539" s="187">
        <v>191.1925</v>
      </c>
      <c r="U539" s="187">
        <v>91.38</v>
      </c>
      <c r="V539" s="188">
        <v>0</v>
      </c>
      <c r="W539" s="188">
        <v>0</v>
      </c>
      <c r="X539" s="186">
        <v>1395</v>
      </c>
      <c r="Y539" s="186">
        <v>41</v>
      </c>
      <c r="Z539" s="186">
        <v>41</v>
      </c>
      <c r="AA539" s="167">
        <v>0</v>
      </c>
      <c r="AB539" s="186">
        <v>0</v>
      </c>
      <c r="AC539" s="186">
        <v>0</v>
      </c>
      <c r="AD539" s="167">
        <v>0</v>
      </c>
      <c r="AE539" s="186">
        <v>0</v>
      </c>
      <c r="AF539" s="186">
        <v>4</v>
      </c>
      <c r="AG539" s="167">
        <v>0</v>
      </c>
      <c r="AH539" s="186">
        <v>41</v>
      </c>
      <c r="AI539" s="186">
        <v>41</v>
      </c>
      <c r="AJ539" s="167">
        <v>0</v>
      </c>
      <c r="AK539" s="186">
        <v>59</v>
      </c>
      <c r="AL539" s="186">
        <v>53.4</v>
      </c>
      <c r="AM539" s="167">
        <v>9.4915254237288202</v>
      </c>
      <c r="AN539" s="186">
        <v>0</v>
      </c>
      <c r="AO539" s="186">
        <v>1302</v>
      </c>
      <c r="AP539" s="167">
        <v>0</v>
      </c>
      <c r="AQ539" s="189">
        <v>279</v>
      </c>
      <c r="AR539" s="190">
        <v>0</v>
      </c>
      <c r="AS539" s="190">
        <v>50</v>
      </c>
      <c r="AT539" s="190">
        <v>95</v>
      </c>
      <c r="AU539" s="190"/>
      <c r="AV539" s="189">
        <v>279</v>
      </c>
      <c r="AW539" s="189">
        <v>189</v>
      </c>
      <c r="AX539" s="189">
        <v>677</v>
      </c>
    </row>
    <row r="540" spans="1:50" ht="20.25" hidden="1" x14ac:dyDescent="0.3">
      <c r="A540" s="163" t="s">
        <v>626</v>
      </c>
      <c r="B540" s="164">
        <v>0</v>
      </c>
      <c r="C540" s="164">
        <v>0</v>
      </c>
      <c r="D540" s="164">
        <v>0</v>
      </c>
      <c r="E540" s="164">
        <v>0</v>
      </c>
      <c r="F540" s="164">
        <v>0</v>
      </c>
      <c r="G540" s="164">
        <v>0</v>
      </c>
      <c r="H540" s="164">
        <v>0</v>
      </c>
      <c r="I540" s="164">
        <v>0</v>
      </c>
      <c r="J540" s="164">
        <v>0</v>
      </c>
      <c r="K540" s="164">
        <v>0</v>
      </c>
      <c r="L540" s="164">
        <v>0</v>
      </c>
      <c r="M540" s="164">
        <v>0</v>
      </c>
      <c r="N540" s="164">
        <v>0</v>
      </c>
      <c r="O540" s="164">
        <v>0</v>
      </c>
      <c r="P540" s="164" t="s">
        <v>105</v>
      </c>
      <c r="Q540" s="164" t="s">
        <v>105</v>
      </c>
      <c r="R540" s="186">
        <v>0</v>
      </c>
      <c r="S540" s="186">
        <v>0</v>
      </c>
      <c r="T540" s="187">
        <v>0</v>
      </c>
      <c r="U540" s="187">
        <v>0</v>
      </c>
      <c r="V540" s="188">
        <v>0</v>
      </c>
      <c r="W540" s="188">
        <v>0</v>
      </c>
      <c r="X540" s="186">
        <v>0</v>
      </c>
      <c r="Y540" s="186">
        <v>0</v>
      </c>
      <c r="Z540" s="186">
        <v>0</v>
      </c>
      <c r="AA540" s="167">
        <v>0</v>
      </c>
      <c r="AB540" s="186">
        <v>0</v>
      </c>
      <c r="AC540" s="186">
        <v>0</v>
      </c>
      <c r="AD540" s="167">
        <v>0</v>
      </c>
      <c r="AE540" s="186">
        <v>0</v>
      </c>
      <c r="AF540" s="186">
        <v>0</v>
      </c>
      <c r="AG540" s="167">
        <v>0</v>
      </c>
      <c r="AH540" s="186">
        <v>0</v>
      </c>
      <c r="AI540" s="186">
        <v>0</v>
      </c>
      <c r="AJ540" s="167">
        <v>0</v>
      </c>
      <c r="AK540" s="186">
        <v>0</v>
      </c>
      <c r="AL540" s="186">
        <v>0</v>
      </c>
      <c r="AM540" s="167">
        <v>0</v>
      </c>
      <c r="AN540" s="186">
        <v>0</v>
      </c>
      <c r="AO540" s="186">
        <v>0</v>
      </c>
      <c r="AP540" s="167">
        <v>0</v>
      </c>
      <c r="AQ540" s="189">
        <v>0</v>
      </c>
      <c r="AR540" s="190">
        <v>0</v>
      </c>
      <c r="AS540" s="190">
        <v>0</v>
      </c>
      <c r="AT540" s="190">
        <v>0</v>
      </c>
      <c r="AU540" s="190"/>
      <c r="AV540" s="189">
        <v>0</v>
      </c>
      <c r="AW540" s="189">
        <v>0</v>
      </c>
      <c r="AX540" s="189">
        <v>0</v>
      </c>
    </row>
    <row r="541" spans="1:50" ht="20.25" hidden="1" x14ac:dyDescent="0.3">
      <c r="A541" s="163" t="s">
        <v>627</v>
      </c>
      <c r="B541" s="164">
        <v>98</v>
      </c>
      <c r="C541" s="164">
        <v>98</v>
      </c>
      <c r="D541" s="164">
        <v>89</v>
      </c>
      <c r="E541" s="164">
        <v>89</v>
      </c>
      <c r="F541" s="164">
        <v>31</v>
      </c>
      <c r="G541" s="164">
        <v>61</v>
      </c>
      <c r="H541" s="164">
        <v>350</v>
      </c>
      <c r="I541" s="164">
        <v>688</v>
      </c>
      <c r="J541" s="164">
        <v>181</v>
      </c>
      <c r="K541" s="164">
        <v>181</v>
      </c>
      <c r="L541" s="164">
        <v>181</v>
      </c>
      <c r="M541" s="164">
        <v>181</v>
      </c>
      <c r="N541" s="164">
        <v>0</v>
      </c>
      <c r="O541" s="164">
        <v>20</v>
      </c>
      <c r="P541" s="164">
        <v>0</v>
      </c>
      <c r="Q541" s="164">
        <v>110</v>
      </c>
      <c r="R541" s="186">
        <v>84</v>
      </c>
      <c r="S541" s="186">
        <v>84</v>
      </c>
      <c r="T541" s="187">
        <v>70</v>
      </c>
      <c r="U541" s="187">
        <v>56</v>
      </c>
      <c r="V541" s="188">
        <v>0</v>
      </c>
      <c r="W541" s="188">
        <v>0</v>
      </c>
      <c r="X541" s="186">
        <v>0</v>
      </c>
      <c r="Y541" s="186">
        <v>0</v>
      </c>
      <c r="Z541" s="186">
        <v>0</v>
      </c>
      <c r="AA541" s="167">
        <v>0</v>
      </c>
      <c r="AB541" s="186">
        <v>0</v>
      </c>
      <c r="AC541" s="186">
        <v>0</v>
      </c>
      <c r="AD541" s="167">
        <v>0</v>
      </c>
      <c r="AE541" s="186">
        <v>0</v>
      </c>
      <c r="AF541" s="186">
        <v>0</v>
      </c>
      <c r="AG541" s="167">
        <v>0</v>
      </c>
      <c r="AH541" s="186">
        <v>0</v>
      </c>
      <c r="AI541" s="186">
        <v>0</v>
      </c>
      <c r="AJ541" s="167">
        <v>0</v>
      </c>
      <c r="AK541" s="186">
        <v>0</v>
      </c>
      <c r="AL541" s="186">
        <v>0</v>
      </c>
      <c r="AM541" s="167">
        <v>0</v>
      </c>
      <c r="AN541" s="186">
        <v>0</v>
      </c>
      <c r="AO541" s="186">
        <v>0</v>
      </c>
      <c r="AP541" s="167">
        <v>0</v>
      </c>
      <c r="AQ541" s="189">
        <v>98</v>
      </c>
      <c r="AR541" s="190">
        <v>0</v>
      </c>
      <c r="AS541" s="190">
        <v>0</v>
      </c>
      <c r="AT541" s="190">
        <v>9</v>
      </c>
      <c r="AU541" s="190"/>
      <c r="AV541" s="189">
        <v>98</v>
      </c>
      <c r="AW541" s="189">
        <v>51</v>
      </c>
      <c r="AX541" s="189">
        <v>519</v>
      </c>
    </row>
    <row r="542" spans="1:50" ht="20.25" hidden="1" x14ac:dyDescent="0.3">
      <c r="A542" s="163" t="s">
        <v>628</v>
      </c>
      <c r="B542" s="164">
        <v>0</v>
      </c>
      <c r="C542" s="164">
        <v>0</v>
      </c>
      <c r="D542" s="164">
        <v>0</v>
      </c>
      <c r="E542" s="164">
        <v>0</v>
      </c>
      <c r="F542" s="164">
        <v>0</v>
      </c>
      <c r="G542" s="164">
        <v>0</v>
      </c>
      <c r="H542" s="164">
        <v>0</v>
      </c>
      <c r="I542" s="164">
        <v>0</v>
      </c>
      <c r="J542" s="164">
        <v>0</v>
      </c>
      <c r="K542" s="164">
        <v>0</v>
      </c>
      <c r="L542" s="164">
        <v>0</v>
      </c>
      <c r="M542" s="164">
        <v>0</v>
      </c>
      <c r="N542" s="164">
        <v>0</v>
      </c>
      <c r="O542" s="164">
        <v>0</v>
      </c>
      <c r="P542" s="164" t="s">
        <v>105</v>
      </c>
      <c r="Q542" s="164" t="s">
        <v>105</v>
      </c>
      <c r="R542" s="186">
        <v>0</v>
      </c>
      <c r="S542" s="186">
        <v>0</v>
      </c>
      <c r="T542" s="187">
        <v>0.25</v>
      </c>
      <c r="U542" s="187">
        <v>0</v>
      </c>
      <c r="V542" s="188">
        <v>0</v>
      </c>
      <c r="W542" s="188">
        <v>0</v>
      </c>
      <c r="X542" s="186">
        <v>0</v>
      </c>
      <c r="Y542" s="186">
        <v>0</v>
      </c>
      <c r="Z542" s="186">
        <v>0</v>
      </c>
      <c r="AA542" s="167">
        <v>0</v>
      </c>
      <c r="AB542" s="186">
        <v>0</v>
      </c>
      <c r="AC542" s="186">
        <v>0</v>
      </c>
      <c r="AD542" s="167">
        <v>0</v>
      </c>
      <c r="AE542" s="186">
        <v>0</v>
      </c>
      <c r="AF542" s="186">
        <v>0</v>
      </c>
      <c r="AG542" s="167">
        <v>0</v>
      </c>
      <c r="AH542" s="186">
        <v>0</v>
      </c>
      <c r="AI542" s="186">
        <v>0</v>
      </c>
      <c r="AJ542" s="167">
        <v>0</v>
      </c>
      <c r="AK542" s="186">
        <v>0</v>
      </c>
      <c r="AL542" s="186">
        <v>0</v>
      </c>
      <c r="AM542" s="167">
        <v>0</v>
      </c>
      <c r="AN542" s="186">
        <v>0</v>
      </c>
      <c r="AO542" s="186">
        <v>0</v>
      </c>
      <c r="AP542" s="167">
        <v>0</v>
      </c>
      <c r="AQ542" s="189">
        <v>0</v>
      </c>
      <c r="AR542" s="190">
        <v>0</v>
      </c>
      <c r="AS542" s="190">
        <v>0</v>
      </c>
      <c r="AT542" s="190">
        <v>0</v>
      </c>
      <c r="AU542" s="190"/>
      <c r="AV542" s="189">
        <v>0</v>
      </c>
      <c r="AW542" s="189">
        <v>0</v>
      </c>
      <c r="AX542" s="189">
        <v>0</v>
      </c>
    </row>
    <row r="543" spans="1:50" ht="20.25" hidden="1" x14ac:dyDescent="0.3">
      <c r="A543" s="163" t="s">
        <v>629</v>
      </c>
      <c r="B543" s="164">
        <v>0</v>
      </c>
      <c r="C543" s="164">
        <v>0</v>
      </c>
      <c r="D543" s="164">
        <v>0</v>
      </c>
      <c r="E543" s="164">
        <v>0</v>
      </c>
      <c r="F543" s="164">
        <v>0</v>
      </c>
      <c r="G543" s="164">
        <v>0</v>
      </c>
      <c r="H543" s="164">
        <v>0</v>
      </c>
      <c r="I543" s="164">
        <v>0</v>
      </c>
      <c r="J543" s="164">
        <v>0</v>
      </c>
      <c r="K543" s="164">
        <v>0</v>
      </c>
      <c r="L543" s="164">
        <v>0</v>
      </c>
      <c r="M543" s="164">
        <v>0</v>
      </c>
      <c r="N543" s="164">
        <v>0</v>
      </c>
      <c r="O543" s="164">
        <v>0</v>
      </c>
      <c r="P543" s="164" t="s">
        <v>105</v>
      </c>
      <c r="Q543" s="164" t="s">
        <v>105</v>
      </c>
      <c r="R543" s="186">
        <v>0</v>
      </c>
      <c r="S543" s="186">
        <v>0</v>
      </c>
      <c r="T543" s="187">
        <v>0</v>
      </c>
      <c r="U543" s="187">
        <v>0</v>
      </c>
      <c r="V543" s="188">
        <v>0</v>
      </c>
      <c r="W543" s="188">
        <v>0</v>
      </c>
      <c r="X543" s="186">
        <v>0</v>
      </c>
      <c r="Y543" s="186">
        <v>0</v>
      </c>
      <c r="Z543" s="186">
        <v>0</v>
      </c>
      <c r="AA543" s="167">
        <v>0</v>
      </c>
      <c r="AB543" s="186">
        <v>0</v>
      </c>
      <c r="AC543" s="186">
        <v>0</v>
      </c>
      <c r="AD543" s="167">
        <v>0</v>
      </c>
      <c r="AE543" s="186">
        <v>0</v>
      </c>
      <c r="AF543" s="186">
        <v>0</v>
      </c>
      <c r="AG543" s="167">
        <v>0</v>
      </c>
      <c r="AH543" s="186">
        <v>0</v>
      </c>
      <c r="AI543" s="186">
        <v>0</v>
      </c>
      <c r="AJ543" s="167">
        <v>0</v>
      </c>
      <c r="AK543" s="186">
        <v>0</v>
      </c>
      <c r="AL543" s="186">
        <v>0</v>
      </c>
      <c r="AM543" s="167">
        <v>0</v>
      </c>
      <c r="AN543" s="186">
        <v>0</v>
      </c>
      <c r="AO543" s="186">
        <v>0</v>
      </c>
      <c r="AP543" s="167">
        <v>0</v>
      </c>
      <c r="AQ543" s="189">
        <v>0</v>
      </c>
      <c r="AR543" s="190">
        <v>0</v>
      </c>
      <c r="AS543" s="190">
        <v>0</v>
      </c>
      <c r="AT543" s="190">
        <v>0</v>
      </c>
      <c r="AU543" s="190"/>
      <c r="AV543" s="189">
        <v>0</v>
      </c>
      <c r="AW543" s="189">
        <v>0</v>
      </c>
      <c r="AX543" s="189">
        <v>0</v>
      </c>
    </row>
    <row r="544" spans="1:50" ht="20.25" hidden="1" x14ac:dyDescent="0.3">
      <c r="A544" s="163" t="s">
        <v>630</v>
      </c>
      <c r="B544" s="164">
        <v>805</v>
      </c>
      <c r="C544" s="164">
        <v>805</v>
      </c>
      <c r="D544" s="164">
        <v>539</v>
      </c>
      <c r="E544" s="164">
        <v>559</v>
      </c>
      <c r="F544" s="164">
        <v>460</v>
      </c>
      <c r="G544" s="164">
        <v>594</v>
      </c>
      <c r="H544" s="164">
        <v>853</v>
      </c>
      <c r="I544" s="164">
        <v>1063</v>
      </c>
      <c r="J544" s="164">
        <v>1171</v>
      </c>
      <c r="K544" s="164">
        <v>1171</v>
      </c>
      <c r="L544" s="164">
        <v>220</v>
      </c>
      <c r="M544" s="164">
        <v>220</v>
      </c>
      <c r="N544" s="164">
        <v>0</v>
      </c>
      <c r="O544" s="164">
        <v>0</v>
      </c>
      <c r="P544" s="164">
        <v>0</v>
      </c>
      <c r="Q544" s="164">
        <v>0</v>
      </c>
      <c r="R544" s="186">
        <v>724.25</v>
      </c>
      <c r="S544" s="186">
        <v>724.25</v>
      </c>
      <c r="T544" s="187">
        <v>376.01499999999999</v>
      </c>
      <c r="U544" s="187">
        <v>148.46</v>
      </c>
      <c r="V544" s="188">
        <v>0</v>
      </c>
      <c r="W544" s="188">
        <v>0</v>
      </c>
      <c r="X544" s="186">
        <v>632</v>
      </c>
      <c r="Y544" s="186">
        <v>26</v>
      </c>
      <c r="Z544" s="186">
        <v>26</v>
      </c>
      <c r="AA544" s="167">
        <v>0</v>
      </c>
      <c r="AB544" s="186">
        <v>0</v>
      </c>
      <c r="AC544" s="186">
        <v>0</v>
      </c>
      <c r="AD544" s="167">
        <v>0</v>
      </c>
      <c r="AE544" s="186">
        <v>0</v>
      </c>
      <c r="AF544" s="186">
        <v>0</v>
      </c>
      <c r="AG544" s="167">
        <v>0</v>
      </c>
      <c r="AH544" s="186">
        <v>26</v>
      </c>
      <c r="AI544" s="186">
        <v>26</v>
      </c>
      <c r="AJ544" s="167">
        <v>0</v>
      </c>
      <c r="AK544" s="186">
        <v>30</v>
      </c>
      <c r="AL544" s="186">
        <v>18.3</v>
      </c>
      <c r="AM544" s="167">
        <v>39</v>
      </c>
      <c r="AN544" s="186">
        <v>0</v>
      </c>
      <c r="AO544" s="186">
        <v>704</v>
      </c>
      <c r="AP544" s="167">
        <v>0</v>
      </c>
      <c r="AQ544" s="189">
        <v>805</v>
      </c>
      <c r="AR544" s="190">
        <v>0</v>
      </c>
      <c r="AS544" s="190">
        <v>0</v>
      </c>
      <c r="AT544" s="190">
        <v>246</v>
      </c>
      <c r="AU544" s="190"/>
      <c r="AV544" s="189">
        <v>805</v>
      </c>
      <c r="AW544" s="189">
        <v>771</v>
      </c>
      <c r="AX544" s="189">
        <v>958</v>
      </c>
    </row>
    <row r="545" spans="1:50" ht="20.25" hidden="1" x14ac:dyDescent="0.3">
      <c r="A545" s="163" t="s">
        <v>631</v>
      </c>
      <c r="B545" s="164">
        <v>47</v>
      </c>
      <c r="C545" s="164">
        <v>47</v>
      </c>
      <c r="D545" s="164">
        <v>47</v>
      </c>
      <c r="E545" s="164">
        <v>47</v>
      </c>
      <c r="F545" s="164">
        <v>16</v>
      </c>
      <c r="G545" s="164">
        <v>26</v>
      </c>
      <c r="H545" s="164">
        <v>344</v>
      </c>
      <c r="I545" s="164">
        <v>543</v>
      </c>
      <c r="J545" s="164">
        <v>47</v>
      </c>
      <c r="K545" s="164">
        <v>47</v>
      </c>
      <c r="L545" s="164">
        <v>47</v>
      </c>
      <c r="M545" s="164">
        <v>47</v>
      </c>
      <c r="N545" s="164">
        <v>0</v>
      </c>
      <c r="O545" s="164">
        <v>0</v>
      </c>
      <c r="P545" s="164">
        <v>0</v>
      </c>
      <c r="Q545" s="164">
        <v>0</v>
      </c>
      <c r="R545" s="186">
        <v>41.25</v>
      </c>
      <c r="S545" s="186">
        <v>41.25</v>
      </c>
      <c r="T545" s="187">
        <v>46.5</v>
      </c>
      <c r="U545" s="187">
        <v>0</v>
      </c>
      <c r="V545" s="188">
        <v>0</v>
      </c>
      <c r="W545" s="188">
        <v>0</v>
      </c>
      <c r="X545" s="186">
        <v>0</v>
      </c>
      <c r="Y545" s="186">
        <v>0</v>
      </c>
      <c r="Z545" s="186">
        <v>0</v>
      </c>
      <c r="AA545" s="167">
        <v>0</v>
      </c>
      <c r="AB545" s="186">
        <v>0</v>
      </c>
      <c r="AC545" s="186">
        <v>0</v>
      </c>
      <c r="AD545" s="167">
        <v>0</v>
      </c>
      <c r="AE545" s="186">
        <v>0</v>
      </c>
      <c r="AF545" s="186">
        <v>0</v>
      </c>
      <c r="AG545" s="167">
        <v>0</v>
      </c>
      <c r="AH545" s="186">
        <v>0</v>
      </c>
      <c r="AI545" s="186">
        <v>0</v>
      </c>
      <c r="AJ545" s="167">
        <v>0</v>
      </c>
      <c r="AK545" s="186">
        <v>0</v>
      </c>
      <c r="AL545" s="186">
        <v>0</v>
      </c>
      <c r="AM545" s="167">
        <v>0</v>
      </c>
      <c r="AN545" s="186">
        <v>0</v>
      </c>
      <c r="AO545" s="186">
        <v>0</v>
      </c>
      <c r="AP545" s="167">
        <v>0</v>
      </c>
      <c r="AQ545" s="189">
        <v>47</v>
      </c>
      <c r="AR545" s="190">
        <v>0</v>
      </c>
      <c r="AS545" s="190">
        <v>0</v>
      </c>
      <c r="AT545" s="190">
        <v>0</v>
      </c>
      <c r="AU545" s="190"/>
      <c r="AV545" s="189">
        <v>47</v>
      </c>
      <c r="AW545" s="189">
        <v>21</v>
      </c>
      <c r="AX545" s="189">
        <v>444</v>
      </c>
    </row>
    <row r="546" spans="1:50" ht="20.25" hidden="1" x14ac:dyDescent="0.3">
      <c r="A546" s="163" t="s">
        <v>632</v>
      </c>
      <c r="B546" s="164">
        <v>0</v>
      </c>
      <c r="C546" s="164">
        <v>0</v>
      </c>
      <c r="D546" s="164">
        <v>0</v>
      </c>
      <c r="E546" s="164">
        <v>0</v>
      </c>
      <c r="F546" s="164">
        <v>0</v>
      </c>
      <c r="G546" s="164">
        <v>0</v>
      </c>
      <c r="H546" s="164">
        <v>0</v>
      </c>
      <c r="I546" s="164">
        <v>0</v>
      </c>
      <c r="J546" s="164">
        <v>0</v>
      </c>
      <c r="K546" s="164">
        <v>0</v>
      </c>
      <c r="L546" s="164">
        <v>0</v>
      </c>
      <c r="M546" s="164">
        <v>0</v>
      </c>
      <c r="N546" s="164">
        <v>0</v>
      </c>
      <c r="O546" s="164">
        <v>0</v>
      </c>
      <c r="P546" s="164" t="s">
        <v>105</v>
      </c>
      <c r="Q546" s="164" t="s">
        <v>105</v>
      </c>
      <c r="R546" s="186">
        <v>0</v>
      </c>
      <c r="S546" s="186">
        <v>0</v>
      </c>
      <c r="T546" s="187">
        <v>0</v>
      </c>
      <c r="U546" s="187">
        <v>0</v>
      </c>
      <c r="V546" s="188">
        <v>0</v>
      </c>
      <c r="W546" s="188">
        <v>0</v>
      </c>
      <c r="X546" s="186">
        <v>0</v>
      </c>
      <c r="Y546" s="186">
        <v>0</v>
      </c>
      <c r="Z546" s="186">
        <v>0</v>
      </c>
      <c r="AA546" s="167">
        <v>0</v>
      </c>
      <c r="AB546" s="186">
        <v>0</v>
      </c>
      <c r="AC546" s="186">
        <v>0</v>
      </c>
      <c r="AD546" s="167">
        <v>0</v>
      </c>
      <c r="AE546" s="186">
        <v>0</v>
      </c>
      <c r="AF546" s="186">
        <v>0</v>
      </c>
      <c r="AG546" s="167">
        <v>0</v>
      </c>
      <c r="AH546" s="186">
        <v>0</v>
      </c>
      <c r="AI546" s="186">
        <v>0</v>
      </c>
      <c r="AJ546" s="167">
        <v>0</v>
      </c>
      <c r="AK546" s="186">
        <v>0</v>
      </c>
      <c r="AL546" s="186">
        <v>0</v>
      </c>
      <c r="AM546" s="167">
        <v>0</v>
      </c>
      <c r="AN546" s="186">
        <v>0</v>
      </c>
      <c r="AO546" s="186">
        <v>0</v>
      </c>
      <c r="AP546" s="167">
        <v>0</v>
      </c>
      <c r="AQ546" s="189">
        <v>0</v>
      </c>
      <c r="AR546" s="190">
        <v>0</v>
      </c>
      <c r="AS546" s="190">
        <v>0</v>
      </c>
      <c r="AT546" s="190">
        <v>0</v>
      </c>
      <c r="AU546" s="190"/>
      <c r="AV546" s="189">
        <v>0</v>
      </c>
      <c r="AW546" s="189">
        <v>0</v>
      </c>
      <c r="AX546" s="189">
        <v>0</v>
      </c>
    </row>
    <row r="547" spans="1:50" ht="20.25" hidden="1" x14ac:dyDescent="0.3">
      <c r="A547" s="163" t="s">
        <v>633</v>
      </c>
      <c r="B547" s="164">
        <v>4</v>
      </c>
      <c r="C547" s="164">
        <v>4</v>
      </c>
      <c r="D547" s="164">
        <v>4</v>
      </c>
      <c r="E547" s="164">
        <v>4</v>
      </c>
      <c r="F547" s="164">
        <v>1</v>
      </c>
      <c r="G547" s="164">
        <v>2</v>
      </c>
      <c r="H547" s="164">
        <v>304</v>
      </c>
      <c r="I547" s="164">
        <v>487</v>
      </c>
      <c r="J547" s="164">
        <v>0</v>
      </c>
      <c r="K547" s="164">
        <v>0</v>
      </c>
      <c r="L547" s="164">
        <v>0</v>
      </c>
      <c r="M547" s="164">
        <v>0</v>
      </c>
      <c r="N547" s="164">
        <v>0</v>
      </c>
      <c r="O547" s="164">
        <v>0</v>
      </c>
      <c r="P547" s="164" t="s">
        <v>105</v>
      </c>
      <c r="Q547" s="164" t="s">
        <v>105</v>
      </c>
      <c r="R547" s="186">
        <v>10</v>
      </c>
      <c r="S547" s="186">
        <v>10</v>
      </c>
      <c r="T547" s="187">
        <v>3</v>
      </c>
      <c r="U547" s="187">
        <v>3.25</v>
      </c>
      <c r="V547" s="188">
        <v>0</v>
      </c>
      <c r="W547" s="188">
        <v>0</v>
      </c>
      <c r="X547" s="186">
        <v>0</v>
      </c>
      <c r="Y547" s="186">
        <v>0</v>
      </c>
      <c r="Z547" s="186">
        <v>0</v>
      </c>
      <c r="AA547" s="167">
        <v>0</v>
      </c>
      <c r="AB547" s="186">
        <v>0</v>
      </c>
      <c r="AC547" s="186">
        <v>0</v>
      </c>
      <c r="AD547" s="167">
        <v>0</v>
      </c>
      <c r="AE547" s="186">
        <v>0</v>
      </c>
      <c r="AF547" s="186">
        <v>0</v>
      </c>
      <c r="AG547" s="167">
        <v>0</v>
      </c>
      <c r="AH547" s="186">
        <v>0</v>
      </c>
      <c r="AI547" s="186">
        <v>0</v>
      </c>
      <c r="AJ547" s="167">
        <v>0</v>
      </c>
      <c r="AK547" s="186">
        <v>0</v>
      </c>
      <c r="AL547" s="186">
        <v>0</v>
      </c>
      <c r="AM547" s="167">
        <v>0</v>
      </c>
      <c r="AN547" s="186">
        <v>0</v>
      </c>
      <c r="AO547" s="186">
        <v>0</v>
      </c>
      <c r="AP547" s="167">
        <v>0</v>
      </c>
      <c r="AQ547" s="189">
        <v>4</v>
      </c>
      <c r="AR547" s="190">
        <v>0</v>
      </c>
      <c r="AS547" s="190">
        <v>0</v>
      </c>
      <c r="AT547" s="190">
        <v>0</v>
      </c>
      <c r="AU547" s="190"/>
      <c r="AV547" s="189">
        <v>4</v>
      </c>
      <c r="AW547" s="189">
        <v>1.58</v>
      </c>
      <c r="AX547" s="189">
        <v>396</v>
      </c>
    </row>
    <row r="548" spans="1:50" ht="20.25" hidden="1" x14ac:dyDescent="0.3">
      <c r="A548" s="163" t="s">
        <v>634</v>
      </c>
      <c r="B548" s="164">
        <v>19</v>
      </c>
      <c r="C548" s="164">
        <v>19</v>
      </c>
      <c r="D548" s="164">
        <v>19</v>
      </c>
      <c r="E548" s="164">
        <v>19</v>
      </c>
      <c r="F548" s="164">
        <v>6</v>
      </c>
      <c r="G548" s="164">
        <v>14</v>
      </c>
      <c r="H548" s="164">
        <v>330</v>
      </c>
      <c r="I548" s="164">
        <v>712</v>
      </c>
      <c r="J548" s="164">
        <v>0</v>
      </c>
      <c r="K548" s="164">
        <v>0</v>
      </c>
      <c r="L548" s="164">
        <v>0</v>
      </c>
      <c r="M548" s="164">
        <v>0</v>
      </c>
      <c r="N548" s="164">
        <v>0</v>
      </c>
      <c r="O548" s="164">
        <v>0</v>
      </c>
      <c r="P548" s="164" t="s">
        <v>105</v>
      </c>
      <c r="Q548" s="164" t="s">
        <v>105</v>
      </c>
      <c r="R548" s="186">
        <v>25</v>
      </c>
      <c r="S548" s="186">
        <v>25</v>
      </c>
      <c r="T548" s="187">
        <v>18.75</v>
      </c>
      <c r="U548" s="187">
        <v>14.5</v>
      </c>
      <c r="V548" s="188">
        <v>0</v>
      </c>
      <c r="W548" s="188">
        <v>0</v>
      </c>
      <c r="X548" s="186">
        <v>0</v>
      </c>
      <c r="Y548" s="186">
        <v>0</v>
      </c>
      <c r="Z548" s="186">
        <v>0</v>
      </c>
      <c r="AA548" s="167">
        <v>0</v>
      </c>
      <c r="AB548" s="186">
        <v>0</v>
      </c>
      <c r="AC548" s="186">
        <v>0</v>
      </c>
      <c r="AD548" s="167">
        <v>0</v>
      </c>
      <c r="AE548" s="186">
        <v>0</v>
      </c>
      <c r="AF548" s="186">
        <v>0</v>
      </c>
      <c r="AG548" s="167">
        <v>0</v>
      </c>
      <c r="AH548" s="186">
        <v>0</v>
      </c>
      <c r="AI548" s="186">
        <v>0</v>
      </c>
      <c r="AJ548" s="167">
        <v>0</v>
      </c>
      <c r="AK548" s="186">
        <v>0</v>
      </c>
      <c r="AL548" s="186">
        <v>0</v>
      </c>
      <c r="AM548" s="167">
        <v>0</v>
      </c>
      <c r="AN548" s="186">
        <v>0</v>
      </c>
      <c r="AO548" s="186">
        <v>0</v>
      </c>
      <c r="AP548" s="167">
        <v>0</v>
      </c>
      <c r="AQ548" s="189">
        <v>19</v>
      </c>
      <c r="AR548" s="190">
        <v>0</v>
      </c>
      <c r="AS548" s="190">
        <v>0</v>
      </c>
      <c r="AT548" s="190">
        <v>0</v>
      </c>
      <c r="AU548" s="190"/>
      <c r="AV548" s="189">
        <v>19</v>
      </c>
      <c r="AW548" s="189">
        <v>10</v>
      </c>
      <c r="AX548" s="189">
        <v>521</v>
      </c>
    </row>
    <row r="549" spans="1:50" ht="20.25" hidden="1" x14ac:dyDescent="0.3">
      <c r="A549" s="163" t="s">
        <v>635</v>
      </c>
      <c r="B549" s="164">
        <v>0</v>
      </c>
      <c r="C549" s="164">
        <v>1</v>
      </c>
      <c r="D549" s="164">
        <v>0</v>
      </c>
      <c r="E549" s="164">
        <v>0</v>
      </c>
      <c r="F549" s="164">
        <v>0</v>
      </c>
      <c r="G549" s="164">
        <v>0</v>
      </c>
      <c r="H549" s="164">
        <v>0</v>
      </c>
      <c r="I549" s="164">
        <v>0</v>
      </c>
      <c r="J549" s="164">
        <v>25</v>
      </c>
      <c r="K549" s="164">
        <v>25</v>
      </c>
      <c r="L549" s="164">
        <v>25</v>
      </c>
      <c r="M549" s="164">
        <v>25</v>
      </c>
      <c r="N549" s="164">
        <v>0</v>
      </c>
      <c r="O549" s="164">
        <v>0</v>
      </c>
      <c r="P549" s="164">
        <v>0</v>
      </c>
      <c r="Q549" s="164">
        <v>0</v>
      </c>
      <c r="R549" s="186">
        <v>3</v>
      </c>
      <c r="S549" s="186">
        <v>3</v>
      </c>
      <c r="T549" s="187">
        <v>0</v>
      </c>
      <c r="U549" s="187">
        <v>0.25</v>
      </c>
      <c r="V549" s="188">
        <v>0</v>
      </c>
      <c r="W549" s="188">
        <v>0</v>
      </c>
      <c r="X549" s="186">
        <v>0</v>
      </c>
      <c r="Y549" s="186">
        <v>0</v>
      </c>
      <c r="Z549" s="186">
        <v>0</v>
      </c>
      <c r="AA549" s="167">
        <v>0</v>
      </c>
      <c r="AB549" s="186">
        <v>0</v>
      </c>
      <c r="AC549" s="186">
        <v>0</v>
      </c>
      <c r="AD549" s="167">
        <v>0</v>
      </c>
      <c r="AE549" s="186">
        <v>0</v>
      </c>
      <c r="AF549" s="186">
        <v>0</v>
      </c>
      <c r="AG549" s="167">
        <v>0</v>
      </c>
      <c r="AH549" s="186">
        <v>0</v>
      </c>
      <c r="AI549" s="186">
        <v>0</v>
      </c>
      <c r="AJ549" s="167">
        <v>0</v>
      </c>
      <c r="AK549" s="186">
        <v>0</v>
      </c>
      <c r="AL549" s="186">
        <v>0</v>
      </c>
      <c r="AM549" s="167">
        <v>0</v>
      </c>
      <c r="AN549" s="186">
        <v>0</v>
      </c>
      <c r="AO549" s="186">
        <v>0</v>
      </c>
      <c r="AP549" s="167">
        <v>0</v>
      </c>
      <c r="AQ549" s="189">
        <v>1</v>
      </c>
      <c r="AR549" s="190">
        <v>0</v>
      </c>
      <c r="AS549" s="190">
        <v>0</v>
      </c>
      <c r="AT549" s="190">
        <v>0</v>
      </c>
      <c r="AU549" s="190"/>
      <c r="AV549" s="189">
        <v>0</v>
      </c>
      <c r="AW549" s="189">
        <v>0</v>
      </c>
      <c r="AX549" s="189">
        <v>0</v>
      </c>
    </row>
    <row r="550" spans="1:50" ht="20.25" hidden="1" x14ac:dyDescent="0.3">
      <c r="A550" s="163" t="s">
        <v>636</v>
      </c>
      <c r="B550" s="164">
        <v>0</v>
      </c>
      <c r="C550" s="164">
        <v>0</v>
      </c>
      <c r="D550" s="164">
        <v>0</v>
      </c>
      <c r="E550" s="164">
        <v>0</v>
      </c>
      <c r="F550" s="164">
        <v>0</v>
      </c>
      <c r="G550" s="164">
        <v>0</v>
      </c>
      <c r="H550" s="164">
        <v>0</v>
      </c>
      <c r="I550" s="164">
        <v>0</v>
      </c>
      <c r="J550" s="164">
        <v>0</v>
      </c>
      <c r="K550" s="164">
        <v>0</v>
      </c>
      <c r="L550" s="164">
        <v>0</v>
      </c>
      <c r="M550" s="164">
        <v>0</v>
      </c>
      <c r="N550" s="164">
        <v>0</v>
      </c>
      <c r="O550" s="164">
        <v>0</v>
      </c>
      <c r="P550" s="164" t="s">
        <v>105</v>
      </c>
      <c r="Q550" s="164" t="s">
        <v>105</v>
      </c>
      <c r="R550" s="186">
        <v>0</v>
      </c>
      <c r="S550" s="186">
        <v>0</v>
      </c>
      <c r="T550" s="187">
        <v>0</v>
      </c>
      <c r="U550" s="187">
        <v>0</v>
      </c>
      <c r="V550" s="188">
        <v>0</v>
      </c>
      <c r="W550" s="188">
        <v>0</v>
      </c>
      <c r="X550" s="186">
        <v>0</v>
      </c>
      <c r="Y550" s="186">
        <v>0</v>
      </c>
      <c r="Z550" s="186">
        <v>0</v>
      </c>
      <c r="AA550" s="167">
        <v>0</v>
      </c>
      <c r="AB550" s="186">
        <v>0</v>
      </c>
      <c r="AC550" s="186">
        <v>0</v>
      </c>
      <c r="AD550" s="167">
        <v>0</v>
      </c>
      <c r="AE550" s="186">
        <v>0</v>
      </c>
      <c r="AF550" s="186">
        <v>0</v>
      </c>
      <c r="AG550" s="167">
        <v>0</v>
      </c>
      <c r="AH550" s="186">
        <v>0</v>
      </c>
      <c r="AI550" s="186">
        <v>0</v>
      </c>
      <c r="AJ550" s="167">
        <v>0</v>
      </c>
      <c r="AK550" s="186">
        <v>0</v>
      </c>
      <c r="AL550" s="186">
        <v>0</v>
      </c>
      <c r="AM550" s="167">
        <v>0</v>
      </c>
      <c r="AN550" s="186">
        <v>0</v>
      </c>
      <c r="AO550" s="186">
        <v>0</v>
      </c>
      <c r="AP550" s="167">
        <v>0</v>
      </c>
      <c r="AQ550" s="189">
        <v>0</v>
      </c>
      <c r="AR550" s="190">
        <v>0</v>
      </c>
      <c r="AS550" s="190">
        <v>0</v>
      </c>
      <c r="AT550" s="190">
        <v>0</v>
      </c>
      <c r="AU550" s="190"/>
      <c r="AV550" s="189">
        <v>0</v>
      </c>
      <c r="AW550" s="189">
        <v>0</v>
      </c>
      <c r="AX550" s="189">
        <v>0</v>
      </c>
    </row>
    <row r="551" spans="1:50" ht="20.25" hidden="1" x14ac:dyDescent="0.3">
      <c r="A551" s="163" t="s">
        <v>637</v>
      </c>
      <c r="B551" s="164">
        <v>0</v>
      </c>
      <c r="C551" s="164">
        <v>0</v>
      </c>
      <c r="D551" s="164">
        <v>0</v>
      </c>
      <c r="E551" s="164">
        <v>0</v>
      </c>
      <c r="F551" s="164">
        <v>0</v>
      </c>
      <c r="G551" s="164">
        <v>0</v>
      </c>
      <c r="H551" s="164">
        <v>0</v>
      </c>
      <c r="I551" s="164">
        <v>0</v>
      </c>
      <c r="J551" s="164">
        <v>0</v>
      </c>
      <c r="K551" s="164">
        <v>0</v>
      </c>
      <c r="L551" s="164">
        <v>0</v>
      </c>
      <c r="M551" s="164">
        <v>0</v>
      </c>
      <c r="N551" s="164">
        <v>0</v>
      </c>
      <c r="O551" s="164">
        <v>0</v>
      </c>
      <c r="P551" s="164" t="s">
        <v>105</v>
      </c>
      <c r="Q551" s="164" t="s">
        <v>105</v>
      </c>
      <c r="R551" s="186">
        <v>0</v>
      </c>
      <c r="S551" s="186">
        <v>0</v>
      </c>
      <c r="T551" s="187">
        <v>0</v>
      </c>
      <c r="U551" s="187">
        <v>0</v>
      </c>
      <c r="V551" s="188">
        <v>0</v>
      </c>
      <c r="W551" s="188">
        <v>0</v>
      </c>
      <c r="X551" s="186">
        <v>0</v>
      </c>
      <c r="Y551" s="186">
        <v>0</v>
      </c>
      <c r="Z551" s="186">
        <v>0</v>
      </c>
      <c r="AA551" s="167">
        <v>0</v>
      </c>
      <c r="AB551" s="186">
        <v>0</v>
      </c>
      <c r="AC551" s="186">
        <v>0</v>
      </c>
      <c r="AD551" s="167">
        <v>0</v>
      </c>
      <c r="AE551" s="186">
        <v>0</v>
      </c>
      <c r="AF551" s="186">
        <v>0</v>
      </c>
      <c r="AG551" s="167">
        <v>0</v>
      </c>
      <c r="AH551" s="186">
        <v>0</v>
      </c>
      <c r="AI551" s="186">
        <v>0</v>
      </c>
      <c r="AJ551" s="167">
        <v>0</v>
      </c>
      <c r="AK551" s="186">
        <v>0</v>
      </c>
      <c r="AL551" s="186">
        <v>0</v>
      </c>
      <c r="AM551" s="167">
        <v>0</v>
      </c>
      <c r="AN551" s="186">
        <v>0</v>
      </c>
      <c r="AO551" s="186">
        <v>0</v>
      </c>
      <c r="AP551" s="167">
        <v>0</v>
      </c>
      <c r="AQ551" s="189">
        <v>0</v>
      </c>
      <c r="AR551" s="190">
        <v>0</v>
      </c>
      <c r="AS551" s="190">
        <v>0</v>
      </c>
      <c r="AT551" s="190">
        <v>0</v>
      </c>
      <c r="AU551" s="190"/>
      <c r="AV551" s="189">
        <v>0</v>
      </c>
      <c r="AW551" s="189">
        <v>0</v>
      </c>
      <c r="AX551" s="189">
        <v>0</v>
      </c>
    </row>
    <row r="552" spans="1:50" s="236" customFormat="1" ht="20.25" x14ac:dyDescent="0.3">
      <c r="A552" s="228" t="s">
        <v>15</v>
      </c>
      <c r="B552" s="229">
        <v>456</v>
      </c>
      <c r="C552" s="229">
        <v>437</v>
      </c>
      <c r="D552" s="229">
        <v>334</v>
      </c>
      <c r="E552" s="229">
        <v>357</v>
      </c>
      <c r="F552" s="229">
        <v>286.27</v>
      </c>
      <c r="G552" s="229">
        <v>244.22</v>
      </c>
      <c r="H552" s="229">
        <v>857</v>
      </c>
      <c r="I552" s="229">
        <v>684</v>
      </c>
      <c r="J552" s="229">
        <v>735.75</v>
      </c>
      <c r="K552" s="229">
        <v>610.5</v>
      </c>
      <c r="L552" s="229">
        <v>227.25</v>
      </c>
      <c r="M552" s="229">
        <v>126</v>
      </c>
      <c r="N552" s="229">
        <v>51</v>
      </c>
      <c r="O552" s="229">
        <v>60</v>
      </c>
      <c r="P552" s="229">
        <v>224</v>
      </c>
      <c r="Q552" s="229">
        <v>476</v>
      </c>
      <c r="R552" s="230">
        <v>436.1</v>
      </c>
      <c r="S552" s="230">
        <v>0</v>
      </c>
      <c r="T552" s="231">
        <v>259.46499999999992</v>
      </c>
      <c r="U552" s="231">
        <v>219.55</v>
      </c>
      <c r="V552" s="232">
        <v>0</v>
      </c>
      <c r="W552" s="232">
        <v>0</v>
      </c>
      <c r="X552" s="230">
        <v>0</v>
      </c>
      <c r="Y552" s="230">
        <v>0</v>
      </c>
      <c r="Z552" s="230">
        <v>0</v>
      </c>
      <c r="AA552" s="233">
        <v>0</v>
      </c>
      <c r="AB552" s="230">
        <v>0</v>
      </c>
      <c r="AC552" s="230">
        <v>0</v>
      </c>
      <c r="AD552" s="233">
        <v>0</v>
      </c>
      <c r="AE552" s="230">
        <v>0</v>
      </c>
      <c r="AF552" s="230">
        <v>0</v>
      </c>
      <c r="AG552" s="233">
        <v>0</v>
      </c>
      <c r="AH552" s="230">
        <v>0</v>
      </c>
      <c r="AI552" s="230">
        <v>0</v>
      </c>
      <c r="AJ552" s="233">
        <v>0</v>
      </c>
      <c r="AK552" s="230">
        <v>0</v>
      </c>
      <c r="AL552" s="230">
        <v>0</v>
      </c>
      <c r="AM552" s="233">
        <v>0</v>
      </c>
      <c r="AN552" s="230">
        <v>0</v>
      </c>
      <c r="AO552" s="230">
        <v>0</v>
      </c>
      <c r="AP552" s="233">
        <v>0</v>
      </c>
      <c r="AQ552" s="234">
        <v>437</v>
      </c>
      <c r="AR552" s="235">
        <v>0</v>
      </c>
      <c r="AS552" s="235">
        <v>0</v>
      </c>
      <c r="AT552" s="235">
        <v>69</v>
      </c>
      <c r="AU552" s="235">
        <v>357</v>
      </c>
      <c r="AV552" s="234">
        <v>426</v>
      </c>
      <c r="AW552" s="235">
        <v>318.43</v>
      </c>
      <c r="AX552" s="234">
        <v>747</v>
      </c>
    </row>
    <row r="553" spans="1:50" ht="20.25" x14ac:dyDescent="0.3">
      <c r="A553" s="163" t="s">
        <v>638</v>
      </c>
      <c r="B553" s="164">
        <v>2</v>
      </c>
      <c r="C553" s="164">
        <v>1</v>
      </c>
      <c r="D553" s="164">
        <v>1</v>
      </c>
      <c r="E553" s="164">
        <v>1</v>
      </c>
      <c r="F553" s="164">
        <v>0.12</v>
      </c>
      <c r="G553" s="164">
        <v>0.1</v>
      </c>
      <c r="H553" s="164">
        <v>120</v>
      </c>
      <c r="I553" s="164">
        <v>96</v>
      </c>
      <c r="J553" s="164">
        <v>2</v>
      </c>
      <c r="K553" s="164">
        <v>2</v>
      </c>
      <c r="L553" s="164">
        <v>0</v>
      </c>
      <c r="M553" s="164">
        <v>0</v>
      </c>
      <c r="N553" s="164">
        <v>0</v>
      </c>
      <c r="O553" s="164">
        <v>0</v>
      </c>
      <c r="P553" s="164" t="s">
        <v>105</v>
      </c>
      <c r="Q553" s="164" t="s">
        <v>105</v>
      </c>
      <c r="R553" s="186">
        <v>1.25</v>
      </c>
      <c r="S553" s="186">
        <v>0</v>
      </c>
      <c r="T553" s="187">
        <v>0.25</v>
      </c>
      <c r="U553" s="187">
        <v>0</v>
      </c>
      <c r="V553" s="188">
        <v>0</v>
      </c>
      <c r="W553" s="188">
        <v>0</v>
      </c>
      <c r="X553" s="186">
        <v>0</v>
      </c>
      <c r="Y553" s="186">
        <v>0</v>
      </c>
      <c r="Z553" s="186">
        <v>0</v>
      </c>
      <c r="AA553" s="167">
        <v>0</v>
      </c>
      <c r="AB553" s="186">
        <v>0</v>
      </c>
      <c r="AC553" s="186">
        <v>0</v>
      </c>
      <c r="AD553" s="167">
        <v>0</v>
      </c>
      <c r="AE553" s="186">
        <v>0</v>
      </c>
      <c r="AF553" s="186">
        <v>0</v>
      </c>
      <c r="AG553" s="167">
        <v>0</v>
      </c>
      <c r="AH553" s="186">
        <v>0</v>
      </c>
      <c r="AI553" s="186">
        <v>0</v>
      </c>
      <c r="AJ553" s="167">
        <v>0</v>
      </c>
      <c r="AK553" s="186">
        <v>0</v>
      </c>
      <c r="AL553" s="186">
        <v>0</v>
      </c>
      <c r="AM553" s="167">
        <v>0</v>
      </c>
      <c r="AN553" s="186">
        <v>0</v>
      </c>
      <c r="AO553" s="186">
        <v>0</v>
      </c>
      <c r="AP553" s="167">
        <v>0</v>
      </c>
      <c r="AQ553" s="189">
        <v>1</v>
      </c>
      <c r="AR553" s="190">
        <v>0</v>
      </c>
      <c r="AS553" s="190">
        <v>0</v>
      </c>
      <c r="AT553" s="190">
        <v>0</v>
      </c>
      <c r="AU553" s="190">
        <v>1</v>
      </c>
      <c r="AV553" s="189">
        <v>1</v>
      </c>
      <c r="AW553" s="189">
        <v>0.11</v>
      </c>
      <c r="AX553" s="189">
        <v>108</v>
      </c>
    </row>
    <row r="554" spans="1:50" ht="20.25" x14ac:dyDescent="0.3">
      <c r="A554" s="163" t="s">
        <v>16</v>
      </c>
      <c r="B554" s="164">
        <v>60</v>
      </c>
      <c r="C554" s="164">
        <v>67</v>
      </c>
      <c r="D554" s="164">
        <v>40</v>
      </c>
      <c r="E554" s="164">
        <v>41</v>
      </c>
      <c r="F554" s="164">
        <v>34</v>
      </c>
      <c r="G554" s="164">
        <v>30</v>
      </c>
      <c r="H554" s="164">
        <v>850</v>
      </c>
      <c r="I554" s="164">
        <v>730</v>
      </c>
      <c r="J554" s="164">
        <v>111</v>
      </c>
      <c r="K554" s="164">
        <v>161</v>
      </c>
      <c r="L554" s="164">
        <v>0</v>
      </c>
      <c r="M554" s="164">
        <v>0</v>
      </c>
      <c r="N554" s="164">
        <v>0</v>
      </c>
      <c r="O554" s="164">
        <v>0</v>
      </c>
      <c r="P554" s="164" t="s">
        <v>105</v>
      </c>
      <c r="Q554" s="164" t="s">
        <v>105</v>
      </c>
      <c r="R554" s="186">
        <v>63.62</v>
      </c>
      <c r="S554" s="186">
        <v>0</v>
      </c>
      <c r="T554" s="187">
        <v>46.832499999999897</v>
      </c>
      <c r="U554" s="187">
        <v>5.7</v>
      </c>
      <c r="V554" s="188">
        <v>0</v>
      </c>
      <c r="W554" s="188">
        <v>0</v>
      </c>
      <c r="X554" s="186">
        <v>0</v>
      </c>
      <c r="Y554" s="186">
        <v>0</v>
      </c>
      <c r="Z554" s="186">
        <v>0</v>
      </c>
      <c r="AA554" s="167">
        <v>0</v>
      </c>
      <c r="AB554" s="186">
        <v>0</v>
      </c>
      <c r="AC554" s="186">
        <v>0</v>
      </c>
      <c r="AD554" s="167">
        <v>0</v>
      </c>
      <c r="AE554" s="186">
        <v>0</v>
      </c>
      <c r="AF554" s="186">
        <v>0</v>
      </c>
      <c r="AG554" s="167">
        <v>0</v>
      </c>
      <c r="AH554" s="186">
        <v>0</v>
      </c>
      <c r="AI554" s="186">
        <v>0</v>
      </c>
      <c r="AJ554" s="167">
        <v>0</v>
      </c>
      <c r="AK554" s="186">
        <v>0</v>
      </c>
      <c r="AL554" s="186">
        <v>0</v>
      </c>
      <c r="AM554" s="167">
        <v>0</v>
      </c>
      <c r="AN554" s="186">
        <v>0</v>
      </c>
      <c r="AO554" s="186">
        <v>0</v>
      </c>
      <c r="AP554" s="167">
        <v>0</v>
      </c>
      <c r="AQ554" s="189">
        <v>67</v>
      </c>
      <c r="AR554" s="190">
        <v>0</v>
      </c>
      <c r="AS554" s="190">
        <v>0</v>
      </c>
      <c r="AT554" s="190">
        <v>19</v>
      </c>
      <c r="AU554" s="190">
        <v>41</v>
      </c>
      <c r="AV554" s="189">
        <v>60</v>
      </c>
      <c r="AW554" s="189">
        <v>47</v>
      </c>
      <c r="AX554" s="189">
        <v>790</v>
      </c>
    </row>
    <row r="555" spans="1:50" ht="20.25" x14ac:dyDescent="0.3">
      <c r="A555" s="163" t="s">
        <v>18</v>
      </c>
      <c r="B555" s="164">
        <v>14</v>
      </c>
      <c r="C555" s="164">
        <v>13</v>
      </c>
      <c r="D555" s="164">
        <v>14</v>
      </c>
      <c r="E555" s="164">
        <v>13</v>
      </c>
      <c r="F555" s="164">
        <v>5</v>
      </c>
      <c r="G555" s="164">
        <v>5</v>
      </c>
      <c r="H555" s="164">
        <v>357</v>
      </c>
      <c r="I555" s="164">
        <v>354</v>
      </c>
      <c r="J555" s="164">
        <v>13</v>
      </c>
      <c r="K555" s="164">
        <v>13</v>
      </c>
      <c r="L555" s="164">
        <v>0</v>
      </c>
      <c r="M555" s="164">
        <v>0</v>
      </c>
      <c r="N555" s="164">
        <v>0</v>
      </c>
      <c r="O555" s="164">
        <v>0</v>
      </c>
      <c r="P555" s="164" t="s">
        <v>105</v>
      </c>
      <c r="Q555" s="164" t="s">
        <v>105</v>
      </c>
      <c r="R555" s="186">
        <v>11.5</v>
      </c>
      <c r="S555" s="186">
        <v>0</v>
      </c>
      <c r="T555" s="187">
        <v>4</v>
      </c>
      <c r="U555" s="187">
        <v>0</v>
      </c>
      <c r="V555" s="188">
        <v>0</v>
      </c>
      <c r="W555" s="188">
        <v>0</v>
      </c>
      <c r="X555" s="186">
        <v>0</v>
      </c>
      <c r="Y555" s="186">
        <v>0</v>
      </c>
      <c r="Z555" s="186">
        <v>0</v>
      </c>
      <c r="AA555" s="167">
        <v>0</v>
      </c>
      <c r="AB555" s="186">
        <v>0</v>
      </c>
      <c r="AC555" s="186">
        <v>0</v>
      </c>
      <c r="AD555" s="167">
        <v>0</v>
      </c>
      <c r="AE555" s="186">
        <v>0</v>
      </c>
      <c r="AF555" s="186">
        <v>0</v>
      </c>
      <c r="AG555" s="167">
        <v>0</v>
      </c>
      <c r="AH555" s="186">
        <v>0</v>
      </c>
      <c r="AI555" s="186">
        <v>0</v>
      </c>
      <c r="AJ555" s="167">
        <v>0</v>
      </c>
      <c r="AK555" s="186">
        <v>0</v>
      </c>
      <c r="AL555" s="186">
        <v>0</v>
      </c>
      <c r="AM555" s="167">
        <v>0</v>
      </c>
      <c r="AN555" s="186">
        <v>0</v>
      </c>
      <c r="AO555" s="186">
        <v>0</v>
      </c>
      <c r="AP555" s="167">
        <v>0</v>
      </c>
      <c r="AQ555" s="189">
        <v>13</v>
      </c>
      <c r="AR555" s="190">
        <v>0</v>
      </c>
      <c r="AS555" s="190">
        <v>0</v>
      </c>
      <c r="AT555" s="190">
        <v>0</v>
      </c>
      <c r="AU555" s="190">
        <v>13</v>
      </c>
      <c r="AV555" s="189">
        <v>13</v>
      </c>
      <c r="AW555" s="189">
        <v>5</v>
      </c>
      <c r="AX555" s="189">
        <v>356</v>
      </c>
    </row>
    <row r="556" spans="1:50" ht="20.25" x14ac:dyDescent="0.3">
      <c r="A556" s="163" t="s">
        <v>17</v>
      </c>
      <c r="B556" s="164">
        <v>1</v>
      </c>
      <c r="C556" s="164">
        <v>4</v>
      </c>
      <c r="D556" s="164">
        <v>1</v>
      </c>
      <c r="E556" s="164">
        <v>1</v>
      </c>
      <c r="F556" s="164">
        <v>0.15</v>
      </c>
      <c r="G556" s="164">
        <v>0.12</v>
      </c>
      <c r="H556" s="164">
        <v>150</v>
      </c>
      <c r="I556" s="164">
        <v>120</v>
      </c>
      <c r="J556" s="164">
        <v>2</v>
      </c>
      <c r="K556" s="164">
        <v>2</v>
      </c>
      <c r="L556" s="164">
        <v>1</v>
      </c>
      <c r="M556" s="164">
        <v>1</v>
      </c>
      <c r="N556" s="164">
        <v>0</v>
      </c>
      <c r="O556" s="164">
        <v>0</v>
      </c>
      <c r="P556" s="164">
        <v>0</v>
      </c>
      <c r="Q556" s="164">
        <v>0</v>
      </c>
      <c r="R556" s="186">
        <v>1</v>
      </c>
      <c r="S556" s="186">
        <v>0</v>
      </c>
      <c r="T556" s="187">
        <v>4.95</v>
      </c>
      <c r="U556" s="187">
        <v>1.5</v>
      </c>
      <c r="V556" s="188">
        <v>0</v>
      </c>
      <c r="W556" s="188">
        <v>0</v>
      </c>
      <c r="X556" s="186">
        <v>0</v>
      </c>
      <c r="Y556" s="186">
        <v>0</v>
      </c>
      <c r="Z556" s="186">
        <v>0</v>
      </c>
      <c r="AA556" s="167">
        <v>0</v>
      </c>
      <c r="AB556" s="186">
        <v>0</v>
      </c>
      <c r="AC556" s="186">
        <v>0</v>
      </c>
      <c r="AD556" s="167">
        <v>0</v>
      </c>
      <c r="AE556" s="186">
        <v>0</v>
      </c>
      <c r="AF556" s="186">
        <v>0</v>
      </c>
      <c r="AG556" s="167">
        <v>0</v>
      </c>
      <c r="AH556" s="186">
        <v>0</v>
      </c>
      <c r="AI556" s="186">
        <v>0</v>
      </c>
      <c r="AJ556" s="167">
        <v>0</v>
      </c>
      <c r="AK556" s="186">
        <v>0</v>
      </c>
      <c r="AL556" s="186">
        <v>0</v>
      </c>
      <c r="AM556" s="167">
        <v>0</v>
      </c>
      <c r="AN556" s="186">
        <v>0</v>
      </c>
      <c r="AO556" s="186">
        <v>0</v>
      </c>
      <c r="AP556" s="167">
        <v>0</v>
      </c>
      <c r="AQ556" s="189">
        <v>4</v>
      </c>
      <c r="AR556" s="190">
        <v>0</v>
      </c>
      <c r="AS556" s="190">
        <v>0</v>
      </c>
      <c r="AT556" s="190">
        <v>0</v>
      </c>
      <c r="AU556" s="190">
        <v>1</v>
      </c>
      <c r="AV556" s="189">
        <v>1</v>
      </c>
      <c r="AW556" s="189">
        <v>0.14000000000000001</v>
      </c>
      <c r="AX556" s="189">
        <v>135</v>
      </c>
    </row>
    <row r="557" spans="1:50" ht="20.25" x14ac:dyDescent="0.3">
      <c r="A557" s="163" t="s">
        <v>19</v>
      </c>
      <c r="B557" s="164">
        <v>151</v>
      </c>
      <c r="C557" s="164">
        <v>151</v>
      </c>
      <c r="D557" s="164">
        <v>102</v>
      </c>
      <c r="E557" s="164">
        <v>120</v>
      </c>
      <c r="F557" s="164">
        <v>98</v>
      </c>
      <c r="G557" s="164">
        <v>94</v>
      </c>
      <c r="H557" s="164">
        <v>961</v>
      </c>
      <c r="I557" s="164">
        <v>785</v>
      </c>
      <c r="J557" s="164">
        <v>226</v>
      </c>
      <c r="K557" s="164">
        <v>236</v>
      </c>
      <c r="L557" s="164">
        <v>43</v>
      </c>
      <c r="M557" s="164">
        <v>43</v>
      </c>
      <c r="N557" s="164">
        <v>0</v>
      </c>
      <c r="O557" s="164">
        <v>0</v>
      </c>
      <c r="P557" s="164">
        <v>0</v>
      </c>
      <c r="Q557" s="164">
        <v>0</v>
      </c>
      <c r="R557" s="186">
        <v>141.5</v>
      </c>
      <c r="S557" s="186">
        <v>0</v>
      </c>
      <c r="T557" s="187">
        <v>126</v>
      </c>
      <c r="U557" s="187">
        <v>127.25</v>
      </c>
      <c r="V557" s="188">
        <v>0</v>
      </c>
      <c r="W557" s="188">
        <v>0</v>
      </c>
      <c r="X557" s="186">
        <v>0</v>
      </c>
      <c r="Y557" s="186">
        <v>0</v>
      </c>
      <c r="Z557" s="186">
        <v>0</v>
      </c>
      <c r="AA557" s="167">
        <v>0</v>
      </c>
      <c r="AB557" s="186">
        <v>0</v>
      </c>
      <c r="AC557" s="186">
        <v>0</v>
      </c>
      <c r="AD557" s="167">
        <v>0</v>
      </c>
      <c r="AE557" s="186">
        <v>0</v>
      </c>
      <c r="AF557" s="186">
        <v>0</v>
      </c>
      <c r="AG557" s="167">
        <v>0</v>
      </c>
      <c r="AH557" s="186">
        <v>0</v>
      </c>
      <c r="AI557" s="186">
        <v>0</v>
      </c>
      <c r="AJ557" s="167">
        <v>0</v>
      </c>
      <c r="AK557" s="186">
        <v>0</v>
      </c>
      <c r="AL557" s="186">
        <v>0</v>
      </c>
      <c r="AM557" s="167">
        <v>0</v>
      </c>
      <c r="AN557" s="186">
        <v>0</v>
      </c>
      <c r="AO557" s="186">
        <v>0</v>
      </c>
      <c r="AP557" s="167">
        <v>0</v>
      </c>
      <c r="AQ557" s="189">
        <v>151</v>
      </c>
      <c r="AR557" s="190">
        <v>0</v>
      </c>
      <c r="AS557" s="190">
        <v>0</v>
      </c>
      <c r="AT557" s="190">
        <v>31</v>
      </c>
      <c r="AU557" s="190">
        <v>120</v>
      </c>
      <c r="AV557" s="189">
        <v>151</v>
      </c>
      <c r="AW557" s="189">
        <v>132</v>
      </c>
      <c r="AX557" s="189">
        <v>873</v>
      </c>
    </row>
    <row r="558" spans="1:50" ht="20.25" x14ac:dyDescent="0.3">
      <c r="A558" s="163" t="s">
        <v>21</v>
      </c>
      <c r="B558" s="164">
        <v>110</v>
      </c>
      <c r="C558" s="164">
        <v>108</v>
      </c>
      <c r="D558" s="164">
        <v>110</v>
      </c>
      <c r="E558" s="164">
        <v>108</v>
      </c>
      <c r="F558" s="164">
        <v>110</v>
      </c>
      <c r="G558" s="164">
        <v>78</v>
      </c>
      <c r="H558" s="164">
        <v>1000</v>
      </c>
      <c r="I558" s="164">
        <v>726</v>
      </c>
      <c r="J558" s="164">
        <v>214</v>
      </c>
      <c r="K558" s="164">
        <v>25</v>
      </c>
      <c r="L558" s="164">
        <v>107</v>
      </c>
      <c r="M558" s="164">
        <v>25</v>
      </c>
      <c r="N558" s="164">
        <v>0</v>
      </c>
      <c r="O558" s="164">
        <v>0</v>
      </c>
      <c r="P558" s="164">
        <v>0</v>
      </c>
      <c r="Q558" s="164">
        <v>0</v>
      </c>
      <c r="R558" s="186">
        <v>107.5</v>
      </c>
      <c r="S558" s="186">
        <v>0</v>
      </c>
      <c r="T558" s="187">
        <v>30.15</v>
      </c>
      <c r="U558" s="187">
        <v>22.35</v>
      </c>
      <c r="V558" s="188">
        <v>0</v>
      </c>
      <c r="W558" s="188">
        <v>0</v>
      </c>
      <c r="X558" s="186">
        <v>0</v>
      </c>
      <c r="Y558" s="186">
        <v>0</v>
      </c>
      <c r="Z558" s="186">
        <v>0</v>
      </c>
      <c r="AA558" s="167">
        <v>0</v>
      </c>
      <c r="AB558" s="186">
        <v>0</v>
      </c>
      <c r="AC558" s="186">
        <v>0</v>
      </c>
      <c r="AD558" s="167">
        <v>0</v>
      </c>
      <c r="AE558" s="186">
        <v>0</v>
      </c>
      <c r="AF558" s="186">
        <v>0</v>
      </c>
      <c r="AG558" s="167">
        <v>0</v>
      </c>
      <c r="AH558" s="186">
        <v>0</v>
      </c>
      <c r="AI558" s="186">
        <v>0</v>
      </c>
      <c r="AJ558" s="167">
        <v>0</v>
      </c>
      <c r="AK558" s="186">
        <v>0</v>
      </c>
      <c r="AL558" s="186">
        <v>0</v>
      </c>
      <c r="AM558" s="167">
        <v>0</v>
      </c>
      <c r="AN558" s="186">
        <v>0</v>
      </c>
      <c r="AO558" s="186">
        <v>0</v>
      </c>
      <c r="AP558" s="167">
        <v>0</v>
      </c>
      <c r="AQ558" s="189">
        <v>108</v>
      </c>
      <c r="AR558" s="190">
        <v>0</v>
      </c>
      <c r="AS558" s="190">
        <v>0</v>
      </c>
      <c r="AT558" s="190">
        <v>0</v>
      </c>
      <c r="AU558" s="190">
        <v>108</v>
      </c>
      <c r="AV558" s="189">
        <v>108</v>
      </c>
      <c r="AW558" s="189">
        <v>80</v>
      </c>
      <c r="AX558" s="189">
        <v>740</v>
      </c>
    </row>
    <row r="559" spans="1:50" ht="20.25" x14ac:dyDescent="0.3">
      <c r="A559" s="163" t="s">
        <v>639</v>
      </c>
      <c r="B559" s="164">
        <v>41</v>
      </c>
      <c r="C559" s="164">
        <v>25</v>
      </c>
      <c r="D559" s="164">
        <v>24</v>
      </c>
      <c r="E559" s="164">
        <v>24</v>
      </c>
      <c r="F559" s="164">
        <v>3</v>
      </c>
      <c r="G559" s="164">
        <v>4</v>
      </c>
      <c r="H559" s="164">
        <v>125</v>
      </c>
      <c r="I559" s="164">
        <v>150</v>
      </c>
      <c r="J559" s="164">
        <v>67.5</v>
      </c>
      <c r="K559" s="164">
        <v>52.5</v>
      </c>
      <c r="L559" s="164">
        <v>17</v>
      </c>
      <c r="M559" s="164">
        <v>3</v>
      </c>
      <c r="N559" s="164">
        <v>3</v>
      </c>
      <c r="O559" s="164">
        <v>0</v>
      </c>
      <c r="P559" s="164">
        <v>176</v>
      </c>
      <c r="Q559" s="164">
        <v>0</v>
      </c>
      <c r="R559" s="186">
        <v>35</v>
      </c>
      <c r="S559" s="186">
        <v>0</v>
      </c>
      <c r="T559" s="187">
        <v>7.25</v>
      </c>
      <c r="U559" s="187">
        <v>4.5</v>
      </c>
      <c r="V559" s="188">
        <v>0</v>
      </c>
      <c r="W559" s="188">
        <v>0</v>
      </c>
      <c r="X559" s="186">
        <v>0</v>
      </c>
      <c r="Y559" s="186">
        <v>0</v>
      </c>
      <c r="Z559" s="186">
        <v>0</v>
      </c>
      <c r="AA559" s="167">
        <v>0</v>
      </c>
      <c r="AB559" s="186">
        <v>0</v>
      </c>
      <c r="AC559" s="186">
        <v>0</v>
      </c>
      <c r="AD559" s="167">
        <v>0</v>
      </c>
      <c r="AE559" s="186">
        <v>0</v>
      </c>
      <c r="AF559" s="186">
        <v>0</v>
      </c>
      <c r="AG559" s="167">
        <v>0</v>
      </c>
      <c r="AH559" s="186">
        <v>0</v>
      </c>
      <c r="AI559" s="186">
        <v>0</v>
      </c>
      <c r="AJ559" s="167">
        <v>0</v>
      </c>
      <c r="AK559" s="186">
        <v>0</v>
      </c>
      <c r="AL559" s="186">
        <v>0</v>
      </c>
      <c r="AM559" s="167">
        <v>0</v>
      </c>
      <c r="AN559" s="186">
        <v>0</v>
      </c>
      <c r="AO559" s="186">
        <v>0</v>
      </c>
      <c r="AP559" s="167">
        <v>0</v>
      </c>
      <c r="AQ559" s="189">
        <v>25</v>
      </c>
      <c r="AR559" s="190">
        <v>0</v>
      </c>
      <c r="AS559" s="190">
        <v>0</v>
      </c>
      <c r="AT559" s="190">
        <v>1</v>
      </c>
      <c r="AU559" s="190">
        <v>24</v>
      </c>
      <c r="AV559" s="189">
        <v>25</v>
      </c>
      <c r="AW559" s="189">
        <v>4.08</v>
      </c>
      <c r="AX559" s="189">
        <v>163</v>
      </c>
    </row>
    <row r="560" spans="1:50" ht="20.25" x14ac:dyDescent="0.3">
      <c r="A560" s="163" t="s">
        <v>22</v>
      </c>
      <c r="B560" s="164">
        <v>25</v>
      </c>
      <c r="C560" s="164">
        <v>16</v>
      </c>
      <c r="D560" s="164">
        <v>13</v>
      </c>
      <c r="E560" s="164">
        <v>10</v>
      </c>
      <c r="F560" s="164">
        <v>11</v>
      </c>
      <c r="G560" s="164">
        <v>6</v>
      </c>
      <c r="H560" s="164">
        <v>846</v>
      </c>
      <c r="I560" s="164">
        <v>603</v>
      </c>
      <c r="J560" s="164">
        <v>30</v>
      </c>
      <c r="K560" s="164">
        <v>60</v>
      </c>
      <c r="L560" s="164">
        <v>30</v>
      </c>
      <c r="M560" s="164">
        <v>30</v>
      </c>
      <c r="N560" s="164">
        <v>48</v>
      </c>
      <c r="O560" s="164">
        <v>60</v>
      </c>
      <c r="P560" s="164">
        <v>1600</v>
      </c>
      <c r="Q560" s="164">
        <v>2000</v>
      </c>
      <c r="R560" s="186">
        <v>18</v>
      </c>
      <c r="S560" s="186">
        <v>0</v>
      </c>
      <c r="T560" s="187">
        <v>15.032500000000001</v>
      </c>
      <c r="U560" s="187">
        <v>15.5</v>
      </c>
      <c r="V560" s="188">
        <v>0</v>
      </c>
      <c r="W560" s="188">
        <v>0</v>
      </c>
      <c r="X560" s="186">
        <v>0</v>
      </c>
      <c r="Y560" s="186">
        <v>0</v>
      </c>
      <c r="Z560" s="186">
        <v>0</v>
      </c>
      <c r="AA560" s="167">
        <v>0</v>
      </c>
      <c r="AB560" s="186">
        <v>0</v>
      </c>
      <c r="AC560" s="186">
        <v>0</v>
      </c>
      <c r="AD560" s="167">
        <v>0</v>
      </c>
      <c r="AE560" s="186">
        <v>0</v>
      </c>
      <c r="AF560" s="186">
        <v>0</v>
      </c>
      <c r="AG560" s="167">
        <v>0</v>
      </c>
      <c r="AH560" s="186">
        <v>0</v>
      </c>
      <c r="AI560" s="186">
        <v>0</v>
      </c>
      <c r="AJ560" s="167">
        <v>0</v>
      </c>
      <c r="AK560" s="186">
        <v>0</v>
      </c>
      <c r="AL560" s="186">
        <v>0</v>
      </c>
      <c r="AM560" s="167">
        <v>0</v>
      </c>
      <c r="AN560" s="186">
        <v>0</v>
      </c>
      <c r="AO560" s="186">
        <v>0</v>
      </c>
      <c r="AP560" s="167">
        <v>0</v>
      </c>
      <c r="AQ560" s="189">
        <v>16</v>
      </c>
      <c r="AR560" s="190">
        <v>0</v>
      </c>
      <c r="AS560" s="190">
        <v>0</v>
      </c>
      <c r="AT560" s="190">
        <v>6</v>
      </c>
      <c r="AU560" s="190">
        <v>10</v>
      </c>
      <c r="AV560" s="189">
        <v>16</v>
      </c>
      <c r="AW560" s="189">
        <v>11</v>
      </c>
      <c r="AX560" s="189">
        <v>674</v>
      </c>
    </row>
    <row r="561" spans="1:50" ht="20.25" x14ac:dyDescent="0.3">
      <c r="A561" s="163" t="s">
        <v>640</v>
      </c>
      <c r="B561" s="164">
        <v>1</v>
      </c>
      <c r="C561" s="164">
        <v>1</v>
      </c>
      <c r="D561" s="164">
        <v>1</v>
      </c>
      <c r="E561" s="164">
        <v>1</v>
      </c>
      <c r="F561" s="164">
        <v>1</v>
      </c>
      <c r="G561" s="164">
        <v>0</v>
      </c>
      <c r="H561" s="164">
        <v>1000</v>
      </c>
      <c r="I561" s="164">
        <v>0</v>
      </c>
      <c r="J561" s="164">
        <v>1</v>
      </c>
      <c r="K561" s="164">
        <v>1</v>
      </c>
      <c r="L561" s="164">
        <v>0</v>
      </c>
      <c r="M561" s="164">
        <v>0</v>
      </c>
      <c r="N561" s="164">
        <v>0</v>
      </c>
      <c r="O561" s="164">
        <v>0</v>
      </c>
      <c r="P561" s="164" t="s">
        <v>105</v>
      </c>
      <c r="Q561" s="164" t="s">
        <v>105</v>
      </c>
      <c r="R561" s="186">
        <v>0.5</v>
      </c>
      <c r="S561" s="186">
        <v>0</v>
      </c>
      <c r="T561" s="187">
        <v>0</v>
      </c>
      <c r="U561" s="187">
        <v>0</v>
      </c>
      <c r="V561" s="188">
        <v>0</v>
      </c>
      <c r="W561" s="188">
        <v>0</v>
      </c>
      <c r="X561" s="186">
        <v>0</v>
      </c>
      <c r="Y561" s="186">
        <v>0</v>
      </c>
      <c r="Z561" s="186">
        <v>0</v>
      </c>
      <c r="AA561" s="167">
        <v>0</v>
      </c>
      <c r="AB561" s="186">
        <v>0</v>
      </c>
      <c r="AC561" s="186">
        <v>0</v>
      </c>
      <c r="AD561" s="167">
        <v>0</v>
      </c>
      <c r="AE561" s="186">
        <v>0</v>
      </c>
      <c r="AF561" s="186">
        <v>0</v>
      </c>
      <c r="AG561" s="167">
        <v>0</v>
      </c>
      <c r="AH561" s="186">
        <v>0</v>
      </c>
      <c r="AI561" s="186">
        <v>0</v>
      </c>
      <c r="AJ561" s="167">
        <v>0</v>
      </c>
      <c r="AK561" s="186">
        <v>0</v>
      </c>
      <c r="AL561" s="186">
        <v>0</v>
      </c>
      <c r="AM561" s="167">
        <v>0</v>
      </c>
      <c r="AN561" s="186">
        <v>0</v>
      </c>
      <c r="AO561" s="186">
        <v>0</v>
      </c>
      <c r="AP561" s="167">
        <v>0</v>
      </c>
      <c r="AQ561" s="189">
        <v>1</v>
      </c>
      <c r="AR561" s="190">
        <v>0</v>
      </c>
      <c r="AS561" s="190">
        <v>0</v>
      </c>
      <c r="AT561" s="190">
        <v>0</v>
      </c>
      <c r="AU561" s="190">
        <v>1</v>
      </c>
      <c r="AV561" s="189">
        <v>1</v>
      </c>
      <c r="AW561" s="191">
        <v>0.1</v>
      </c>
      <c r="AX561" s="189">
        <v>120</v>
      </c>
    </row>
    <row r="562" spans="1:50" ht="20.25" x14ac:dyDescent="0.3">
      <c r="A562" s="163" t="s">
        <v>641</v>
      </c>
      <c r="B562" s="164">
        <v>1</v>
      </c>
      <c r="C562" s="164">
        <v>0</v>
      </c>
      <c r="D562" s="164">
        <v>1</v>
      </c>
      <c r="E562" s="164">
        <v>0</v>
      </c>
      <c r="F562" s="164">
        <v>1</v>
      </c>
      <c r="G562" s="164">
        <v>0</v>
      </c>
      <c r="H562" s="164">
        <v>1000</v>
      </c>
      <c r="I562" s="164">
        <v>0</v>
      </c>
      <c r="J562" s="164">
        <v>0.25</v>
      </c>
      <c r="K562" s="164">
        <v>4</v>
      </c>
      <c r="L562" s="164">
        <v>0.25</v>
      </c>
      <c r="M562" s="164">
        <v>0</v>
      </c>
      <c r="N562" s="164">
        <v>0</v>
      </c>
      <c r="O562" s="164">
        <v>0</v>
      </c>
      <c r="P562" s="164">
        <v>0</v>
      </c>
      <c r="Q562" s="164" t="s">
        <v>105</v>
      </c>
      <c r="R562" s="186">
        <v>0.25</v>
      </c>
      <c r="S562" s="186">
        <v>0</v>
      </c>
      <c r="T562" s="187">
        <v>0</v>
      </c>
      <c r="U562" s="187">
        <v>0</v>
      </c>
      <c r="V562" s="188">
        <v>0</v>
      </c>
      <c r="W562" s="188">
        <v>0</v>
      </c>
      <c r="X562" s="186">
        <v>0</v>
      </c>
      <c r="Y562" s="186">
        <v>0</v>
      </c>
      <c r="Z562" s="186">
        <v>0</v>
      </c>
      <c r="AA562" s="167">
        <v>0</v>
      </c>
      <c r="AB562" s="186">
        <v>0</v>
      </c>
      <c r="AC562" s="186">
        <v>0</v>
      </c>
      <c r="AD562" s="167">
        <v>0</v>
      </c>
      <c r="AE562" s="186">
        <v>0</v>
      </c>
      <c r="AF562" s="186">
        <v>0</v>
      </c>
      <c r="AG562" s="167">
        <v>0</v>
      </c>
      <c r="AH562" s="186">
        <v>0</v>
      </c>
      <c r="AI562" s="186">
        <v>0</v>
      </c>
      <c r="AJ562" s="167">
        <v>0</v>
      </c>
      <c r="AK562" s="186">
        <v>0</v>
      </c>
      <c r="AL562" s="186">
        <v>0</v>
      </c>
      <c r="AM562" s="167">
        <v>0</v>
      </c>
      <c r="AN562" s="186">
        <v>0</v>
      </c>
      <c r="AO562" s="186">
        <v>0</v>
      </c>
      <c r="AP562" s="167">
        <v>0</v>
      </c>
      <c r="AQ562" s="189">
        <v>0</v>
      </c>
      <c r="AR562" s="190">
        <v>0</v>
      </c>
      <c r="AS562" s="190">
        <v>0</v>
      </c>
      <c r="AT562" s="190">
        <v>0</v>
      </c>
      <c r="AU562" s="190">
        <v>0</v>
      </c>
      <c r="AV562" s="189">
        <v>0</v>
      </c>
      <c r="AW562" s="189">
        <v>0</v>
      </c>
      <c r="AX562" s="189"/>
    </row>
    <row r="563" spans="1:50" ht="20.25" x14ac:dyDescent="0.3">
      <c r="A563" s="163" t="s">
        <v>642</v>
      </c>
      <c r="B563" s="164">
        <v>0</v>
      </c>
      <c r="C563" s="164">
        <v>0</v>
      </c>
      <c r="D563" s="164">
        <v>0</v>
      </c>
      <c r="E563" s="164">
        <v>0</v>
      </c>
      <c r="F563" s="164">
        <v>0</v>
      </c>
      <c r="G563" s="164">
        <v>0</v>
      </c>
      <c r="H563" s="164">
        <v>0</v>
      </c>
      <c r="I563" s="164">
        <v>0</v>
      </c>
      <c r="J563" s="164">
        <v>0</v>
      </c>
      <c r="K563" s="164">
        <v>0</v>
      </c>
      <c r="L563" s="164">
        <v>0</v>
      </c>
      <c r="M563" s="164">
        <v>0</v>
      </c>
      <c r="N563" s="164">
        <v>0</v>
      </c>
      <c r="O563" s="164">
        <v>0</v>
      </c>
      <c r="P563" s="164" t="s">
        <v>105</v>
      </c>
      <c r="Q563" s="164" t="s">
        <v>105</v>
      </c>
      <c r="R563" s="186">
        <v>0</v>
      </c>
      <c r="S563" s="186">
        <v>0</v>
      </c>
      <c r="T563" s="187">
        <v>0</v>
      </c>
      <c r="U563" s="187">
        <v>0</v>
      </c>
      <c r="V563" s="188">
        <v>0</v>
      </c>
      <c r="W563" s="188">
        <v>0</v>
      </c>
      <c r="X563" s="186">
        <v>0</v>
      </c>
      <c r="Y563" s="186">
        <v>0</v>
      </c>
      <c r="Z563" s="186">
        <v>0</v>
      </c>
      <c r="AA563" s="167">
        <v>0</v>
      </c>
      <c r="AB563" s="186">
        <v>0</v>
      </c>
      <c r="AC563" s="186">
        <v>0</v>
      </c>
      <c r="AD563" s="167">
        <v>0</v>
      </c>
      <c r="AE563" s="186">
        <v>0</v>
      </c>
      <c r="AF563" s="186">
        <v>0</v>
      </c>
      <c r="AG563" s="167">
        <v>0</v>
      </c>
      <c r="AH563" s="186">
        <v>0</v>
      </c>
      <c r="AI563" s="186">
        <v>0</v>
      </c>
      <c r="AJ563" s="167">
        <v>0</v>
      </c>
      <c r="AK563" s="186">
        <v>0</v>
      </c>
      <c r="AL563" s="186">
        <v>0</v>
      </c>
      <c r="AM563" s="167">
        <v>0</v>
      </c>
      <c r="AN563" s="186">
        <v>0</v>
      </c>
      <c r="AO563" s="186">
        <v>0</v>
      </c>
      <c r="AP563" s="167">
        <v>0</v>
      </c>
      <c r="AQ563" s="189">
        <v>0</v>
      </c>
      <c r="AR563" s="190">
        <v>0</v>
      </c>
      <c r="AS563" s="190">
        <v>0</v>
      </c>
      <c r="AT563" s="190">
        <v>0</v>
      </c>
      <c r="AU563" s="190">
        <v>0</v>
      </c>
      <c r="AV563" s="189">
        <v>0</v>
      </c>
      <c r="AW563" s="189">
        <v>0</v>
      </c>
      <c r="AX563" s="189">
        <v>0</v>
      </c>
    </row>
    <row r="564" spans="1:50" ht="20.25" x14ac:dyDescent="0.3">
      <c r="A564" s="163" t="s">
        <v>23</v>
      </c>
      <c r="B564" s="164">
        <v>39</v>
      </c>
      <c r="C564" s="164">
        <v>39</v>
      </c>
      <c r="D564" s="164">
        <v>23</v>
      </c>
      <c r="E564" s="164">
        <v>34</v>
      </c>
      <c r="F564" s="164">
        <v>20</v>
      </c>
      <c r="G564" s="164">
        <v>24</v>
      </c>
      <c r="H564" s="164">
        <v>870</v>
      </c>
      <c r="I564" s="164">
        <v>704</v>
      </c>
      <c r="J564" s="164">
        <v>55</v>
      </c>
      <c r="K564" s="164">
        <v>40</v>
      </c>
      <c r="L564" s="164">
        <v>22</v>
      </c>
      <c r="M564" s="164">
        <v>17</v>
      </c>
      <c r="N564" s="164">
        <v>0</v>
      </c>
      <c r="O564" s="164">
        <v>0</v>
      </c>
      <c r="P564" s="164">
        <v>0</v>
      </c>
      <c r="Q564" s="164">
        <v>0</v>
      </c>
      <c r="R564" s="186">
        <v>42.23</v>
      </c>
      <c r="S564" s="186">
        <v>0</v>
      </c>
      <c r="T564" s="187">
        <v>25</v>
      </c>
      <c r="U564" s="187">
        <v>32.25</v>
      </c>
      <c r="V564" s="188">
        <v>0</v>
      </c>
      <c r="W564" s="188">
        <v>0</v>
      </c>
      <c r="X564" s="186">
        <v>0</v>
      </c>
      <c r="Y564" s="186">
        <v>0</v>
      </c>
      <c r="Z564" s="186">
        <v>0</v>
      </c>
      <c r="AA564" s="167">
        <v>0</v>
      </c>
      <c r="AB564" s="186">
        <v>0</v>
      </c>
      <c r="AC564" s="186">
        <v>0</v>
      </c>
      <c r="AD564" s="167">
        <v>0</v>
      </c>
      <c r="AE564" s="186">
        <v>0</v>
      </c>
      <c r="AF564" s="186">
        <v>0</v>
      </c>
      <c r="AG564" s="167">
        <v>0</v>
      </c>
      <c r="AH564" s="186">
        <v>0</v>
      </c>
      <c r="AI564" s="186">
        <v>0</v>
      </c>
      <c r="AJ564" s="167">
        <v>0</v>
      </c>
      <c r="AK564" s="186">
        <v>0</v>
      </c>
      <c r="AL564" s="186">
        <v>0</v>
      </c>
      <c r="AM564" s="167">
        <v>0</v>
      </c>
      <c r="AN564" s="186">
        <v>0</v>
      </c>
      <c r="AO564" s="186">
        <v>0</v>
      </c>
      <c r="AP564" s="167">
        <v>0</v>
      </c>
      <c r="AQ564" s="189">
        <v>39</v>
      </c>
      <c r="AR564" s="190">
        <v>0</v>
      </c>
      <c r="AS564" s="190">
        <v>0</v>
      </c>
      <c r="AT564" s="190">
        <v>5</v>
      </c>
      <c r="AU564" s="190">
        <v>34</v>
      </c>
      <c r="AV564" s="189">
        <v>39</v>
      </c>
      <c r="AW564" s="189">
        <v>31</v>
      </c>
      <c r="AX564" s="189">
        <v>787</v>
      </c>
    </row>
    <row r="565" spans="1:50" ht="20.25" x14ac:dyDescent="0.3">
      <c r="A565" s="163" t="s">
        <v>643</v>
      </c>
      <c r="B565" s="164">
        <v>11</v>
      </c>
      <c r="C565" s="164">
        <v>12</v>
      </c>
      <c r="D565" s="164">
        <v>4</v>
      </c>
      <c r="E565" s="164">
        <v>4</v>
      </c>
      <c r="F565" s="164">
        <v>3</v>
      </c>
      <c r="G565" s="164">
        <v>3</v>
      </c>
      <c r="H565" s="164">
        <v>750</v>
      </c>
      <c r="I565" s="164">
        <v>662</v>
      </c>
      <c r="J565" s="164">
        <v>14</v>
      </c>
      <c r="K565" s="164">
        <v>14</v>
      </c>
      <c r="L565" s="164">
        <v>7</v>
      </c>
      <c r="M565" s="164">
        <v>7</v>
      </c>
      <c r="N565" s="164">
        <v>0</v>
      </c>
      <c r="O565" s="164">
        <v>0</v>
      </c>
      <c r="P565" s="164">
        <v>0</v>
      </c>
      <c r="Q565" s="164">
        <v>0</v>
      </c>
      <c r="R565" s="186">
        <v>13.75</v>
      </c>
      <c r="S565" s="186">
        <v>0</v>
      </c>
      <c r="T565" s="187">
        <v>0</v>
      </c>
      <c r="U565" s="187">
        <v>10.5</v>
      </c>
      <c r="V565" s="188">
        <v>0</v>
      </c>
      <c r="W565" s="188">
        <v>0</v>
      </c>
      <c r="X565" s="186">
        <v>0</v>
      </c>
      <c r="Y565" s="186">
        <v>0</v>
      </c>
      <c r="Z565" s="186">
        <v>0</v>
      </c>
      <c r="AA565" s="167">
        <v>0</v>
      </c>
      <c r="AB565" s="186">
        <v>0</v>
      </c>
      <c r="AC565" s="186">
        <v>0</v>
      </c>
      <c r="AD565" s="167">
        <v>0</v>
      </c>
      <c r="AE565" s="186">
        <v>0</v>
      </c>
      <c r="AF565" s="186">
        <v>0</v>
      </c>
      <c r="AG565" s="167">
        <v>0</v>
      </c>
      <c r="AH565" s="186">
        <v>0</v>
      </c>
      <c r="AI565" s="186">
        <v>0</v>
      </c>
      <c r="AJ565" s="167">
        <v>0</v>
      </c>
      <c r="AK565" s="186">
        <v>0</v>
      </c>
      <c r="AL565" s="186">
        <v>0</v>
      </c>
      <c r="AM565" s="167">
        <v>0</v>
      </c>
      <c r="AN565" s="186">
        <v>0</v>
      </c>
      <c r="AO565" s="186">
        <v>0</v>
      </c>
      <c r="AP565" s="167">
        <v>0</v>
      </c>
      <c r="AQ565" s="189">
        <v>12</v>
      </c>
      <c r="AR565" s="190">
        <v>0</v>
      </c>
      <c r="AS565" s="190">
        <v>0</v>
      </c>
      <c r="AT565" s="190">
        <v>7</v>
      </c>
      <c r="AU565" s="190">
        <v>4</v>
      </c>
      <c r="AV565" s="189">
        <v>11</v>
      </c>
      <c r="AW565" s="189">
        <v>8</v>
      </c>
      <c r="AX565" s="189">
        <v>706</v>
      </c>
    </row>
    <row r="566" spans="1:50" s="236" customFormat="1" ht="20.25" x14ac:dyDescent="0.3">
      <c r="A566" s="228" t="s">
        <v>24</v>
      </c>
      <c r="B566" s="229">
        <v>385</v>
      </c>
      <c r="C566" s="229">
        <v>390</v>
      </c>
      <c r="D566" s="229">
        <v>209</v>
      </c>
      <c r="E566" s="229">
        <v>374</v>
      </c>
      <c r="F566" s="229">
        <v>56.89</v>
      </c>
      <c r="G566" s="229">
        <v>110</v>
      </c>
      <c r="H566" s="229">
        <v>272</v>
      </c>
      <c r="I566" s="229">
        <v>294</v>
      </c>
      <c r="J566" s="229">
        <v>375</v>
      </c>
      <c r="K566" s="229">
        <v>398</v>
      </c>
      <c r="L566" s="229">
        <v>147</v>
      </c>
      <c r="M566" s="229">
        <v>167</v>
      </c>
      <c r="N566" s="229">
        <v>31.7</v>
      </c>
      <c r="O566" s="229">
        <v>65</v>
      </c>
      <c r="P566" s="229">
        <v>216</v>
      </c>
      <c r="Q566" s="229">
        <v>389</v>
      </c>
      <c r="R566" s="230">
        <v>389.48</v>
      </c>
      <c r="S566" s="230">
        <v>0</v>
      </c>
      <c r="T566" s="231">
        <v>343.95500000000004</v>
      </c>
      <c r="U566" s="231">
        <v>213.37</v>
      </c>
      <c r="V566" s="232">
        <v>0</v>
      </c>
      <c r="W566" s="232">
        <v>0</v>
      </c>
      <c r="X566" s="230">
        <v>0</v>
      </c>
      <c r="Y566" s="230">
        <v>0</v>
      </c>
      <c r="Z566" s="230">
        <v>0</v>
      </c>
      <c r="AA566" s="233">
        <v>0</v>
      </c>
      <c r="AB566" s="230">
        <v>0</v>
      </c>
      <c r="AC566" s="230">
        <v>0</v>
      </c>
      <c r="AD566" s="233">
        <v>0</v>
      </c>
      <c r="AE566" s="230">
        <v>0</v>
      </c>
      <c r="AF566" s="230">
        <v>0</v>
      </c>
      <c r="AG566" s="233">
        <v>0</v>
      </c>
      <c r="AH566" s="230">
        <v>0</v>
      </c>
      <c r="AI566" s="230">
        <v>0</v>
      </c>
      <c r="AJ566" s="233">
        <v>0</v>
      </c>
      <c r="AK566" s="230">
        <v>0</v>
      </c>
      <c r="AL566" s="230">
        <v>0</v>
      </c>
      <c r="AM566" s="233">
        <v>0</v>
      </c>
      <c r="AN566" s="230">
        <v>0</v>
      </c>
      <c r="AO566" s="230">
        <v>0</v>
      </c>
      <c r="AP566" s="233">
        <v>0</v>
      </c>
      <c r="AQ566" s="234">
        <v>425</v>
      </c>
      <c r="AR566" s="235">
        <v>45</v>
      </c>
      <c r="AS566" s="235">
        <v>10</v>
      </c>
      <c r="AT566" s="235">
        <v>11</v>
      </c>
      <c r="AU566" s="235">
        <v>364</v>
      </c>
      <c r="AV566" s="234">
        <v>375</v>
      </c>
      <c r="AW566" s="235">
        <v>120.38</v>
      </c>
      <c r="AX566" s="234">
        <v>321</v>
      </c>
    </row>
    <row r="567" spans="1:50" ht="20.25" x14ac:dyDescent="0.3">
      <c r="A567" s="163" t="s">
        <v>25</v>
      </c>
      <c r="B567" s="164">
        <v>11</v>
      </c>
      <c r="C567" s="164">
        <v>11</v>
      </c>
      <c r="D567" s="164">
        <v>2</v>
      </c>
      <c r="E567" s="164">
        <v>11</v>
      </c>
      <c r="F567" s="164">
        <v>0.49</v>
      </c>
      <c r="G567" s="164">
        <v>3</v>
      </c>
      <c r="H567" s="164">
        <v>245</v>
      </c>
      <c r="I567" s="164">
        <v>287</v>
      </c>
      <c r="J567" s="164">
        <v>34</v>
      </c>
      <c r="K567" s="164">
        <v>24</v>
      </c>
      <c r="L567" s="164">
        <v>26</v>
      </c>
      <c r="M567" s="164">
        <v>16</v>
      </c>
      <c r="N567" s="164">
        <v>0</v>
      </c>
      <c r="O567" s="164">
        <v>0</v>
      </c>
      <c r="P567" s="164">
        <v>0</v>
      </c>
      <c r="Q567" s="164">
        <v>0</v>
      </c>
      <c r="R567" s="186">
        <v>17</v>
      </c>
      <c r="S567" s="186">
        <v>0</v>
      </c>
      <c r="T567" s="187">
        <v>5</v>
      </c>
      <c r="U567" s="187">
        <v>11.25</v>
      </c>
      <c r="V567" s="188">
        <v>0</v>
      </c>
      <c r="W567" s="188">
        <v>0</v>
      </c>
      <c r="X567" s="186">
        <v>0</v>
      </c>
      <c r="Y567" s="186">
        <v>0</v>
      </c>
      <c r="Z567" s="186">
        <v>0</v>
      </c>
      <c r="AA567" s="167">
        <v>0</v>
      </c>
      <c r="AB567" s="186">
        <v>0</v>
      </c>
      <c r="AC567" s="186">
        <v>0</v>
      </c>
      <c r="AD567" s="167">
        <v>0</v>
      </c>
      <c r="AE567" s="186">
        <v>0</v>
      </c>
      <c r="AF567" s="186">
        <v>0</v>
      </c>
      <c r="AG567" s="167">
        <v>0</v>
      </c>
      <c r="AH567" s="186">
        <v>0</v>
      </c>
      <c r="AI567" s="186">
        <v>0</v>
      </c>
      <c r="AJ567" s="167">
        <v>0</v>
      </c>
      <c r="AK567" s="186">
        <v>0</v>
      </c>
      <c r="AL567" s="186">
        <v>0</v>
      </c>
      <c r="AM567" s="167">
        <v>0</v>
      </c>
      <c r="AN567" s="186">
        <v>0</v>
      </c>
      <c r="AO567" s="186">
        <v>0</v>
      </c>
      <c r="AP567" s="167">
        <v>0</v>
      </c>
      <c r="AQ567" s="189">
        <v>1</v>
      </c>
      <c r="AR567" s="190">
        <v>0</v>
      </c>
      <c r="AS567" s="190">
        <v>10</v>
      </c>
      <c r="AT567" s="190">
        <v>0</v>
      </c>
      <c r="AU567" s="190">
        <v>1</v>
      </c>
      <c r="AV567" s="189">
        <v>1</v>
      </c>
      <c r="AW567" s="189">
        <v>0.26</v>
      </c>
      <c r="AX567" s="189">
        <v>262</v>
      </c>
    </row>
    <row r="568" spans="1:50" ht="20.25" x14ac:dyDescent="0.3">
      <c r="A568" s="163" t="s">
        <v>27</v>
      </c>
      <c r="B568" s="164">
        <v>21</v>
      </c>
      <c r="C568" s="164">
        <v>26</v>
      </c>
      <c r="D568" s="164">
        <v>21</v>
      </c>
      <c r="E568" s="164">
        <v>21</v>
      </c>
      <c r="F568" s="164">
        <v>4</v>
      </c>
      <c r="G568" s="164">
        <v>6</v>
      </c>
      <c r="H568" s="164">
        <v>200</v>
      </c>
      <c r="I568" s="164">
        <v>283</v>
      </c>
      <c r="J568" s="164">
        <v>28</v>
      </c>
      <c r="K568" s="164">
        <v>28</v>
      </c>
      <c r="L568" s="164">
        <v>20</v>
      </c>
      <c r="M568" s="164">
        <v>20</v>
      </c>
      <c r="N568" s="164">
        <v>0</v>
      </c>
      <c r="O568" s="164">
        <v>0</v>
      </c>
      <c r="P568" s="164">
        <v>0</v>
      </c>
      <c r="Q568" s="164">
        <v>0</v>
      </c>
      <c r="R568" s="186">
        <v>20.75</v>
      </c>
      <c r="S568" s="186">
        <v>0</v>
      </c>
      <c r="T568" s="187">
        <v>28.75</v>
      </c>
      <c r="U568" s="187">
        <v>3</v>
      </c>
      <c r="V568" s="188">
        <v>0</v>
      </c>
      <c r="W568" s="188">
        <v>0</v>
      </c>
      <c r="X568" s="186">
        <v>0</v>
      </c>
      <c r="Y568" s="186">
        <v>0</v>
      </c>
      <c r="Z568" s="186">
        <v>0</v>
      </c>
      <c r="AA568" s="167">
        <v>0</v>
      </c>
      <c r="AB568" s="186">
        <v>0</v>
      </c>
      <c r="AC568" s="186">
        <v>0</v>
      </c>
      <c r="AD568" s="167">
        <v>0</v>
      </c>
      <c r="AE568" s="186">
        <v>0</v>
      </c>
      <c r="AF568" s="186">
        <v>0</v>
      </c>
      <c r="AG568" s="167">
        <v>0</v>
      </c>
      <c r="AH568" s="186">
        <v>0</v>
      </c>
      <c r="AI568" s="186">
        <v>0</v>
      </c>
      <c r="AJ568" s="167">
        <v>0</v>
      </c>
      <c r="AK568" s="186">
        <v>0</v>
      </c>
      <c r="AL568" s="186">
        <v>0</v>
      </c>
      <c r="AM568" s="167">
        <v>0</v>
      </c>
      <c r="AN568" s="186">
        <v>0</v>
      </c>
      <c r="AO568" s="186">
        <v>0</v>
      </c>
      <c r="AP568" s="167">
        <v>0</v>
      </c>
      <c r="AQ568" s="189">
        <v>26</v>
      </c>
      <c r="AR568" s="190">
        <v>0</v>
      </c>
      <c r="AS568" s="190">
        <v>0</v>
      </c>
      <c r="AT568" s="190">
        <v>0</v>
      </c>
      <c r="AU568" s="190">
        <v>21</v>
      </c>
      <c r="AV568" s="189">
        <v>21</v>
      </c>
      <c r="AW568" s="189">
        <v>6</v>
      </c>
      <c r="AX568" s="189">
        <v>263</v>
      </c>
    </row>
    <row r="569" spans="1:50" ht="20.25" x14ac:dyDescent="0.3">
      <c r="A569" s="163" t="s">
        <v>29</v>
      </c>
      <c r="B569" s="164">
        <v>67</v>
      </c>
      <c r="C569" s="164">
        <v>67</v>
      </c>
      <c r="D569" s="164">
        <v>19</v>
      </c>
      <c r="E569" s="164">
        <v>59</v>
      </c>
      <c r="F569" s="164">
        <v>5</v>
      </c>
      <c r="G569" s="164">
        <v>18</v>
      </c>
      <c r="H569" s="164">
        <v>251</v>
      </c>
      <c r="I569" s="164">
        <v>298</v>
      </c>
      <c r="J569" s="164">
        <v>49</v>
      </c>
      <c r="K569" s="164">
        <v>37</v>
      </c>
      <c r="L569" s="164">
        <v>25</v>
      </c>
      <c r="M569" s="164">
        <v>10</v>
      </c>
      <c r="N569" s="164">
        <v>31.7</v>
      </c>
      <c r="O569" s="164">
        <v>0</v>
      </c>
      <c r="P569" s="164">
        <v>1268</v>
      </c>
      <c r="Q569" s="164">
        <v>0</v>
      </c>
      <c r="R569" s="186">
        <v>60.5</v>
      </c>
      <c r="S569" s="186">
        <v>0</v>
      </c>
      <c r="T569" s="187">
        <v>23.4</v>
      </c>
      <c r="U569" s="187">
        <v>14.75</v>
      </c>
      <c r="V569" s="188">
        <v>0</v>
      </c>
      <c r="W569" s="188">
        <v>0</v>
      </c>
      <c r="X569" s="186">
        <v>0</v>
      </c>
      <c r="Y569" s="186">
        <v>0</v>
      </c>
      <c r="Z569" s="186">
        <v>0</v>
      </c>
      <c r="AA569" s="167">
        <v>0</v>
      </c>
      <c r="AB569" s="186">
        <v>0</v>
      </c>
      <c r="AC569" s="186">
        <v>0</v>
      </c>
      <c r="AD569" s="167">
        <v>0</v>
      </c>
      <c r="AE569" s="186">
        <v>0</v>
      </c>
      <c r="AF569" s="186">
        <v>0</v>
      </c>
      <c r="AG569" s="167">
        <v>0</v>
      </c>
      <c r="AH569" s="186">
        <v>0</v>
      </c>
      <c r="AI569" s="186">
        <v>0</v>
      </c>
      <c r="AJ569" s="167">
        <v>0</v>
      </c>
      <c r="AK569" s="186">
        <v>0</v>
      </c>
      <c r="AL569" s="186">
        <v>0</v>
      </c>
      <c r="AM569" s="167">
        <v>0</v>
      </c>
      <c r="AN569" s="186">
        <v>0</v>
      </c>
      <c r="AO569" s="186">
        <v>0</v>
      </c>
      <c r="AP569" s="167">
        <v>0</v>
      </c>
      <c r="AQ569" s="189">
        <v>67</v>
      </c>
      <c r="AR569" s="190">
        <v>0</v>
      </c>
      <c r="AS569" s="190">
        <v>0</v>
      </c>
      <c r="AT569" s="190">
        <v>8</v>
      </c>
      <c r="AU569" s="190">
        <v>59</v>
      </c>
      <c r="AV569" s="189">
        <v>67</v>
      </c>
      <c r="AW569" s="189">
        <v>22</v>
      </c>
      <c r="AX569" s="189">
        <v>322</v>
      </c>
    </row>
    <row r="570" spans="1:50" ht="20.25" x14ac:dyDescent="0.3">
      <c r="A570" s="163" t="s">
        <v>31</v>
      </c>
      <c r="B570" s="164">
        <v>0</v>
      </c>
      <c r="C570" s="164">
        <v>0</v>
      </c>
      <c r="D570" s="164">
        <v>0</v>
      </c>
      <c r="E570" s="164">
        <v>0</v>
      </c>
      <c r="F570" s="164">
        <v>0</v>
      </c>
      <c r="G570" s="164">
        <v>0</v>
      </c>
      <c r="H570" s="164">
        <v>0</v>
      </c>
      <c r="I570" s="164">
        <v>0</v>
      </c>
      <c r="J570" s="164">
        <v>0</v>
      </c>
      <c r="K570" s="164">
        <v>0</v>
      </c>
      <c r="L570" s="164">
        <v>0</v>
      </c>
      <c r="M570" s="164">
        <v>0</v>
      </c>
      <c r="N570" s="164">
        <v>0</v>
      </c>
      <c r="O570" s="164">
        <v>0</v>
      </c>
      <c r="P570" s="164" t="s">
        <v>105</v>
      </c>
      <c r="Q570" s="164" t="s">
        <v>105</v>
      </c>
      <c r="R570" s="186">
        <v>3.93</v>
      </c>
      <c r="S570" s="186">
        <v>0</v>
      </c>
      <c r="T570" s="187">
        <v>0</v>
      </c>
      <c r="U570" s="187">
        <v>0</v>
      </c>
      <c r="V570" s="188">
        <v>0</v>
      </c>
      <c r="W570" s="188">
        <v>0</v>
      </c>
      <c r="X570" s="186">
        <v>0</v>
      </c>
      <c r="Y570" s="186">
        <v>0</v>
      </c>
      <c r="Z570" s="186">
        <v>0</v>
      </c>
      <c r="AA570" s="167">
        <v>0</v>
      </c>
      <c r="AB570" s="186">
        <v>0</v>
      </c>
      <c r="AC570" s="186">
        <v>0</v>
      </c>
      <c r="AD570" s="167">
        <v>0</v>
      </c>
      <c r="AE570" s="186">
        <v>0</v>
      </c>
      <c r="AF570" s="186">
        <v>0</v>
      </c>
      <c r="AG570" s="167">
        <v>0</v>
      </c>
      <c r="AH570" s="186">
        <v>0</v>
      </c>
      <c r="AI570" s="186">
        <v>0</v>
      </c>
      <c r="AJ570" s="167">
        <v>0</v>
      </c>
      <c r="AK570" s="186">
        <v>0</v>
      </c>
      <c r="AL570" s="186">
        <v>0</v>
      </c>
      <c r="AM570" s="167">
        <v>0</v>
      </c>
      <c r="AN570" s="186">
        <v>0</v>
      </c>
      <c r="AO570" s="186">
        <v>0</v>
      </c>
      <c r="AP570" s="167">
        <v>0</v>
      </c>
      <c r="AQ570" s="189">
        <v>0</v>
      </c>
      <c r="AR570" s="190">
        <v>0</v>
      </c>
      <c r="AS570" s="190">
        <v>0</v>
      </c>
      <c r="AT570" s="190">
        <v>0</v>
      </c>
      <c r="AU570" s="190">
        <v>0</v>
      </c>
      <c r="AV570" s="189">
        <v>0</v>
      </c>
      <c r="AW570" s="189">
        <v>0</v>
      </c>
      <c r="AX570" s="189"/>
    </row>
    <row r="571" spans="1:50" ht="20.25" x14ac:dyDescent="0.3">
      <c r="A571" s="163" t="s">
        <v>30</v>
      </c>
      <c r="B571" s="164">
        <v>8</v>
      </c>
      <c r="C571" s="164">
        <v>8</v>
      </c>
      <c r="D571" s="164">
        <v>3</v>
      </c>
      <c r="E571" s="164">
        <v>8</v>
      </c>
      <c r="F571" s="164">
        <v>0.45</v>
      </c>
      <c r="G571" s="164">
        <v>2</v>
      </c>
      <c r="H571" s="164">
        <v>150</v>
      </c>
      <c r="I571" s="164">
        <v>225</v>
      </c>
      <c r="J571" s="164">
        <v>0</v>
      </c>
      <c r="K571" s="164">
        <v>0</v>
      </c>
      <c r="L571" s="164">
        <v>0</v>
      </c>
      <c r="M571" s="164">
        <v>0</v>
      </c>
      <c r="N571" s="164">
        <v>0</v>
      </c>
      <c r="O571" s="164">
        <v>0</v>
      </c>
      <c r="P571" s="164" t="s">
        <v>105</v>
      </c>
      <c r="Q571" s="164" t="s">
        <v>105</v>
      </c>
      <c r="R571" s="186">
        <v>7.78</v>
      </c>
      <c r="S571" s="186">
        <v>0</v>
      </c>
      <c r="T571" s="187">
        <v>4.55</v>
      </c>
      <c r="U571" s="187">
        <v>2.5</v>
      </c>
      <c r="V571" s="188">
        <v>0</v>
      </c>
      <c r="W571" s="188">
        <v>0</v>
      </c>
      <c r="X571" s="186">
        <v>0</v>
      </c>
      <c r="Y571" s="186">
        <v>0</v>
      </c>
      <c r="Z571" s="186">
        <v>0</v>
      </c>
      <c r="AA571" s="167">
        <v>0</v>
      </c>
      <c r="AB571" s="186">
        <v>0</v>
      </c>
      <c r="AC571" s="186">
        <v>0</v>
      </c>
      <c r="AD571" s="167">
        <v>0</v>
      </c>
      <c r="AE571" s="186">
        <v>0</v>
      </c>
      <c r="AF571" s="186">
        <v>0</v>
      </c>
      <c r="AG571" s="167">
        <v>0</v>
      </c>
      <c r="AH571" s="186">
        <v>0</v>
      </c>
      <c r="AI571" s="186">
        <v>0</v>
      </c>
      <c r="AJ571" s="167">
        <v>0</v>
      </c>
      <c r="AK571" s="186">
        <v>0</v>
      </c>
      <c r="AL571" s="186">
        <v>0</v>
      </c>
      <c r="AM571" s="167">
        <v>0</v>
      </c>
      <c r="AN571" s="186">
        <v>0</v>
      </c>
      <c r="AO571" s="186">
        <v>0</v>
      </c>
      <c r="AP571" s="167">
        <v>0</v>
      </c>
      <c r="AQ571" s="189">
        <v>8</v>
      </c>
      <c r="AR571" s="190">
        <v>0</v>
      </c>
      <c r="AS571" s="190">
        <v>0</v>
      </c>
      <c r="AT571" s="190">
        <v>0</v>
      </c>
      <c r="AU571" s="190">
        <v>8</v>
      </c>
      <c r="AV571" s="189">
        <v>8</v>
      </c>
      <c r="AW571" s="189">
        <v>0.97</v>
      </c>
      <c r="AX571" s="189">
        <v>121</v>
      </c>
    </row>
    <row r="572" spans="1:50" ht="20.25" x14ac:dyDescent="0.3">
      <c r="A572" s="163" t="s">
        <v>26</v>
      </c>
      <c r="B572" s="164">
        <v>45</v>
      </c>
      <c r="C572" s="164">
        <v>45</v>
      </c>
      <c r="D572" s="164">
        <v>33</v>
      </c>
      <c r="E572" s="164">
        <v>45</v>
      </c>
      <c r="F572" s="164">
        <v>8</v>
      </c>
      <c r="G572" s="164">
        <v>12</v>
      </c>
      <c r="H572" s="164">
        <v>254</v>
      </c>
      <c r="I572" s="164">
        <v>274</v>
      </c>
      <c r="J572" s="164">
        <v>0</v>
      </c>
      <c r="K572" s="164">
        <v>0</v>
      </c>
      <c r="L572" s="164">
        <v>0</v>
      </c>
      <c r="M572" s="164">
        <v>0</v>
      </c>
      <c r="N572" s="164">
        <v>0</v>
      </c>
      <c r="O572" s="164">
        <v>0</v>
      </c>
      <c r="P572" s="164" t="s">
        <v>105</v>
      </c>
      <c r="Q572" s="164" t="s">
        <v>105</v>
      </c>
      <c r="R572" s="186">
        <v>37</v>
      </c>
      <c r="S572" s="186">
        <v>0</v>
      </c>
      <c r="T572" s="187">
        <v>26.16</v>
      </c>
      <c r="U572" s="187">
        <v>1.25</v>
      </c>
      <c r="V572" s="188">
        <v>0</v>
      </c>
      <c r="W572" s="188">
        <v>0</v>
      </c>
      <c r="X572" s="186">
        <v>0</v>
      </c>
      <c r="Y572" s="186">
        <v>0</v>
      </c>
      <c r="Z572" s="186">
        <v>0</v>
      </c>
      <c r="AA572" s="167">
        <v>0</v>
      </c>
      <c r="AB572" s="186">
        <v>0</v>
      </c>
      <c r="AC572" s="186">
        <v>0</v>
      </c>
      <c r="AD572" s="167">
        <v>0</v>
      </c>
      <c r="AE572" s="186">
        <v>0</v>
      </c>
      <c r="AF572" s="186">
        <v>0</v>
      </c>
      <c r="AG572" s="167">
        <v>0</v>
      </c>
      <c r="AH572" s="186">
        <v>0</v>
      </c>
      <c r="AI572" s="186">
        <v>0</v>
      </c>
      <c r="AJ572" s="167">
        <v>0</v>
      </c>
      <c r="AK572" s="186">
        <v>0</v>
      </c>
      <c r="AL572" s="186">
        <v>0</v>
      </c>
      <c r="AM572" s="167">
        <v>0</v>
      </c>
      <c r="AN572" s="186">
        <v>0</v>
      </c>
      <c r="AO572" s="186">
        <v>0</v>
      </c>
      <c r="AP572" s="167">
        <v>0</v>
      </c>
      <c r="AQ572" s="189">
        <v>45</v>
      </c>
      <c r="AR572" s="190">
        <v>0</v>
      </c>
      <c r="AS572" s="190">
        <v>0</v>
      </c>
      <c r="AT572" s="190">
        <v>0</v>
      </c>
      <c r="AU572" s="190">
        <v>45</v>
      </c>
      <c r="AV572" s="189">
        <v>45</v>
      </c>
      <c r="AW572" s="189">
        <v>15</v>
      </c>
      <c r="AX572" s="189">
        <v>340</v>
      </c>
    </row>
    <row r="573" spans="1:50" ht="20.25" x14ac:dyDescent="0.3">
      <c r="A573" s="163" t="s">
        <v>32</v>
      </c>
      <c r="B573" s="164">
        <v>146</v>
      </c>
      <c r="C573" s="164">
        <v>146</v>
      </c>
      <c r="D573" s="164">
        <v>92</v>
      </c>
      <c r="E573" s="164">
        <v>144</v>
      </c>
      <c r="F573" s="164">
        <v>25</v>
      </c>
      <c r="G573" s="164">
        <v>41</v>
      </c>
      <c r="H573" s="164">
        <v>267</v>
      </c>
      <c r="I573" s="164">
        <v>282</v>
      </c>
      <c r="J573" s="164">
        <v>133</v>
      </c>
      <c r="K573" s="164">
        <v>133</v>
      </c>
      <c r="L573" s="164">
        <v>76</v>
      </c>
      <c r="M573" s="164">
        <v>76</v>
      </c>
      <c r="N573" s="164">
        <v>0</v>
      </c>
      <c r="O573" s="164">
        <v>0</v>
      </c>
      <c r="P573" s="164">
        <v>0</v>
      </c>
      <c r="Q573" s="164">
        <v>0</v>
      </c>
      <c r="R573" s="186">
        <v>146.47999999999999</v>
      </c>
      <c r="S573" s="186">
        <v>0</v>
      </c>
      <c r="T573" s="187">
        <v>170.0575</v>
      </c>
      <c r="U573" s="187">
        <v>147.62</v>
      </c>
      <c r="V573" s="188">
        <v>0</v>
      </c>
      <c r="W573" s="188">
        <v>0</v>
      </c>
      <c r="X573" s="186">
        <v>0</v>
      </c>
      <c r="Y573" s="186">
        <v>0</v>
      </c>
      <c r="Z573" s="186">
        <v>0</v>
      </c>
      <c r="AA573" s="167">
        <v>0</v>
      </c>
      <c r="AB573" s="186">
        <v>0</v>
      </c>
      <c r="AC573" s="186">
        <v>0</v>
      </c>
      <c r="AD573" s="167">
        <v>0</v>
      </c>
      <c r="AE573" s="186">
        <v>0</v>
      </c>
      <c r="AF573" s="186">
        <v>0</v>
      </c>
      <c r="AG573" s="167">
        <v>0</v>
      </c>
      <c r="AH573" s="186">
        <v>0</v>
      </c>
      <c r="AI573" s="186">
        <v>0</v>
      </c>
      <c r="AJ573" s="167">
        <v>0</v>
      </c>
      <c r="AK573" s="186">
        <v>0</v>
      </c>
      <c r="AL573" s="186">
        <v>0</v>
      </c>
      <c r="AM573" s="167">
        <v>0</v>
      </c>
      <c r="AN573" s="186">
        <v>0</v>
      </c>
      <c r="AO573" s="186">
        <v>0</v>
      </c>
      <c r="AP573" s="167">
        <v>0</v>
      </c>
      <c r="AQ573" s="189">
        <v>146</v>
      </c>
      <c r="AR573" s="190">
        <v>0</v>
      </c>
      <c r="AS573" s="190">
        <v>0</v>
      </c>
      <c r="AT573" s="190">
        <v>2</v>
      </c>
      <c r="AU573" s="190">
        <v>144</v>
      </c>
      <c r="AV573" s="189">
        <v>146</v>
      </c>
      <c r="AW573" s="189">
        <v>48</v>
      </c>
      <c r="AX573" s="189">
        <v>331</v>
      </c>
    </row>
    <row r="574" spans="1:50" ht="20.25" x14ac:dyDescent="0.3">
      <c r="A574" s="163" t="s">
        <v>33</v>
      </c>
      <c r="B574" s="164">
        <v>0</v>
      </c>
      <c r="C574" s="164">
        <v>0</v>
      </c>
      <c r="D574" s="164">
        <v>0</v>
      </c>
      <c r="E574" s="164">
        <v>0</v>
      </c>
      <c r="F574" s="164">
        <v>0</v>
      </c>
      <c r="G574" s="164">
        <v>0</v>
      </c>
      <c r="H574" s="164">
        <v>0</v>
      </c>
      <c r="I574" s="164">
        <v>0</v>
      </c>
      <c r="J574" s="164">
        <v>0</v>
      </c>
      <c r="K574" s="164">
        <v>0</v>
      </c>
      <c r="L574" s="164">
        <v>0</v>
      </c>
      <c r="M574" s="164">
        <v>0</v>
      </c>
      <c r="N574" s="164">
        <v>0</v>
      </c>
      <c r="O574" s="164">
        <v>0</v>
      </c>
      <c r="P574" s="164" t="s">
        <v>105</v>
      </c>
      <c r="Q574" s="164" t="s">
        <v>105</v>
      </c>
      <c r="R574" s="186">
        <v>0</v>
      </c>
      <c r="S574" s="186">
        <v>0</v>
      </c>
      <c r="T574" s="187">
        <v>0</v>
      </c>
      <c r="U574" s="187">
        <v>0</v>
      </c>
      <c r="V574" s="188">
        <v>0</v>
      </c>
      <c r="W574" s="188">
        <v>0</v>
      </c>
      <c r="X574" s="186">
        <v>0</v>
      </c>
      <c r="Y574" s="186">
        <v>0</v>
      </c>
      <c r="Z574" s="186">
        <v>0</v>
      </c>
      <c r="AA574" s="167">
        <v>0</v>
      </c>
      <c r="AB574" s="186">
        <v>0</v>
      </c>
      <c r="AC574" s="186">
        <v>0</v>
      </c>
      <c r="AD574" s="167">
        <v>0</v>
      </c>
      <c r="AE574" s="186">
        <v>0</v>
      </c>
      <c r="AF574" s="186">
        <v>0</v>
      </c>
      <c r="AG574" s="167">
        <v>0</v>
      </c>
      <c r="AH574" s="186">
        <v>0</v>
      </c>
      <c r="AI574" s="186">
        <v>0</v>
      </c>
      <c r="AJ574" s="167">
        <v>0</v>
      </c>
      <c r="AK574" s="186">
        <v>0</v>
      </c>
      <c r="AL574" s="186">
        <v>0</v>
      </c>
      <c r="AM574" s="167">
        <v>0</v>
      </c>
      <c r="AN574" s="186">
        <v>0</v>
      </c>
      <c r="AO574" s="186">
        <v>0</v>
      </c>
      <c r="AP574" s="167">
        <v>0</v>
      </c>
      <c r="AQ574" s="189">
        <v>0</v>
      </c>
      <c r="AR574" s="190">
        <v>0</v>
      </c>
      <c r="AS574" s="190">
        <v>0</v>
      </c>
      <c r="AT574" s="190">
        <v>0</v>
      </c>
      <c r="AU574" s="190">
        <v>0</v>
      </c>
      <c r="AV574" s="189">
        <v>0</v>
      </c>
      <c r="AW574" s="189">
        <v>0</v>
      </c>
      <c r="AX574" s="189">
        <v>0</v>
      </c>
    </row>
    <row r="575" spans="1:50" ht="20.25" x14ac:dyDescent="0.3">
      <c r="A575" s="163" t="s">
        <v>34</v>
      </c>
      <c r="B575" s="164">
        <v>1</v>
      </c>
      <c r="C575" s="164">
        <v>1</v>
      </c>
      <c r="D575" s="164">
        <v>0</v>
      </c>
      <c r="E575" s="164">
        <v>0</v>
      </c>
      <c r="F575" s="164">
        <v>0</v>
      </c>
      <c r="G575" s="164">
        <v>0</v>
      </c>
      <c r="H575" s="164">
        <v>0</v>
      </c>
      <c r="I575" s="164">
        <v>0</v>
      </c>
      <c r="J575" s="164">
        <v>0</v>
      </c>
      <c r="K575" s="164">
        <v>0</v>
      </c>
      <c r="L575" s="164">
        <v>0</v>
      </c>
      <c r="M575" s="164">
        <v>0</v>
      </c>
      <c r="N575" s="164">
        <v>0</v>
      </c>
      <c r="O575" s="164">
        <v>0</v>
      </c>
      <c r="P575" s="164" t="s">
        <v>105</v>
      </c>
      <c r="Q575" s="164" t="s">
        <v>105</v>
      </c>
      <c r="R575" s="186">
        <v>1.5</v>
      </c>
      <c r="S575" s="186">
        <v>0</v>
      </c>
      <c r="T575" s="187">
        <v>0</v>
      </c>
      <c r="U575" s="187">
        <v>0</v>
      </c>
      <c r="V575" s="188">
        <v>0</v>
      </c>
      <c r="W575" s="188">
        <v>0</v>
      </c>
      <c r="X575" s="186">
        <v>0</v>
      </c>
      <c r="Y575" s="186">
        <v>0</v>
      </c>
      <c r="Z575" s="186">
        <v>0</v>
      </c>
      <c r="AA575" s="167">
        <v>0</v>
      </c>
      <c r="AB575" s="186">
        <v>0</v>
      </c>
      <c r="AC575" s="186">
        <v>0</v>
      </c>
      <c r="AD575" s="167">
        <v>0</v>
      </c>
      <c r="AE575" s="186">
        <v>0</v>
      </c>
      <c r="AF575" s="186">
        <v>0</v>
      </c>
      <c r="AG575" s="167">
        <v>0</v>
      </c>
      <c r="AH575" s="186">
        <v>0</v>
      </c>
      <c r="AI575" s="186">
        <v>0</v>
      </c>
      <c r="AJ575" s="167">
        <v>0</v>
      </c>
      <c r="AK575" s="186">
        <v>0</v>
      </c>
      <c r="AL575" s="186">
        <v>0</v>
      </c>
      <c r="AM575" s="167">
        <v>0</v>
      </c>
      <c r="AN575" s="186">
        <v>0</v>
      </c>
      <c r="AO575" s="186">
        <v>0</v>
      </c>
      <c r="AP575" s="167">
        <v>0</v>
      </c>
      <c r="AQ575" s="189">
        <v>1</v>
      </c>
      <c r="AR575" s="190">
        <v>0</v>
      </c>
      <c r="AS575" s="190">
        <v>0</v>
      </c>
      <c r="AT575" s="190">
        <v>1</v>
      </c>
      <c r="AU575" s="190">
        <v>0</v>
      </c>
      <c r="AV575" s="189">
        <v>1</v>
      </c>
      <c r="AW575" s="189">
        <v>0.15</v>
      </c>
      <c r="AX575" s="189">
        <v>150</v>
      </c>
    </row>
    <row r="576" spans="1:50" ht="20.25" x14ac:dyDescent="0.3">
      <c r="A576" s="163" t="s">
        <v>35</v>
      </c>
      <c r="B576" s="164">
        <v>47</v>
      </c>
      <c r="C576" s="164">
        <v>47</v>
      </c>
      <c r="D576" s="164">
        <v>3</v>
      </c>
      <c r="E576" s="164">
        <v>47</v>
      </c>
      <c r="F576" s="164">
        <v>0.95</v>
      </c>
      <c r="G576" s="164">
        <v>10</v>
      </c>
      <c r="H576" s="164">
        <v>315</v>
      </c>
      <c r="I576" s="164">
        <v>215</v>
      </c>
      <c r="J576" s="164">
        <v>45</v>
      </c>
      <c r="K576" s="164">
        <v>90</v>
      </c>
      <c r="L576" s="164">
        <v>0</v>
      </c>
      <c r="M576" s="164">
        <v>45</v>
      </c>
      <c r="N576" s="164">
        <v>0</v>
      </c>
      <c r="O576" s="164">
        <v>65</v>
      </c>
      <c r="P576" s="164" t="s">
        <v>105</v>
      </c>
      <c r="Q576" s="164">
        <v>1444</v>
      </c>
      <c r="R576" s="186">
        <v>51.5</v>
      </c>
      <c r="S576" s="186">
        <v>0</v>
      </c>
      <c r="T576" s="187">
        <v>47</v>
      </c>
      <c r="U576" s="187">
        <v>2.5</v>
      </c>
      <c r="V576" s="188">
        <v>0</v>
      </c>
      <c r="W576" s="188">
        <v>0</v>
      </c>
      <c r="X576" s="186">
        <v>0</v>
      </c>
      <c r="Y576" s="186">
        <v>0</v>
      </c>
      <c r="Z576" s="186">
        <v>0</v>
      </c>
      <c r="AA576" s="167">
        <v>0</v>
      </c>
      <c r="AB576" s="186">
        <v>0</v>
      </c>
      <c r="AC576" s="186">
        <v>0</v>
      </c>
      <c r="AD576" s="167">
        <v>0</v>
      </c>
      <c r="AE576" s="186">
        <v>0</v>
      </c>
      <c r="AF576" s="186">
        <v>0</v>
      </c>
      <c r="AG576" s="167">
        <v>0</v>
      </c>
      <c r="AH576" s="186">
        <v>0</v>
      </c>
      <c r="AI576" s="186">
        <v>0</v>
      </c>
      <c r="AJ576" s="167">
        <v>0</v>
      </c>
      <c r="AK576" s="186">
        <v>0</v>
      </c>
      <c r="AL576" s="186">
        <v>0</v>
      </c>
      <c r="AM576" s="167">
        <v>0</v>
      </c>
      <c r="AN576" s="186">
        <v>0</v>
      </c>
      <c r="AO576" s="186">
        <v>0</v>
      </c>
      <c r="AP576" s="167">
        <v>0</v>
      </c>
      <c r="AQ576" s="189">
        <v>92</v>
      </c>
      <c r="AR576" s="190">
        <v>45</v>
      </c>
      <c r="AS576" s="190">
        <v>0</v>
      </c>
      <c r="AT576" s="190">
        <v>0</v>
      </c>
      <c r="AU576" s="190">
        <v>47</v>
      </c>
      <c r="AV576" s="189">
        <v>47</v>
      </c>
      <c r="AW576" s="189">
        <v>11</v>
      </c>
      <c r="AX576" s="189">
        <v>234</v>
      </c>
    </row>
    <row r="577" spans="1:50" ht="20.25" x14ac:dyDescent="0.3">
      <c r="A577" s="163" t="s">
        <v>28</v>
      </c>
      <c r="B577" s="164">
        <v>39</v>
      </c>
      <c r="C577" s="164">
        <v>39</v>
      </c>
      <c r="D577" s="164">
        <v>36</v>
      </c>
      <c r="E577" s="164">
        <v>39</v>
      </c>
      <c r="F577" s="164">
        <v>13</v>
      </c>
      <c r="G577" s="164">
        <v>18</v>
      </c>
      <c r="H577" s="164">
        <v>367</v>
      </c>
      <c r="I577" s="164">
        <v>459</v>
      </c>
      <c r="J577" s="164">
        <v>86</v>
      </c>
      <c r="K577" s="164">
        <v>86</v>
      </c>
      <c r="L577" s="164">
        <v>0</v>
      </c>
      <c r="M577" s="164">
        <v>0</v>
      </c>
      <c r="N577" s="164">
        <v>0</v>
      </c>
      <c r="O577" s="164">
        <v>0</v>
      </c>
      <c r="P577" s="164" t="s">
        <v>105</v>
      </c>
      <c r="Q577" s="164" t="s">
        <v>105</v>
      </c>
      <c r="R577" s="186">
        <v>43.04</v>
      </c>
      <c r="S577" s="186">
        <v>0</v>
      </c>
      <c r="T577" s="187">
        <v>39.037500000000001</v>
      </c>
      <c r="U577" s="187">
        <v>30.5</v>
      </c>
      <c r="V577" s="188">
        <v>0</v>
      </c>
      <c r="W577" s="188">
        <v>0</v>
      </c>
      <c r="X577" s="186">
        <v>0</v>
      </c>
      <c r="Y577" s="186">
        <v>0</v>
      </c>
      <c r="Z577" s="186">
        <v>0</v>
      </c>
      <c r="AA577" s="167">
        <v>0</v>
      </c>
      <c r="AB577" s="186">
        <v>0</v>
      </c>
      <c r="AC577" s="186">
        <v>0</v>
      </c>
      <c r="AD577" s="167">
        <v>0</v>
      </c>
      <c r="AE577" s="186">
        <v>0</v>
      </c>
      <c r="AF577" s="186">
        <v>0</v>
      </c>
      <c r="AG577" s="167">
        <v>0</v>
      </c>
      <c r="AH577" s="186">
        <v>0</v>
      </c>
      <c r="AI577" s="186">
        <v>0</v>
      </c>
      <c r="AJ577" s="167">
        <v>0</v>
      </c>
      <c r="AK577" s="186">
        <v>0</v>
      </c>
      <c r="AL577" s="186">
        <v>0</v>
      </c>
      <c r="AM577" s="167">
        <v>0</v>
      </c>
      <c r="AN577" s="186">
        <v>0</v>
      </c>
      <c r="AO577" s="186">
        <v>0</v>
      </c>
      <c r="AP577" s="167">
        <v>0</v>
      </c>
      <c r="AQ577" s="189">
        <v>39</v>
      </c>
      <c r="AR577" s="190">
        <v>0</v>
      </c>
      <c r="AS577" s="190">
        <v>0</v>
      </c>
      <c r="AT577" s="190">
        <v>0</v>
      </c>
      <c r="AU577" s="190">
        <v>39</v>
      </c>
      <c r="AV577" s="189">
        <v>39</v>
      </c>
      <c r="AW577" s="189">
        <v>17</v>
      </c>
      <c r="AX577" s="189">
        <v>441</v>
      </c>
    </row>
    <row r="578" spans="1:50" s="236" customFormat="1" ht="20.25" x14ac:dyDescent="0.3">
      <c r="A578" s="228" t="s">
        <v>36</v>
      </c>
      <c r="B578" s="229">
        <v>445</v>
      </c>
      <c r="C578" s="229">
        <v>444</v>
      </c>
      <c r="D578" s="229">
        <v>346</v>
      </c>
      <c r="E578" s="229">
        <v>409</v>
      </c>
      <c r="F578" s="229">
        <v>240.18</v>
      </c>
      <c r="G578" s="229">
        <v>294</v>
      </c>
      <c r="H578" s="229">
        <v>694</v>
      </c>
      <c r="I578" s="229">
        <v>719</v>
      </c>
      <c r="J578" s="229">
        <v>889.25</v>
      </c>
      <c r="K578" s="229">
        <v>818.25</v>
      </c>
      <c r="L578" s="229">
        <v>548.25</v>
      </c>
      <c r="M578" s="229">
        <v>529.25</v>
      </c>
      <c r="N578" s="229">
        <v>214</v>
      </c>
      <c r="O578" s="229">
        <v>124</v>
      </c>
      <c r="P578" s="229">
        <v>390</v>
      </c>
      <c r="Q578" s="229">
        <v>234</v>
      </c>
      <c r="R578" s="230">
        <v>441</v>
      </c>
      <c r="S578" s="230">
        <v>504</v>
      </c>
      <c r="T578" s="231">
        <v>183.75</v>
      </c>
      <c r="U578" s="231">
        <v>90.72</v>
      </c>
      <c r="V578" s="232">
        <v>0</v>
      </c>
      <c r="W578" s="232">
        <v>0</v>
      </c>
      <c r="X578" s="230">
        <v>294</v>
      </c>
      <c r="Y578" s="230">
        <v>36.340000000000003</v>
      </c>
      <c r="Z578" s="230">
        <v>35.53</v>
      </c>
      <c r="AA578" s="233">
        <f>(Z578-Y578)/Y578*100</f>
        <v>-2.2289488167308811</v>
      </c>
      <c r="AB578" s="230">
        <v>0</v>
      </c>
      <c r="AC578" s="230">
        <v>0</v>
      </c>
      <c r="AD578" s="233">
        <v>0</v>
      </c>
      <c r="AE578" s="230">
        <v>0.81</v>
      </c>
      <c r="AF578" s="230">
        <v>2.6</v>
      </c>
      <c r="AG578" s="233">
        <f>(AF578-AE578)/AE578*100</f>
        <v>220.98765432098764</v>
      </c>
      <c r="AH578" s="230">
        <v>36.340000000000003</v>
      </c>
      <c r="AI578" s="230">
        <v>35.53</v>
      </c>
      <c r="AJ578" s="233">
        <f>(AI578-AH578)/AH578*100</f>
        <v>-2.2289488167308811</v>
      </c>
      <c r="AK578" s="230">
        <v>8.4</v>
      </c>
      <c r="AL578" s="230">
        <v>7.2</v>
      </c>
      <c r="AM578" s="233">
        <f>(AL578-AK578)/AK578*100</f>
        <v>-14.285714285714288</v>
      </c>
      <c r="AN578" s="230">
        <v>231</v>
      </c>
      <c r="AO578" s="230">
        <v>203</v>
      </c>
      <c r="AP578" s="233">
        <f>(AO578-AN578)/AN578*100</f>
        <v>-12.121212121212121</v>
      </c>
      <c r="AQ578" s="234">
        <v>427</v>
      </c>
      <c r="AR578" s="235">
        <v>3</v>
      </c>
      <c r="AS578" s="235">
        <v>20</v>
      </c>
      <c r="AT578" s="235">
        <v>20</v>
      </c>
      <c r="AU578" s="235">
        <v>389</v>
      </c>
      <c r="AV578" s="234">
        <v>409</v>
      </c>
      <c r="AW578" s="235">
        <v>262.36</v>
      </c>
      <c r="AX578" s="234">
        <v>641</v>
      </c>
    </row>
    <row r="579" spans="1:50" ht="20.25" x14ac:dyDescent="0.3">
      <c r="A579" s="163" t="s">
        <v>37</v>
      </c>
      <c r="B579" s="164">
        <v>12</v>
      </c>
      <c r="C579" s="164">
        <v>27</v>
      </c>
      <c r="D579" s="164">
        <v>6</v>
      </c>
      <c r="E579" s="164">
        <v>12</v>
      </c>
      <c r="F579" s="164">
        <v>1.8</v>
      </c>
      <c r="G579" s="164">
        <v>3</v>
      </c>
      <c r="H579" s="164">
        <v>300</v>
      </c>
      <c r="I579" s="164">
        <v>250</v>
      </c>
      <c r="J579" s="164">
        <v>23.25</v>
      </c>
      <c r="K579" s="164">
        <v>24.25</v>
      </c>
      <c r="L579" s="164">
        <v>11</v>
      </c>
      <c r="M579" s="164">
        <v>11</v>
      </c>
      <c r="N579" s="164">
        <v>4.0999999999999996</v>
      </c>
      <c r="O579" s="164">
        <v>0</v>
      </c>
      <c r="P579" s="164">
        <v>373</v>
      </c>
      <c r="Q579" s="164">
        <v>0</v>
      </c>
      <c r="R579" s="186">
        <v>18.25</v>
      </c>
      <c r="S579" s="186">
        <v>27.25</v>
      </c>
      <c r="T579" s="187">
        <v>24.75</v>
      </c>
      <c r="U579" s="187">
        <v>15.5</v>
      </c>
      <c r="V579" s="188">
        <v>0</v>
      </c>
      <c r="W579" s="188">
        <v>0</v>
      </c>
      <c r="X579" s="186">
        <v>0</v>
      </c>
      <c r="Y579" s="186">
        <v>0</v>
      </c>
      <c r="Z579" s="186">
        <v>0</v>
      </c>
      <c r="AA579" s="167">
        <v>0</v>
      </c>
      <c r="AB579" s="186">
        <v>0</v>
      </c>
      <c r="AC579" s="186">
        <v>0</v>
      </c>
      <c r="AD579" s="167">
        <v>0</v>
      </c>
      <c r="AE579" s="186">
        <v>0</v>
      </c>
      <c r="AF579" s="186">
        <v>0</v>
      </c>
      <c r="AG579" s="167">
        <v>0</v>
      </c>
      <c r="AH579" s="186">
        <v>0</v>
      </c>
      <c r="AI579" s="186">
        <v>0</v>
      </c>
      <c r="AJ579" s="167">
        <v>0</v>
      </c>
      <c r="AK579" s="186">
        <v>0</v>
      </c>
      <c r="AL579" s="186">
        <v>0</v>
      </c>
      <c r="AM579" s="167">
        <v>0</v>
      </c>
      <c r="AN579" s="186">
        <v>0</v>
      </c>
      <c r="AO579" s="186">
        <v>0</v>
      </c>
      <c r="AP579" s="167">
        <v>0</v>
      </c>
      <c r="AQ579" s="189">
        <v>27</v>
      </c>
      <c r="AR579" s="190">
        <v>0</v>
      </c>
      <c r="AS579" s="190">
        <v>0</v>
      </c>
      <c r="AT579" s="190">
        <v>0</v>
      </c>
      <c r="AU579" s="190">
        <v>12</v>
      </c>
      <c r="AV579" s="189">
        <v>12</v>
      </c>
      <c r="AW579" s="189">
        <v>2.98</v>
      </c>
      <c r="AX579" s="189">
        <v>248</v>
      </c>
    </row>
    <row r="580" spans="1:50" ht="20.25" x14ac:dyDescent="0.3">
      <c r="A580" s="163" t="s">
        <v>44</v>
      </c>
      <c r="B580" s="164">
        <v>5</v>
      </c>
      <c r="C580" s="164">
        <v>5</v>
      </c>
      <c r="D580" s="164">
        <v>4</v>
      </c>
      <c r="E580" s="164">
        <v>5</v>
      </c>
      <c r="F580" s="164">
        <v>1.8</v>
      </c>
      <c r="G580" s="164">
        <v>3</v>
      </c>
      <c r="H580" s="164">
        <v>450</v>
      </c>
      <c r="I580" s="164">
        <v>500</v>
      </c>
      <c r="J580" s="164">
        <v>5</v>
      </c>
      <c r="K580" s="164">
        <v>5</v>
      </c>
      <c r="L580" s="164">
        <v>4</v>
      </c>
      <c r="M580" s="164">
        <v>4</v>
      </c>
      <c r="N580" s="164">
        <v>0</v>
      </c>
      <c r="O580" s="164">
        <v>0</v>
      </c>
      <c r="P580" s="164">
        <v>0</v>
      </c>
      <c r="Q580" s="164">
        <v>0</v>
      </c>
      <c r="R580" s="186">
        <v>1</v>
      </c>
      <c r="S580" s="186">
        <v>5</v>
      </c>
      <c r="T580" s="187">
        <v>4</v>
      </c>
      <c r="U580" s="187">
        <v>4</v>
      </c>
      <c r="V580" s="188">
        <v>0</v>
      </c>
      <c r="W580" s="188">
        <v>0</v>
      </c>
      <c r="X580" s="186">
        <v>0</v>
      </c>
      <c r="Y580" s="186">
        <v>0</v>
      </c>
      <c r="Z580" s="186">
        <v>0</v>
      </c>
      <c r="AA580" s="167">
        <v>0</v>
      </c>
      <c r="AB580" s="186">
        <v>0</v>
      </c>
      <c r="AC580" s="186">
        <v>0</v>
      </c>
      <c r="AD580" s="167">
        <v>0</v>
      </c>
      <c r="AE580" s="186">
        <v>0</v>
      </c>
      <c r="AF580" s="186">
        <v>0</v>
      </c>
      <c r="AG580" s="167">
        <v>0</v>
      </c>
      <c r="AH580" s="186">
        <v>0</v>
      </c>
      <c r="AI580" s="186">
        <v>0</v>
      </c>
      <c r="AJ580" s="167">
        <v>0</v>
      </c>
      <c r="AK580" s="186">
        <v>0</v>
      </c>
      <c r="AL580" s="186">
        <v>0</v>
      </c>
      <c r="AM580" s="167">
        <v>0</v>
      </c>
      <c r="AN580" s="186">
        <v>0</v>
      </c>
      <c r="AO580" s="186">
        <v>0</v>
      </c>
      <c r="AP580" s="167">
        <v>0</v>
      </c>
      <c r="AQ580" s="189">
        <v>5</v>
      </c>
      <c r="AR580" s="190">
        <v>0</v>
      </c>
      <c r="AS580" s="190">
        <v>0</v>
      </c>
      <c r="AT580" s="190">
        <v>0</v>
      </c>
      <c r="AU580" s="190">
        <v>5</v>
      </c>
      <c r="AV580" s="189">
        <v>5</v>
      </c>
      <c r="AW580" s="189">
        <v>2.38</v>
      </c>
      <c r="AX580" s="189">
        <v>475</v>
      </c>
    </row>
    <row r="581" spans="1:50" ht="20.25" x14ac:dyDescent="0.3">
      <c r="A581" s="163" t="s">
        <v>38</v>
      </c>
      <c r="B581" s="164">
        <v>17</v>
      </c>
      <c r="C581" s="164">
        <v>17</v>
      </c>
      <c r="D581" s="164">
        <v>10</v>
      </c>
      <c r="E581" s="164">
        <v>17</v>
      </c>
      <c r="F581" s="164">
        <v>3.75</v>
      </c>
      <c r="G581" s="164">
        <v>6</v>
      </c>
      <c r="H581" s="164">
        <v>375</v>
      </c>
      <c r="I581" s="164">
        <v>370</v>
      </c>
      <c r="J581" s="164">
        <v>17</v>
      </c>
      <c r="K581" s="164">
        <v>18</v>
      </c>
      <c r="L581" s="164">
        <v>3</v>
      </c>
      <c r="M581" s="164">
        <v>3</v>
      </c>
      <c r="N581" s="164">
        <v>0</v>
      </c>
      <c r="O581" s="164">
        <v>0</v>
      </c>
      <c r="P581" s="164">
        <v>0</v>
      </c>
      <c r="Q581" s="164">
        <v>0</v>
      </c>
      <c r="R581" s="186">
        <v>15</v>
      </c>
      <c r="S581" s="186">
        <v>20</v>
      </c>
      <c r="T581" s="187">
        <v>17.25</v>
      </c>
      <c r="U581" s="187">
        <v>0</v>
      </c>
      <c r="V581" s="188">
        <v>0</v>
      </c>
      <c r="W581" s="188">
        <v>0</v>
      </c>
      <c r="X581" s="186">
        <v>0</v>
      </c>
      <c r="Y581" s="186">
        <v>0</v>
      </c>
      <c r="Z581" s="186">
        <v>0</v>
      </c>
      <c r="AA581" s="167">
        <v>0</v>
      </c>
      <c r="AB581" s="186">
        <v>0</v>
      </c>
      <c r="AC581" s="186">
        <v>0</v>
      </c>
      <c r="AD581" s="167">
        <v>0</v>
      </c>
      <c r="AE581" s="186">
        <v>0</v>
      </c>
      <c r="AF581" s="186">
        <v>0</v>
      </c>
      <c r="AG581" s="167">
        <v>0</v>
      </c>
      <c r="AH581" s="186">
        <v>0</v>
      </c>
      <c r="AI581" s="186">
        <v>0</v>
      </c>
      <c r="AJ581" s="167">
        <v>0</v>
      </c>
      <c r="AK581" s="186">
        <v>0</v>
      </c>
      <c r="AL581" s="186">
        <v>0</v>
      </c>
      <c r="AM581" s="167">
        <v>0</v>
      </c>
      <c r="AN581" s="186">
        <v>0</v>
      </c>
      <c r="AO581" s="186">
        <v>0</v>
      </c>
      <c r="AP581" s="167">
        <v>0</v>
      </c>
      <c r="AQ581" s="189">
        <v>17</v>
      </c>
      <c r="AR581" s="190">
        <v>0</v>
      </c>
      <c r="AS581" s="190">
        <v>0</v>
      </c>
      <c r="AT581" s="190">
        <v>0</v>
      </c>
      <c r="AU581" s="190">
        <v>17</v>
      </c>
      <c r="AV581" s="189">
        <v>17</v>
      </c>
      <c r="AW581" s="189">
        <v>6</v>
      </c>
      <c r="AX581" s="189">
        <v>364</v>
      </c>
    </row>
    <row r="582" spans="1:50" ht="20.25" x14ac:dyDescent="0.3">
      <c r="A582" s="163" t="s">
        <v>43</v>
      </c>
      <c r="B582" s="164">
        <v>0</v>
      </c>
      <c r="C582" s="164">
        <v>0</v>
      </c>
      <c r="D582" s="164">
        <v>0</v>
      </c>
      <c r="E582" s="164">
        <v>0</v>
      </c>
      <c r="F582" s="164">
        <v>0</v>
      </c>
      <c r="G582" s="164">
        <v>0</v>
      </c>
      <c r="H582" s="164">
        <v>0</v>
      </c>
      <c r="I582" s="164">
        <v>0</v>
      </c>
      <c r="J582" s="164">
        <v>0</v>
      </c>
      <c r="K582" s="164">
        <v>0</v>
      </c>
      <c r="L582" s="164">
        <v>0</v>
      </c>
      <c r="M582" s="164">
        <v>0</v>
      </c>
      <c r="N582" s="164">
        <v>0</v>
      </c>
      <c r="O582" s="164">
        <v>0</v>
      </c>
      <c r="P582" s="164" t="s">
        <v>105</v>
      </c>
      <c r="Q582" s="164" t="s">
        <v>105</v>
      </c>
      <c r="R582" s="186">
        <v>0</v>
      </c>
      <c r="S582" s="186">
        <v>0</v>
      </c>
      <c r="T582" s="187">
        <v>0</v>
      </c>
      <c r="U582" s="187">
        <v>0</v>
      </c>
      <c r="V582" s="188">
        <v>0</v>
      </c>
      <c r="W582" s="188">
        <v>0</v>
      </c>
      <c r="X582" s="186">
        <v>0</v>
      </c>
      <c r="Y582" s="186">
        <v>0</v>
      </c>
      <c r="Z582" s="186">
        <v>0</v>
      </c>
      <c r="AA582" s="167">
        <v>0</v>
      </c>
      <c r="AB582" s="186">
        <v>0</v>
      </c>
      <c r="AC582" s="186">
        <v>0</v>
      </c>
      <c r="AD582" s="167">
        <v>0</v>
      </c>
      <c r="AE582" s="186">
        <v>0</v>
      </c>
      <c r="AF582" s="186">
        <v>0</v>
      </c>
      <c r="AG582" s="167">
        <v>0</v>
      </c>
      <c r="AH582" s="186">
        <v>0</v>
      </c>
      <c r="AI582" s="186">
        <v>0</v>
      </c>
      <c r="AJ582" s="167">
        <v>0</v>
      </c>
      <c r="AK582" s="186">
        <v>0</v>
      </c>
      <c r="AL582" s="186">
        <v>0</v>
      </c>
      <c r="AM582" s="167">
        <v>0</v>
      </c>
      <c r="AN582" s="186">
        <v>0</v>
      </c>
      <c r="AO582" s="186">
        <v>0</v>
      </c>
      <c r="AP582" s="167">
        <v>0</v>
      </c>
      <c r="AQ582" s="189">
        <v>0</v>
      </c>
      <c r="AR582" s="190">
        <v>0</v>
      </c>
      <c r="AS582" s="190">
        <v>0</v>
      </c>
      <c r="AT582" s="190">
        <v>0</v>
      </c>
      <c r="AU582" s="190">
        <v>0</v>
      </c>
      <c r="AV582" s="189">
        <v>0</v>
      </c>
      <c r="AW582" s="189">
        <v>0</v>
      </c>
      <c r="AX582" s="189">
        <v>0</v>
      </c>
    </row>
    <row r="583" spans="1:50" ht="20.25" x14ac:dyDescent="0.3">
      <c r="A583" s="163" t="s">
        <v>644</v>
      </c>
      <c r="B583" s="164">
        <v>0</v>
      </c>
      <c r="C583" s="164">
        <v>0</v>
      </c>
      <c r="D583" s="164">
        <v>0</v>
      </c>
      <c r="E583" s="164">
        <v>0</v>
      </c>
      <c r="F583" s="164">
        <v>0</v>
      </c>
      <c r="G583" s="164">
        <v>0</v>
      </c>
      <c r="H583" s="164">
        <v>0</v>
      </c>
      <c r="I583" s="164">
        <v>0</v>
      </c>
      <c r="J583" s="164">
        <v>0</v>
      </c>
      <c r="K583" s="164">
        <v>0</v>
      </c>
      <c r="L583" s="164">
        <v>0</v>
      </c>
      <c r="M583" s="164">
        <v>0</v>
      </c>
      <c r="N583" s="164">
        <v>0</v>
      </c>
      <c r="O583" s="164">
        <v>0</v>
      </c>
      <c r="P583" s="164" t="s">
        <v>105</v>
      </c>
      <c r="Q583" s="164" t="s">
        <v>105</v>
      </c>
      <c r="R583" s="186">
        <v>0</v>
      </c>
      <c r="S583" s="186">
        <v>0</v>
      </c>
      <c r="T583" s="187">
        <v>0</v>
      </c>
      <c r="U583" s="187">
        <v>0</v>
      </c>
      <c r="V583" s="188">
        <v>0</v>
      </c>
      <c r="W583" s="188">
        <v>0</v>
      </c>
      <c r="X583" s="186">
        <v>0</v>
      </c>
      <c r="Y583" s="186">
        <v>0</v>
      </c>
      <c r="Z583" s="186">
        <v>0</v>
      </c>
      <c r="AA583" s="167">
        <v>0</v>
      </c>
      <c r="AB583" s="186">
        <v>0</v>
      </c>
      <c r="AC583" s="186">
        <v>0</v>
      </c>
      <c r="AD583" s="167">
        <v>0</v>
      </c>
      <c r="AE583" s="186">
        <v>0</v>
      </c>
      <c r="AF583" s="186">
        <v>0</v>
      </c>
      <c r="AG583" s="167">
        <v>0</v>
      </c>
      <c r="AH583" s="186">
        <v>0</v>
      </c>
      <c r="AI583" s="186">
        <v>0</v>
      </c>
      <c r="AJ583" s="167">
        <v>0</v>
      </c>
      <c r="AK583" s="186">
        <v>0</v>
      </c>
      <c r="AL583" s="186">
        <v>0</v>
      </c>
      <c r="AM583" s="167">
        <v>0</v>
      </c>
      <c r="AN583" s="186">
        <v>0</v>
      </c>
      <c r="AO583" s="186">
        <v>0</v>
      </c>
      <c r="AP583" s="167">
        <v>0</v>
      </c>
      <c r="AQ583" s="189">
        <v>0</v>
      </c>
      <c r="AR583" s="190">
        <v>0</v>
      </c>
      <c r="AS583" s="190">
        <v>0</v>
      </c>
      <c r="AT583" s="190">
        <v>0</v>
      </c>
      <c r="AU583" s="190">
        <v>0</v>
      </c>
      <c r="AV583" s="189">
        <v>0</v>
      </c>
      <c r="AW583" s="189">
        <v>0</v>
      </c>
      <c r="AX583" s="189">
        <v>0</v>
      </c>
    </row>
    <row r="584" spans="1:50" ht="20.25" x14ac:dyDescent="0.3">
      <c r="A584" s="163" t="s">
        <v>39</v>
      </c>
      <c r="B584" s="164">
        <v>68</v>
      </c>
      <c r="C584" s="164">
        <v>61</v>
      </c>
      <c r="D584" s="164">
        <v>17</v>
      </c>
      <c r="E584" s="164">
        <v>57</v>
      </c>
      <c r="F584" s="164">
        <v>7.06</v>
      </c>
      <c r="G584" s="164">
        <v>16</v>
      </c>
      <c r="H584" s="164">
        <v>415</v>
      </c>
      <c r="I584" s="164">
        <v>274</v>
      </c>
      <c r="J584" s="164">
        <v>65.5</v>
      </c>
      <c r="K584" s="164">
        <v>62.5</v>
      </c>
      <c r="L584" s="164">
        <v>41.75</v>
      </c>
      <c r="M584" s="164">
        <v>41.75</v>
      </c>
      <c r="N584" s="164">
        <v>85.5</v>
      </c>
      <c r="O584" s="164">
        <v>71</v>
      </c>
      <c r="P584" s="164">
        <v>2048</v>
      </c>
      <c r="Q584" s="164">
        <v>1701</v>
      </c>
      <c r="R584" s="186">
        <v>56</v>
      </c>
      <c r="S584" s="186">
        <v>62.5</v>
      </c>
      <c r="T584" s="187">
        <v>31.25</v>
      </c>
      <c r="U584" s="187">
        <v>24</v>
      </c>
      <c r="V584" s="188">
        <v>0</v>
      </c>
      <c r="W584" s="188">
        <v>0</v>
      </c>
      <c r="X584" s="186">
        <v>0</v>
      </c>
      <c r="Y584" s="186">
        <v>0</v>
      </c>
      <c r="Z584" s="186">
        <v>0</v>
      </c>
      <c r="AA584" s="167">
        <v>0</v>
      </c>
      <c r="AB584" s="186">
        <v>0</v>
      </c>
      <c r="AC584" s="186">
        <v>0</v>
      </c>
      <c r="AD584" s="167">
        <v>0</v>
      </c>
      <c r="AE584" s="186">
        <v>0</v>
      </c>
      <c r="AF584" s="186">
        <v>0</v>
      </c>
      <c r="AG584" s="167">
        <v>0</v>
      </c>
      <c r="AH584" s="186">
        <v>0</v>
      </c>
      <c r="AI584" s="186">
        <v>0</v>
      </c>
      <c r="AJ584" s="167">
        <v>0</v>
      </c>
      <c r="AK584" s="186">
        <v>0</v>
      </c>
      <c r="AL584" s="186">
        <v>0</v>
      </c>
      <c r="AM584" s="167">
        <v>0</v>
      </c>
      <c r="AN584" s="186">
        <v>0</v>
      </c>
      <c r="AO584" s="186">
        <v>0</v>
      </c>
      <c r="AP584" s="167">
        <v>0</v>
      </c>
      <c r="AQ584" s="189">
        <v>64</v>
      </c>
      <c r="AR584" s="190">
        <v>3</v>
      </c>
      <c r="AS584" s="190">
        <v>0</v>
      </c>
      <c r="AT584" s="190">
        <v>4</v>
      </c>
      <c r="AU584" s="190">
        <v>57</v>
      </c>
      <c r="AV584" s="189">
        <v>61</v>
      </c>
      <c r="AW584" s="189">
        <v>17</v>
      </c>
      <c r="AX584" s="189">
        <v>273</v>
      </c>
    </row>
    <row r="585" spans="1:50" ht="20.25" x14ac:dyDescent="0.3">
      <c r="A585" s="163" t="s">
        <v>645</v>
      </c>
      <c r="B585" s="164">
        <v>0</v>
      </c>
      <c r="C585" s="164">
        <v>0</v>
      </c>
      <c r="D585" s="164">
        <v>0</v>
      </c>
      <c r="E585" s="164">
        <v>0</v>
      </c>
      <c r="F585" s="164">
        <v>0</v>
      </c>
      <c r="G585" s="164">
        <v>0</v>
      </c>
      <c r="H585" s="164">
        <v>0</v>
      </c>
      <c r="I585" s="164">
        <v>0</v>
      </c>
      <c r="J585" s="164">
        <v>0</v>
      </c>
      <c r="K585" s="164">
        <v>0</v>
      </c>
      <c r="L585" s="164">
        <v>0</v>
      </c>
      <c r="M585" s="164">
        <v>0</v>
      </c>
      <c r="N585" s="164">
        <v>0</v>
      </c>
      <c r="O585" s="164">
        <v>0</v>
      </c>
      <c r="P585" s="164" t="s">
        <v>105</v>
      </c>
      <c r="Q585" s="164" t="s">
        <v>105</v>
      </c>
      <c r="R585" s="186">
        <v>0</v>
      </c>
      <c r="S585" s="186">
        <v>0</v>
      </c>
      <c r="T585" s="187">
        <v>0</v>
      </c>
      <c r="U585" s="187">
        <v>0</v>
      </c>
      <c r="V585" s="188">
        <v>0</v>
      </c>
      <c r="W585" s="188">
        <v>0</v>
      </c>
      <c r="X585" s="186">
        <v>0</v>
      </c>
      <c r="Y585" s="186">
        <v>0</v>
      </c>
      <c r="Z585" s="186">
        <v>0</v>
      </c>
      <c r="AA585" s="167">
        <v>0</v>
      </c>
      <c r="AB585" s="186">
        <v>0</v>
      </c>
      <c r="AC585" s="186">
        <v>0</v>
      </c>
      <c r="AD585" s="167">
        <v>0</v>
      </c>
      <c r="AE585" s="186">
        <v>0</v>
      </c>
      <c r="AF585" s="186">
        <v>0</v>
      </c>
      <c r="AG585" s="167">
        <v>0</v>
      </c>
      <c r="AH585" s="186">
        <v>0</v>
      </c>
      <c r="AI585" s="186">
        <v>0</v>
      </c>
      <c r="AJ585" s="167">
        <v>0</v>
      </c>
      <c r="AK585" s="186">
        <v>0</v>
      </c>
      <c r="AL585" s="186">
        <v>0</v>
      </c>
      <c r="AM585" s="167">
        <v>0</v>
      </c>
      <c r="AN585" s="186">
        <v>0</v>
      </c>
      <c r="AO585" s="186">
        <v>0</v>
      </c>
      <c r="AP585" s="167">
        <v>0</v>
      </c>
      <c r="AQ585" s="189">
        <v>0</v>
      </c>
      <c r="AR585" s="190">
        <v>0</v>
      </c>
      <c r="AS585" s="190">
        <v>0</v>
      </c>
      <c r="AT585" s="190">
        <v>0</v>
      </c>
      <c r="AU585" s="190">
        <v>0</v>
      </c>
      <c r="AV585" s="189">
        <v>0</v>
      </c>
      <c r="AW585" s="189">
        <v>0</v>
      </c>
      <c r="AX585" s="189">
        <v>0</v>
      </c>
    </row>
    <row r="586" spans="1:50" ht="20.25" x14ac:dyDescent="0.3">
      <c r="A586" s="163" t="s">
        <v>42</v>
      </c>
      <c r="B586" s="164">
        <v>65</v>
      </c>
      <c r="C586" s="164">
        <v>65</v>
      </c>
      <c r="D586" s="164">
        <v>31</v>
      </c>
      <c r="E586" s="164">
        <v>49</v>
      </c>
      <c r="F586" s="164">
        <v>10.91</v>
      </c>
      <c r="G586" s="164">
        <v>15</v>
      </c>
      <c r="H586" s="164">
        <v>352</v>
      </c>
      <c r="I586" s="164">
        <v>314</v>
      </c>
      <c r="J586" s="164">
        <v>69.5</v>
      </c>
      <c r="K586" s="164">
        <v>78.5</v>
      </c>
      <c r="L586" s="164">
        <v>32.5</v>
      </c>
      <c r="M586" s="164">
        <v>41.5</v>
      </c>
      <c r="N586" s="164">
        <v>0.9</v>
      </c>
      <c r="O586" s="164">
        <v>4.5</v>
      </c>
      <c r="P586" s="164">
        <v>28</v>
      </c>
      <c r="Q586" s="164">
        <v>108</v>
      </c>
      <c r="R586" s="186">
        <v>65.25</v>
      </c>
      <c r="S586" s="186">
        <v>74.75</v>
      </c>
      <c r="T586" s="187">
        <v>11</v>
      </c>
      <c r="U586" s="187">
        <v>4.25</v>
      </c>
      <c r="V586" s="188">
        <v>0</v>
      </c>
      <c r="W586" s="188">
        <v>0</v>
      </c>
      <c r="X586" s="186">
        <v>0</v>
      </c>
      <c r="Y586" s="186">
        <v>0</v>
      </c>
      <c r="Z586" s="186">
        <v>0</v>
      </c>
      <c r="AA586" s="167">
        <v>0</v>
      </c>
      <c r="AB586" s="186">
        <v>0</v>
      </c>
      <c r="AC586" s="186">
        <v>0</v>
      </c>
      <c r="AD586" s="167">
        <v>0</v>
      </c>
      <c r="AE586" s="186">
        <v>0</v>
      </c>
      <c r="AF586" s="186">
        <v>0</v>
      </c>
      <c r="AG586" s="167">
        <v>0</v>
      </c>
      <c r="AH586" s="186">
        <v>0</v>
      </c>
      <c r="AI586" s="186">
        <v>0</v>
      </c>
      <c r="AJ586" s="167">
        <v>0</v>
      </c>
      <c r="AK586" s="186">
        <v>0</v>
      </c>
      <c r="AL586" s="186">
        <v>0</v>
      </c>
      <c r="AM586" s="167">
        <v>0</v>
      </c>
      <c r="AN586" s="186">
        <v>0</v>
      </c>
      <c r="AO586" s="186">
        <v>0</v>
      </c>
      <c r="AP586" s="167">
        <v>0</v>
      </c>
      <c r="AQ586" s="189">
        <v>65</v>
      </c>
      <c r="AR586" s="190">
        <v>0</v>
      </c>
      <c r="AS586" s="190">
        <v>0</v>
      </c>
      <c r="AT586" s="190">
        <v>16</v>
      </c>
      <c r="AU586" s="190">
        <v>49</v>
      </c>
      <c r="AV586" s="189">
        <v>65</v>
      </c>
      <c r="AW586" s="189">
        <v>20</v>
      </c>
      <c r="AX586" s="189">
        <v>312</v>
      </c>
    </row>
    <row r="587" spans="1:50" ht="20.25" x14ac:dyDescent="0.3">
      <c r="A587" s="163" t="s">
        <v>40</v>
      </c>
      <c r="B587" s="164">
        <v>258</v>
      </c>
      <c r="C587" s="164">
        <v>258</v>
      </c>
      <c r="D587" s="164">
        <v>258</v>
      </c>
      <c r="E587" s="164">
        <v>258</v>
      </c>
      <c r="F587" s="164">
        <v>206.4</v>
      </c>
      <c r="G587" s="164">
        <v>246</v>
      </c>
      <c r="H587" s="164">
        <v>800</v>
      </c>
      <c r="I587" s="164">
        <v>955</v>
      </c>
      <c r="J587" s="164">
        <v>689</v>
      </c>
      <c r="K587" s="164">
        <v>619</v>
      </c>
      <c r="L587" s="164">
        <v>456</v>
      </c>
      <c r="M587" s="164">
        <v>427</v>
      </c>
      <c r="N587" s="164">
        <v>123.5</v>
      </c>
      <c r="O587" s="164">
        <v>48.5</v>
      </c>
      <c r="P587" s="164">
        <v>271</v>
      </c>
      <c r="Q587" s="164">
        <v>114</v>
      </c>
      <c r="R587" s="186">
        <v>265.5</v>
      </c>
      <c r="S587" s="186">
        <v>291.5</v>
      </c>
      <c r="T587" s="187">
        <v>95.5</v>
      </c>
      <c r="U587" s="187">
        <v>41.97</v>
      </c>
      <c r="V587" s="188">
        <v>0</v>
      </c>
      <c r="W587" s="188">
        <v>0</v>
      </c>
      <c r="X587" s="186">
        <v>294</v>
      </c>
      <c r="Y587" s="186">
        <v>36.340000000000003</v>
      </c>
      <c r="Z587" s="186">
        <v>35.53</v>
      </c>
      <c r="AA587" s="167">
        <v>2.2289488167308802</v>
      </c>
      <c r="AB587" s="186">
        <v>0</v>
      </c>
      <c r="AC587" s="186">
        <v>0</v>
      </c>
      <c r="AD587" s="167">
        <v>0</v>
      </c>
      <c r="AE587" s="186">
        <v>0.81</v>
      </c>
      <c r="AF587" s="186">
        <v>2.6</v>
      </c>
      <c r="AG587" s="167">
        <v>220.98765432098764</v>
      </c>
      <c r="AH587" s="186">
        <v>36.340000000000003</v>
      </c>
      <c r="AI587" s="186">
        <v>35.53</v>
      </c>
      <c r="AJ587" s="167">
        <v>2.2289488167308802</v>
      </c>
      <c r="AK587" s="186">
        <v>8.4</v>
      </c>
      <c r="AL587" s="186">
        <v>7.2</v>
      </c>
      <c r="AM587" s="167">
        <v>14.285714285714301</v>
      </c>
      <c r="AN587" s="186">
        <v>231</v>
      </c>
      <c r="AO587" s="186">
        <v>203</v>
      </c>
      <c r="AP587" s="167">
        <v>12.1212121212121</v>
      </c>
      <c r="AQ587" s="189">
        <v>238</v>
      </c>
      <c r="AR587" s="190">
        <v>0</v>
      </c>
      <c r="AS587" s="190">
        <v>20</v>
      </c>
      <c r="AT587" s="190">
        <v>0</v>
      </c>
      <c r="AU587" s="190">
        <v>238</v>
      </c>
      <c r="AV587" s="189">
        <v>238</v>
      </c>
      <c r="AW587" s="189">
        <v>209</v>
      </c>
      <c r="AX587" s="189">
        <v>878</v>
      </c>
    </row>
    <row r="588" spans="1:50" ht="20.25" x14ac:dyDescent="0.3">
      <c r="A588" s="163" t="s">
        <v>41</v>
      </c>
      <c r="B588" s="164">
        <v>20</v>
      </c>
      <c r="C588" s="164">
        <v>11</v>
      </c>
      <c r="D588" s="164">
        <v>20</v>
      </c>
      <c r="E588" s="164">
        <v>11</v>
      </c>
      <c r="F588" s="164">
        <v>8.4600000000000009</v>
      </c>
      <c r="G588" s="164">
        <v>5</v>
      </c>
      <c r="H588" s="164">
        <v>423</v>
      </c>
      <c r="I588" s="164">
        <v>436</v>
      </c>
      <c r="J588" s="164">
        <v>20</v>
      </c>
      <c r="K588" s="164">
        <v>11</v>
      </c>
      <c r="L588" s="164">
        <v>0</v>
      </c>
      <c r="M588" s="164">
        <v>1</v>
      </c>
      <c r="N588" s="164">
        <v>0</v>
      </c>
      <c r="O588" s="164">
        <v>0</v>
      </c>
      <c r="P588" s="164" t="s">
        <v>105</v>
      </c>
      <c r="Q588" s="164">
        <v>0</v>
      </c>
      <c r="R588" s="186">
        <v>20</v>
      </c>
      <c r="S588" s="186">
        <v>23</v>
      </c>
      <c r="T588" s="187">
        <v>0</v>
      </c>
      <c r="U588" s="187">
        <v>1</v>
      </c>
      <c r="V588" s="188">
        <v>0</v>
      </c>
      <c r="W588" s="188">
        <v>0</v>
      </c>
      <c r="X588" s="186">
        <v>0</v>
      </c>
      <c r="Y588" s="186">
        <v>0</v>
      </c>
      <c r="Z588" s="186">
        <v>0</v>
      </c>
      <c r="AA588" s="167">
        <v>0</v>
      </c>
      <c r="AB588" s="186">
        <v>0</v>
      </c>
      <c r="AC588" s="186">
        <v>0</v>
      </c>
      <c r="AD588" s="167">
        <v>0</v>
      </c>
      <c r="AE588" s="186">
        <v>0</v>
      </c>
      <c r="AF588" s="186">
        <v>0</v>
      </c>
      <c r="AG588" s="167">
        <v>0</v>
      </c>
      <c r="AH588" s="186">
        <v>0</v>
      </c>
      <c r="AI588" s="186">
        <v>0</v>
      </c>
      <c r="AJ588" s="167">
        <v>0</v>
      </c>
      <c r="AK588" s="186">
        <v>0</v>
      </c>
      <c r="AL588" s="186">
        <v>0</v>
      </c>
      <c r="AM588" s="167">
        <v>0</v>
      </c>
      <c r="AN588" s="186">
        <v>0</v>
      </c>
      <c r="AO588" s="186">
        <v>0</v>
      </c>
      <c r="AP588" s="167">
        <v>0</v>
      </c>
      <c r="AQ588" s="189">
        <v>11</v>
      </c>
      <c r="AR588" s="190">
        <v>0</v>
      </c>
      <c r="AS588" s="190"/>
      <c r="AT588" s="190">
        <v>0</v>
      </c>
      <c r="AU588" s="190">
        <v>11</v>
      </c>
      <c r="AV588" s="189">
        <v>11</v>
      </c>
      <c r="AW588" s="189">
        <v>5</v>
      </c>
      <c r="AX588" s="189">
        <v>430</v>
      </c>
    </row>
    <row r="589" spans="1:50" s="236" customFormat="1" ht="20.25" x14ac:dyDescent="0.3">
      <c r="A589" s="228" t="s">
        <v>45</v>
      </c>
      <c r="B589" s="229">
        <v>15</v>
      </c>
      <c r="C589" s="229">
        <v>15</v>
      </c>
      <c r="D589" s="229">
        <v>12</v>
      </c>
      <c r="E589" s="229">
        <v>12</v>
      </c>
      <c r="F589" s="229">
        <v>7.98</v>
      </c>
      <c r="G589" s="229">
        <v>0.65</v>
      </c>
      <c r="H589" s="229">
        <v>665</v>
      </c>
      <c r="I589" s="229">
        <v>54</v>
      </c>
      <c r="J589" s="229">
        <v>31</v>
      </c>
      <c r="K589" s="229">
        <v>23.5</v>
      </c>
      <c r="L589" s="229">
        <v>6</v>
      </c>
      <c r="M589" s="229">
        <v>2</v>
      </c>
      <c r="N589" s="229">
        <v>7</v>
      </c>
      <c r="O589" s="229">
        <v>0.09</v>
      </c>
      <c r="P589" s="229">
        <v>1167</v>
      </c>
      <c r="Q589" s="229">
        <v>45</v>
      </c>
      <c r="R589" s="230">
        <v>24.5</v>
      </c>
      <c r="S589" s="230">
        <v>0</v>
      </c>
      <c r="T589" s="231">
        <v>14.25</v>
      </c>
      <c r="U589" s="231">
        <v>2</v>
      </c>
      <c r="V589" s="232">
        <v>0</v>
      </c>
      <c r="W589" s="232">
        <v>0</v>
      </c>
      <c r="X589" s="230">
        <v>0</v>
      </c>
      <c r="Y589" s="230">
        <v>0</v>
      </c>
      <c r="Z589" s="230">
        <v>0</v>
      </c>
      <c r="AA589" s="233">
        <v>0</v>
      </c>
      <c r="AB589" s="230">
        <v>0</v>
      </c>
      <c r="AC589" s="230">
        <v>0</v>
      </c>
      <c r="AD589" s="233">
        <v>0</v>
      </c>
      <c r="AE589" s="230">
        <v>0</v>
      </c>
      <c r="AF589" s="230">
        <v>0</v>
      </c>
      <c r="AG589" s="233">
        <v>0</v>
      </c>
      <c r="AH589" s="230">
        <v>0</v>
      </c>
      <c r="AI589" s="230">
        <v>0</v>
      </c>
      <c r="AJ589" s="233">
        <v>0</v>
      </c>
      <c r="AK589" s="230">
        <v>0</v>
      </c>
      <c r="AL589" s="230">
        <v>0</v>
      </c>
      <c r="AM589" s="233">
        <v>0</v>
      </c>
      <c r="AN589" s="230">
        <v>0</v>
      </c>
      <c r="AO589" s="230">
        <v>0</v>
      </c>
      <c r="AP589" s="233">
        <v>0</v>
      </c>
      <c r="AQ589" s="234">
        <v>17</v>
      </c>
      <c r="AR589" s="235">
        <v>2</v>
      </c>
      <c r="AS589" s="235">
        <v>0</v>
      </c>
      <c r="AT589" s="235">
        <v>2</v>
      </c>
      <c r="AU589" s="235">
        <v>12</v>
      </c>
      <c r="AV589" s="234">
        <v>14</v>
      </c>
      <c r="AW589" s="234">
        <v>0.67</v>
      </c>
      <c r="AX589" s="234">
        <v>48</v>
      </c>
    </row>
    <row r="590" spans="1:50" ht="20.25" x14ac:dyDescent="0.3">
      <c r="A590" s="163" t="s">
        <v>646</v>
      </c>
      <c r="B590" s="164">
        <v>0</v>
      </c>
      <c r="C590" s="164">
        <v>1</v>
      </c>
      <c r="D590" s="164">
        <v>0</v>
      </c>
      <c r="E590" s="164">
        <v>0</v>
      </c>
      <c r="F590" s="164">
        <v>0</v>
      </c>
      <c r="G590" s="164">
        <v>0</v>
      </c>
      <c r="H590" s="164">
        <v>0</v>
      </c>
      <c r="I590" s="164">
        <v>0</v>
      </c>
      <c r="J590" s="164">
        <v>0</v>
      </c>
      <c r="K590" s="164">
        <v>0</v>
      </c>
      <c r="L590" s="164">
        <v>0</v>
      </c>
      <c r="M590" s="164">
        <v>0</v>
      </c>
      <c r="N590" s="164">
        <v>0</v>
      </c>
      <c r="O590" s="164">
        <v>0</v>
      </c>
      <c r="P590" s="164" t="s">
        <v>105</v>
      </c>
      <c r="Q590" s="164" t="s">
        <v>105</v>
      </c>
      <c r="R590" s="186">
        <v>0</v>
      </c>
      <c r="S590" s="186">
        <v>0</v>
      </c>
      <c r="T590" s="187">
        <v>0</v>
      </c>
      <c r="U590" s="187">
        <v>0</v>
      </c>
      <c r="V590" s="188">
        <v>0</v>
      </c>
      <c r="W590" s="188">
        <v>0</v>
      </c>
      <c r="X590" s="186">
        <v>0</v>
      </c>
      <c r="Y590" s="186">
        <v>0</v>
      </c>
      <c r="Z590" s="186">
        <v>0</v>
      </c>
      <c r="AA590" s="167">
        <v>0</v>
      </c>
      <c r="AB590" s="186">
        <v>0</v>
      </c>
      <c r="AC590" s="186">
        <v>0</v>
      </c>
      <c r="AD590" s="167">
        <v>0</v>
      </c>
      <c r="AE590" s="186">
        <v>0</v>
      </c>
      <c r="AF590" s="186">
        <v>0</v>
      </c>
      <c r="AG590" s="167">
        <v>0</v>
      </c>
      <c r="AH590" s="186">
        <v>0</v>
      </c>
      <c r="AI590" s="186">
        <v>0</v>
      </c>
      <c r="AJ590" s="167">
        <v>0</v>
      </c>
      <c r="AK590" s="186">
        <v>0</v>
      </c>
      <c r="AL590" s="186">
        <v>0</v>
      </c>
      <c r="AM590" s="167">
        <v>0</v>
      </c>
      <c r="AN590" s="186">
        <v>0</v>
      </c>
      <c r="AO590" s="186">
        <v>0</v>
      </c>
      <c r="AP590" s="167">
        <v>0</v>
      </c>
      <c r="AQ590" s="189">
        <v>1</v>
      </c>
      <c r="AR590" s="190">
        <v>0</v>
      </c>
      <c r="AS590" s="190">
        <v>0</v>
      </c>
      <c r="AT590" s="190">
        <v>0</v>
      </c>
      <c r="AU590" s="190">
        <v>0</v>
      </c>
      <c r="AV590" s="189">
        <v>0</v>
      </c>
      <c r="AW590" s="189">
        <v>0</v>
      </c>
      <c r="AX590" s="189">
        <v>0</v>
      </c>
    </row>
    <row r="591" spans="1:50" ht="20.25" x14ac:dyDescent="0.3">
      <c r="A591" s="163" t="s">
        <v>647</v>
      </c>
      <c r="B591" s="164">
        <v>11</v>
      </c>
      <c r="C591" s="164">
        <v>11</v>
      </c>
      <c r="D591" s="164">
        <v>11</v>
      </c>
      <c r="E591" s="164">
        <v>11</v>
      </c>
      <c r="F591" s="164">
        <v>7.73</v>
      </c>
      <c r="G591" s="164">
        <v>0</v>
      </c>
      <c r="H591" s="164">
        <v>703</v>
      </c>
      <c r="I591" s="164">
        <v>0</v>
      </c>
      <c r="J591" s="164">
        <v>12</v>
      </c>
      <c r="K591" s="164">
        <v>11</v>
      </c>
      <c r="L591" s="164">
        <v>0</v>
      </c>
      <c r="M591" s="164">
        <v>0</v>
      </c>
      <c r="N591" s="164">
        <v>0</v>
      </c>
      <c r="O591" s="164">
        <v>0</v>
      </c>
      <c r="P591" s="164" t="s">
        <v>105</v>
      </c>
      <c r="Q591" s="164" t="s">
        <v>105</v>
      </c>
      <c r="R591" s="186">
        <v>11</v>
      </c>
      <c r="S591" s="186">
        <v>0</v>
      </c>
      <c r="T591" s="187">
        <v>10.25</v>
      </c>
      <c r="U591" s="187">
        <v>1</v>
      </c>
      <c r="V591" s="188">
        <v>0</v>
      </c>
      <c r="W591" s="188">
        <v>0</v>
      </c>
      <c r="X591" s="186">
        <v>0</v>
      </c>
      <c r="Y591" s="186">
        <v>0</v>
      </c>
      <c r="Z591" s="186">
        <v>0</v>
      </c>
      <c r="AA591" s="167">
        <v>0</v>
      </c>
      <c r="AB591" s="186">
        <v>0</v>
      </c>
      <c r="AC591" s="186">
        <v>0</v>
      </c>
      <c r="AD591" s="167">
        <v>0</v>
      </c>
      <c r="AE591" s="186">
        <v>0</v>
      </c>
      <c r="AF591" s="186">
        <v>0</v>
      </c>
      <c r="AG591" s="167">
        <v>0</v>
      </c>
      <c r="AH591" s="186">
        <v>0</v>
      </c>
      <c r="AI591" s="186">
        <v>0</v>
      </c>
      <c r="AJ591" s="167">
        <v>0</v>
      </c>
      <c r="AK591" s="186">
        <v>0</v>
      </c>
      <c r="AL591" s="186">
        <v>0</v>
      </c>
      <c r="AM591" s="167">
        <v>0</v>
      </c>
      <c r="AN591" s="186">
        <v>0</v>
      </c>
      <c r="AO591" s="186">
        <v>0</v>
      </c>
      <c r="AP591" s="167">
        <v>0</v>
      </c>
      <c r="AQ591" s="189">
        <v>11</v>
      </c>
      <c r="AR591" s="190">
        <v>0</v>
      </c>
      <c r="AS591" s="190">
        <v>0</v>
      </c>
      <c r="AT591" s="190">
        <v>0</v>
      </c>
      <c r="AU591" s="190">
        <v>11</v>
      </c>
      <c r="AV591" s="189">
        <v>11</v>
      </c>
      <c r="AW591" s="189">
        <v>0</v>
      </c>
      <c r="AX591" s="189"/>
    </row>
    <row r="592" spans="1:50" ht="20.25" x14ac:dyDescent="0.3">
      <c r="A592" s="163" t="s">
        <v>648</v>
      </c>
      <c r="B592" s="164">
        <v>0</v>
      </c>
      <c r="C592" s="164">
        <v>0</v>
      </c>
      <c r="D592" s="164">
        <v>0</v>
      </c>
      <c r="E592" s="164">
        <v>0</v>
      </c>
      <c r="F592" s="164">
        <v>0</v>
      </c>
      <c r="G592" s="164">
        <v>0</v>
      </c>
      <c r="H592" s="164">
        <v>0</v>
      </c>
      <c r="I592" s="164">
        <v>0</v>
      </c>
      <c r="J592" s="164">
        <v>0</v>
      </c>
      <c r="K592" s="164">
        <v>0</v>
      </c>
      <c r="L592" s="164">
        <v>0</v>
      </c>
      <c r="M592" s="164">
        <v>0</v>
      </c>
      <c r="N592" s="164">
        <v>0</v>
      </c>
      <c r="O592" s="164">
        <v>0</v>
      </c>
      <c r="P592" s="164" t="s">
        <v>105</v>
      </c>
      <c r="Q592" s="164" t="s">
        <v>105</v>
      </c>
      <c r="R592" s="186">
        <v>0</v>
      </c>
      <c r="S592" s="186">
        <v>0</v>
      </c>
      <c r="T592" s="187">
        <v>0</v>
      </c>
      <c r="U592" s="187">
        <v>0</v>
      </c>
      <c r="V592" s="188">
        <v>0</v>
      </c>
      <c r="W592" s="188">
        <v>0</v>
      </c>
      <c r="X592" s="186">
        <v>0</v>
      </c>
      <c r="Y592" s="186">
        <v>0</v>
      </c>
      <c r="Z592" s="186">
        <v>0</v>
      </c>
      <c r="AA592" s="167">
        <v>0</v>
      </c>
      <c r="AB592" s="186">
        <v>0</v>
      </c>
      <c r="AC592" s="186">
        <v>0</v>
      </c>
      <c r="AD592" s="167">
        <v>0</v>
      </c>
      <c r="AE592" s="186">
        <v>0</v>
      </c>
      <c r="AF592" s="186">
        <v>0</v>
      </c>
      <c r="AG592" s="167">
        <v>0</v>
      </c>
      <c r="AH592" s="186">
        <v>0</v>
      </c>
      <c r="AI592" s="186">
        <v>0</v>
      </c>
      <c r="AJ592" s="167">
        <v>0</v>
      </c>
      <c r="AK592" s="186">
        <v>0</v>
      </c>
      <c r="AL592" s="186">
        <v>0</v>
      </c>
      <c r="AM592" s="167">
        <v>0</v>
      </c>
      <c r="AN592" s="186">
        <v>0</v>
      </c>
      <c r="AO592" s="186">
        <v>0</v>
      </c>
      <c r="AP592" s="167">
        <v>0</v>
      </c>
      <c r="AQ592" s="189">
        <v>0</v>
      </c>
      <c r="AR592" s="190">
        <v>0</v>
      </c>
      <c r="AS592" s="190">
        <v>0</v>
      </c>
      <c r="AT592" s="190">
        <v>0</v>
      </c>
      <c r="AU592" s="190">
        <v>0</v>
      </c>
      <c r="AV592" s="189">
        <v>0</v>
      </c>
      <c r="AW592" s="189">
        <v>0</v>
      </c>
      <c r="AX592" s="189">
        <v>0</v>
      </c>
    </row>
    <row r="593" spans="1:50" ht="20.25" x14ac:dyDescent="0.3">
      <c r="A593" s="163" t="s">
        <v>46</v>
      </c>
      <c r="B593" s="164">
        <v>2</v>
      </c>
      <c r="C593" s="164">
        <v>2</v>
      </c>
      <c r="D593" s="164">
        <v>0</v>
      </c>
      <c r="E593" s="164">
        <v>0</v>
      </c>
      <c r="F593" s="164">
        <v>0</v>
      </c>
      <c r="G593" s="164">
        <v>0</v>
      </c>
      <c r="H593" s="164">
        <v>0</v>
      </c>
      <c r="I593" s="164">
        <v>0</v>
      </c>
      <c r="J593" s="164">
        <v>3</v>
      </c>
      <c r="K593" s="164">
        <v>5</v>
      </c>
      <c r="L593" s="164">
        <v>1</v>
      </c>
      <c r="M593" s="164">
        <v>1</v>
      </c>
      <c r="N593" s="164">
        <v>7</v>
      </c>
      <c r="O593" s="164">
        <v>0.09</v>
      </c>
      <c r="P593" s="164">
        <v>7000</v>
      </c>
      <c r="Q593" s="164">
        <v>90</v>
      </c>
      <c r="R593" s="186">
        <v>2</v>
      </c>
      <c r="S593" s="186">
        <v>0</v>
      </c>
      <c r="T593" s="187">
        <v>1</v>
      </c>
      <c r="U593" s="187">
        <v>1</v>
      </c>
      <c r="V593" s="188">
        <v>0</v>
      </c>
      <c r="W593" s="188">
        <v>0</v>
      </c>
      <c r="X593" s="186">
        <v>0</v>
      </c>
      <c r="Y593" s="186">
        <v>0</v>
      </c>
      <c r="Z593" s="186">
        <v>0</v>
      </c>
      <c r="AA593" s="167">
        <v>0</v>
      </c>
      <c r="AB593" s="186">
        <v>0</v>
      </c>
      <c r="AC593" s="186">
        <v>0</v>
      </c>
      <c r="AD593" s="167">
        <v>0</v>
      </c>
      <c r="AE593" s="186">
        <v>0</v>
      </c>
      <c r="AF593" s="186">
        <v>0</v>
      </c>
      <c r="AG593" s="167">
        <v>0</v>
      </c>
      <c r="AH593" s="186">
        <v>0</v>
      </c>
      <c r="AI593" s="186">
        <v>0</v>
      </c>
      <c r="AJ593" s="167">
        <v>0</v>
      </c>
      <c r="AK593" s="186">
        <v>0</v>
      </c>
      <c r="AL593" s="186">
        <v>0</v>
      </c>
      <c r="AM593" s="167">
        <v>0</v>
      </c>
      <c r="AN593" s="186">
        <v>0</v>
      </c>
      <c r="AO593" s="186">
        <v>0</v>
      </c>
      <c r="AP593" s="167">
        <v>0</v>
      </c>
      <c r="AQ593" s="189">
        <v>4</v>
      </c>
      <c r="AR593" s="190">
        <v>2</v>
      </c>
      <c r="AS593" s="190">
        <v>0</v>
      </c>
      <c r="AT593" s="190">
        <v>2</v>
      </c>
      <c r="AU593" s="190">
        <v>0</v>
      </c>
      <c r="AV593" s="189">
        <v>2</v>
      </c>
      <c r="AW593" s="189">
        <v>0.44</v>
      </c>
      <c r="AX593" s="189">
        <v>220</v>
      </c>
    </row>
    <row r="594" spans="1:50" ht="20.25" x14ac:dyDescent="0.3">
      <c r="A594" s="163" t="s">
        <v>47</v>
      </c>
      <c r="B594" s="164">
        <v>1</v>
      </c>
      <c r="C594" s="164">
        <v>1</v>
      </c>
      <c r="D594" s="164">
        <v>1</v>
      </c>
      <c r="E594" s="164">
        <v>1</v>
      </c>
      <c r="F594" s="164">
        <v>0.25</v>
      </c>
      <c r="G594" s="164">
        <v>0.65</v>
      </c>
      <c r="H594" s="164">
        <v>250</v>
      </c>
      <c r="I594" s="164">
        <v>650</v>
      </c>
      <c r="J594" s="164">
        <v>2</v>
      </c>
      <c r="K594" s="164">
        <v>1</v>
      </c>
      <c r="L594" s="164">
        <v>1</v>
      </c>
      <c r="M594" s="164">
        <v>1</v>
      </c>
      <c r="N594" s="164">
        <v>0</v>
      </c>
      <c r="O594" s="164">
        <v>0</v>
      </c>
      <c r="P594" s="164">
        <v>0</v>
      </c>
      <c r="Q594" s="164">
        <v>0</v>
      </c>
      <c r="R594" s="186">
        <v>1</v>
      </c>
      <c r="S594" s="186">
        <v>0</v>
      </c>
      <c r="T594" s="187">
        <v>1</v>
      </c>
      <c r="U594" s="187">
        <v>0</v>
      </c>
      <c r="V594" s="188">
        <v>0</v>
      </c>
      <c r="W594" s="188">
        <v>0</v>
      </c>
      <c r="X594" s="186">
        <v>0</v>
      </c>
      <c r="Y594" s="186">
        <v>0</v>
      </c>
      <c r="Z594" s="186">
        <v>0</v>
      </c>
      <c r="AA594" s="167">
        <v>0</v>
      </c>
      <c r="AB594" s="186">
        <v>0</v>
      </c>
      <c r="AC594" s="186">
        <v>0</v>
      </c>
      <c r="AD594" s="167">
        <v>0</v>
      </c>
      <c r="AE594" s="186">
        <v>0</v>
      </c>
      <c r="AF594" s="186">
        <v>0</v>
      </c>
      <c r="AG594" s="167">
        <v>0</v>
      </c>
      <c r="AH594" s="186">
        <v>0</v>
      </c>
      <c r="AI594" s="186">
        <v>0</v>
      </c>
      <c r="AJ594" s="167">
        <v>0</v>
      </c>
      <c r="AK594" s="186">
        <v>0</v>
      </c>
      <c r="AL594" s="186">
        <v>0</v>
      </c>
      <c r="AM594" s="167">
        <v>0</v>
      </c>
      <c r="AN594" s="186">
        <v>0</v>
      </c>
      <c r="AO594" s="186">
        <v>0</v>
      </c>
      <c r="AP594" s="167">
        <v>0</v>
      </c>
      <c r="AQ594" s="189">
        <v>1</v>
      </c>
      <c r="AR594" s="190">
        <v>0</v>
      </c>
      <c r="AS594" s="190">
        <v>0</v>
      </c>
      <c r="AT594" s="190">
        <v>0</v>
      </c>
      <c r="AU594" s="190">
        <v>1</v>
      </c>
      <c r="AV594" s="189">
        <v>1</v>
      </c>
      <c r="AW594" s="189">
        <v>0.23</v>
      </c>
      <c r="AX594" s="189">
        <v>225</v>
      </c>
    </row>
    <row r="595" spans="1:50" ht="20.25" x14ac:dyDescent="0.3">
      <c r="A595" s="163" t="s">
        <v>649</v>
      </c>
      <c r="B595" s="164">
        <v>0</v>
      </c>
      <c r="C595" s="164">
        <v>0</v>
      </c>
      <c r="D595" s="164">
        <v>0</v>
      </c>
      <c r="E595" s="164">
        <v>0</v>
      </c>
      <c r="F595" s="164">
        <v>0</v>
      </c>
      <c r="G595" s="164">
        <v>0</v>
      </c>
      <c r="H595" s="164">
        <v>0</v>
      </c>
      <c r="I595" s="164">
        <v>0</v>
      </c>
      <c r="J595" s="164">
        <v>6</v>
      </c>
      <c r="K595" s="164">
        <v>6</v>
      </c>
      <c r="L595" s="164">
        <v>0</v>
      </c>
      <c r="M595" s="164">
        <v>0</v>
      </c>
      <c r="N595" s="164">
        <v>0</v>
      </c>
      <c r="O595" s="164">
        <v>0</v>
      </c>
      <c r="P595" s="164" t="s">
        <v>105</v>
      </c>
      <c r="Q595" s="164" t="s">
        <v>105</v>
      </c>
      <c r="R595" s="186">
        <v>6.5</v>
      </c>
      <c r="S595" s="186">
        <v>0</v>
      </c>
      <c r="T595" s="187">
        <v>0.5</v>
      </c>
      <c r="U595" s="187">
        <v>0</v>
      </c>
      <c r="V595" s="188">
        <v>0</v>
      </c>
      <c r="W595" s="188">
        <v>0</v>
      </c>
      <c r="X595" s="186">
        <v>0</v>
      </c>
      <c r="Y595" s="186">
        <v>0</v>
      </c>
      <c r="Z595" s="186">
        <v>0</v>
      </c>
      <c r="AA595" s="167">
        <v>0</v>
      </c>
      <c r="AB595" s="186">
        <v>0</v>
      </c>
      <c r="AC595" s="186">
        <v>0</v>
      </c>
      <c r="AD595" s="167">
        <v>0</v>
      </c>
      <c r="AE595" s="186">
        <v>0</v>
      </c>
      <c r="AF595" s="186">
        <v>0</v>
      </c>
      <c r="AG595" s="167">
        <v>0</v>
      </c>
      <c r="AH595" s="186">
        <v>0</v>
      </c>
      <c r="AI595" s="186">
        <v>0</v>
      </c>
      <c r="AJ595" s="167">
        <v>0</v>
      </c>
      <c r="AK595" s="186">
        <v>0</v>
      </c>
      <c r="AL595" s="186">
        <v>0</v>
      </c>
      <c r="AM595" s="167">
        <v>0</v>
      </c>
      <c r="AN595" s="186">
        <v>0</v>
      </c>
      <c r="AO595" s="186">
        <v>0</v>
      </c>
      <c r="AP595" s="167">
        <v>0</v>
      </c>
      <c r="AQ595" s="189">
        <v>0</v>
      </c>
      <c r="AR595" s="190">
        <v>0</v>
      </c>
      <c r="AS595" s="190">
        <v>0</v>
      </c>
      <c r="AT595" s="190">
        <v>0</v>
      </c>
      <c r="AU595" s="190">
        <v>0</v>
      </c>
      <c r="AV595" s="189">
        <v>0</v>
      </c>
      <c r="AW595" s="189">
        <v>0</v>
      </c>
      <c r="AX595" s="189">
        <v>0</v>
      </c>
    </row>
    <row r="596" spans="1:50" ht="20.25" x14ac:dyDescent="0.3">
      <c r="A596" s="163" t="s">
        <v>650</v>
      </c>
      <c r="B596" s="164">
        <v>0</v>
      </c>
      <c r="C596" s="164">
        <v>0</v>
      </c>
      <c r="D596" s="164">
        <v>0</v>
      </c>
      <c r="E596" s="164">
        <v>0</v>
      </c>
      <c r="F596" s="164">
        <v>0</v>
      </c>
      <c r="G596" s="164">
        <v>0</v>
      </c>
      <c r="H596" s="164">
        <v>0</v>
      </c>
      <c r="I596" s="164">
        <v>0</v>
      </c>
      <c r="J596" s="164">
        <v>0</v>
      </c>
      <c r="K596" s="164">
        <v>0.5</v>
      </c>
      <c r="L596" s="164">
        <v>0</v>
      </c>
      <c r="M596" s="164">
        <v>0</v>
      </c>
      <c r="N596" s="164">
        <v>0</v>
      </c>
      <c r="O596" s="164">
        <v>0</v>
      </c>
      <c r="P596" s="164" t="s">
        <v>105</v>
      </c>
      <c r="Q596" s="164" t="s">
        <v>105</v>
      </c>
      <c r="R596" s="186">
        <v>0.5</v>
      </c>
      <c r="S596" s="186">
        <v>0</v>
      </c>
      <c r="T596" s="187">
        <v>0.5</v>
      </c>
      <c r="U596" s="187">
        <v>0</v>
      </c>
      <c r="V596" s="188">
        <v>0</v>
      </c>
      <c r="W596" s="188">
        <v>0</v>
      </c>
      <c r="X596" s="186">
        <v>0</v>
      </c>
      <c r="Y596" s="186">
        <v>0</v>
      </c>
      <c r="Z596" s="186">
        <v>0</v>
      </c>
      <c r="AA596" s="167">
        <v>0</v>
      </c>
      <c r="AB596" s="186">
        <v>0</v>
      </c>
      <c r="AC596" s="186">
        <v>0</v>
      </c>
      <c r="AD596" s="167">
        <v>0</v>
      </c>
      <c r="AE596" s="186">
        <v>0</v>
      </c>
      <c r="AF596" s="186">
        <v>0</v>
      </c>
      <c r="AG596" s="167">
        <v>0</v>
      </c>
      <c r="AH596" s="186">
        <v>0</v>
      </c>
      <c r="AI596" s="186">
        <v>0</v>
      </c>
      <c r="AJ596" s="167">
        <v>0</v>
      </c>
      <c r="AK596" s="186">
        <v>0</v>
      </c>
      <c r="AL596" s="186">
        <v>0</v>
      </c>
      <c r="AM596" s="167">
        <v>0</v>
      </c>
      <c r="AN596" s="186">
        <v>0</v>
      </c>
      <c r="AO596" s="186">
        <v>0</v>
      </c>
      <c r="AP596" s="167">
        <v>0</v>
      </c>
      <c r="AQ596" s="189">
        <v>0</v>
      </c>
      <c r="AR596" s="190">
        <v>0</v>
      </c>
      <c r="AS596" s="190">
        <v>0</v>
      </c>
      <c r="AT596" s="190">
        <v>0</v>
      </c>
      <c r="AU596" s="190">
        <v>0</v>
      </c>
      <c r="AV596" s="189">
        <v>0</v>
      </c>
      <c r="AW596" s="189">
        <v>0</v>
      </c>
      <c r="AX596" s="189">
        <v>0</v>
      </c>
    </row>
    <row r="597" spans="1:50" ht="20.25" x14ac:dyDescent="0.3">
      <c r="A597" s="163" t="s">
        <v>651</v>
      </c>
      <c r="B597" s="164">
        <v>0</v>
      </c>
      <c r="C597" s="164">
        <v>0</v>
      </c>
      <c r="D597" s="164">
        <v>0</v>
      </c>
      <c r="E597" s="164">
        <v>0</v>
      </c>
      <c r="F597" s="164">
        <v>0</v>
      </c>
      <c r="G597" s="164">
        <v>0</v>
      </c>
      <c r="H597" s="164">
        <v>0</v>
      </c>
      <c r="I597" s="164">
        <v>0</v>
      </c>
      <c r="J597" s="164">
        <v>0</v>
      </c>
      <c r="K597" s="164">
        <v>0</v>
      </c>
      <c r="L597" s="164">
        <v>0</v>
      </c>
      <c r="M597" s="164">
        <v>0</v>
      </c>
      <c r="N597" s="164">
        <v>0</v>
      </c>
      <c r="O597" s="164">
        <v>0</v>
      </c>
      <c r="P597" s="164" t="s">
        <v>105</v>
      </c>
      <c r="Q597" s="164" t="s">
        <v>105</v>
      </c>
      <c r="R597" s="186">
        <v>0</v>
      </c>
      <c r="S597" s="186">
        <v>0</v>
      </c>
      <c r="T597" s="187">
        <v>1</v>
      </c>
      <c r="U597" s="187">
        <v>0</v>
      </c>
      <c r="V597" s="188">
        <v>0</v>
      </c>
      <c r="W597" s="188">
        <v>0</v>
      </c>
      <c r="X597" s="186">
        <v>0</v>
      </c>
      <c r="Y597" s="186">
        <v>0</v>
      </c>
      <c r="Z597" s="186">
        <v>0</v>
      </c>
      <c r="AA597" s="167">
        <v>0</v>
      </c>
      <c r="AB597" s="186">
        <v>0</v>
      </c>
      <c r="AC597" s="186">
        <v>0</v>
      </c>
      <c r="AD597" s="167">
        <v>0</v>
      </c>
      <c r="AE597" s="186">
        <v>0</v>
      </c>
      <c r="AF597" s="186">
        <v>0</v>
      </c>
      <c r="AG597" s="167">
        <v>0</v>
      </c>
      <c r="AH597" s="186">
        <v>0</v>
      </c>
      <c r="AI597" s="186">
        <v>0</v>
      </c>
      <c r="AJ597" s="167">
        <v>0</v>
      </c>
      <c r="AK597" s="186">
        <v>0</v>
      </c>
      <c r="AL597" s="186">
        <v>0</v>
      </c>
      <c r="AM597" s="167">
        <v>0</v>
      </c>
      <c r="AN597" s="186">
        <v>0</v>
      </c>
      <c r="AO597" s="186">
        <v>0</v>
      </c>
      <c r="AP597" s="167">
        <v>0</v>
      </c>
      <c r="AQ597" s="189">
        <v>0</v>
      </c>
      <c r="AR597" s="190">
        <v>0</v>
      </c>
      <c r="AS597" s="190">
        <v>0</v>
      </c>
      <c r="AT597" s="190">
        <v>0</v>
      </c>
      <c r="AU597" s="190">
        <v>0</v>
      </c>
      <c r="AV597" s="189">
        <v>0</v>
      </c>
      <c r="AW597" s="189">
        <v>0</v>
      </c>
      <c r="AX597" s="189">
        <v>0</v>
      </c>
    </row>
    <row r="598" spans="1:50" ht="20.25" x14ac:dyDescent="0.3">
      <c r="A598" s="163" t="s">
        <v>652</v>
      </c>
      <c r="B598" s="164">
        <v>0</v>
      </c>
      <c r="C598" s="164">
        <v>0</v>
      </c>
      <c r="D598" s="164">
        <v>0</v>
      </c>
      <c r="E598" s="164">
        <v>0</v>
      </c>
      <c r="F598" s="164">
        <v>0</v>
      </c>
      <c r="G598" s="164">
        <v>0</v>
      </c>
      <c r="H598" s="164">
        <v>0</v>
      </c>
      <c r="I598" s="164">
        <v>0</v>
      </c>
      <c r="J598" s="164">
        <v>0</v>
      </c>
      <c r="K598" s="164">
        <v>0</v>
      </c>
      <c r="L598" s="164">
        <v>0</v>
      </c>
      <c r="M598" s="164">
        <v>0</v>
      </c>
      <c r="N598" s="164">
        <v>0</v>
      </c>
      <c r="O598" s="164">
        <v>0</v>
      </c>
      <c r="P598" s="164" t="s">
        <v>105</v>
      </c>
      <c r="Q598" s="164" t="s">
        <v>105</v>
      </c>
      <c r="R598" s="186">
        <v>0</v>
      </c>
      <c r="S598" s="186">
        <v>0</v>
      </c>
      <c r="T598" s="187">
        <v>0</v>
      </c>
      <c r="U598" s="187">
        <v>0</v>
      </c>
      <c r="V598" s="188">
        <v>0</v>
      </c>
      <c r="W598" s="188">
        <v>0</v>
      </c>
      <c r="X598" s="186">
        <v>0</v>
      </c>
      <c r="Y598" s="186">
        <v>0</v>
      </c>
      <c r="Z598" s="186">
        <v>0</v>
      </c>
      <c r="AA598" s="167">
        <v>0</v>
      </c>
      <c r="AB598" s="186">
        <v>0</v>
      </c>
      <c r="AC598" s="186">
        <v>0</v>
      </c>
      <c r="AD598" s="167">
        <v>0</v>
      </c>
      <c r="AE598" s="186">
        <v>0</v>
      </c>
      <c r="AF598" s="186">
        <v>0</v>
      </c>
      <c r="AG598" s="167">
        <v>0</v>
      </c>
      <c r="AH598" s="186">
        <v>0</v>
      </c>
      <c r="AI598" s="186">
        <v>0</v>
      </c>
      <c r="AJ598" s="167">
        <v>0</v>
      </c>
      <c r="AK598" s="186">
        <v>0</v>
      </c>
      <c r="AL598" s="186">
        <v>0</v>
      </c>
      <c r="AM598" s="167">
        <v>0</v>
      </c>
      <c r="AN598" s="186">
        <v>0</v>
      </c>
      <c r="AO598" s="186">
        <v>0</v>
      </c>
      <c r="AP598" s="167">
        <v>0</v>
      </c>
      <c r="AQ598" s="189">
        <v>0</v>
      </c>
      <c r="AR598" s="190">
        <v>0</v>
      </c>
      <c r="AS598" s="190">
        <v>0</v>
      </c>
      <c r="AT598" s="190">
        <v>0</v>
      </c>
      <c r="AU598" s="190">
        <v>0</v>
      </c>
      <c r="AV598" s="189">
        <v>0</v>
      </c>
      <c r="AW598" s="189">
        <v>0</v>
      </c>
      <c r="AX598" s="189">
        <v>0</v>
      </c>
    </row>
    <row r="599" spans="1:50" ht="20.25" x14ac:dyDescent="0.3">
      <c r="A599" s="163" t="s">
        <v>48</v>
      </c>
      <c r="B599" s="164">
        <v>0</v>
      </c>
      <c r="C599" s="164">
        <v>0</v>
      </c>
      <c r="D599" s="164">
        <v>0</v>
      </c>
      <c r="E599" s="164">
        <v>0</v>
      </c>
      <c r="F599" s="164">
        <v>0</v>
      </c>
      <c r="G599" s="164">
        <v>0</v>
      </c>
      <c r="H599" s="164">
        <v>0</v>
      </c>
      <c r="I599" s="164">
        <v>0</v>
      </c>
      <c r="J599" s="164">
        <v>0</v>
      </c>
      <c r="K599" s="164">
        <v>0</v>
      </c>
      <c r="L599" s="164">
        <v>0</v>
      </c>
      <c r="M599" s="164">
        <v>0</v>
      </c>
      <c r="N599" s="164">
        <v>0</v>
      </c>
      <c r="O599" s="164">
        <v>0</v>
      </c>
      <c r="P599" s="164" t="s">
        <v>105</v>
      </c>
      <c r="Q599" s="164" t="s">
        <v>105</v>
      </c>
      <c r="R599" s="186">
        <v>0</v>
      </c>
      <c r="S599" s="186">
        <v>0</v>
      </c>
      <c r="T599" s="187">
        <v>0</v>
      </c>
      <c r="U599" s="187">
        <v>0</v>
      </c>
      <c r="V599" s="188">
        <v>0</v>
      </c>
      <c r="W599" s="188">
        <v>0</v>
      </c>
      <c r="X599" s="186">
        <v>0</v>
      </c>
      <c r="Y599" s="186">
        <v>0</v>
      </c>
      <c r="Z599" s="186">
        <v>0</v>
      </c>
      <c r="AA599" s="167">
        <v>0</v>
      </c>
      <c r="AB599" s="186">
        <v>0</v>
      </c>
      <c r="AC599" s="186">
        <v>0</v>
      </c>
      <c r="AD599" s="167">
        <v>0</v>
      </c>
      <c r="AE599" s="186">
        <v>0</v>
      </c>
      <c r="AF599" s="186">
        <v>0</v>
      </c>
      <c r="AG599" s="167">
        <v>0</v>
      </c>
      <c r="AH599" s="186">
        <v>0</v>
      </c>
      <c r="AI599" s="186">
        <v>0</v>
      </c>
      <c r="AJ599" s="167">
        <v>0</v>
      </c>
      <c r="AK599" s="186">
        <v>0</v>
      </c>
      <c r="AL599" s="186">
        <v>0</v>
      </c>
      <c r="AM599" s="167">
        <v>0</v>
      </c>
      <c r="AN599" s="186">
        <v>0</v>
      </c>
      <c r="AO599" s="186">
        <v>0</v>
      </c>
      <c r="AP599" s="167">
        <v>0</v>
      </c>
      <c r="AQ599" s="189">
        <v>0</v>
      </c>
      <c r="AR599" s="190">
        <v>0</v>
      </c>
      <c r="AS599" s="190">
        <v>0</v>
      </c>
      <c r="AT599" s="190">
        <v>0</v>
      </c>
      <c r="AU599" s="190">
        <v>0</v>
      </c>
      <c r="AV599" s="189">
        <v>0</v>
      </c>
      <c r="AW599" s="189">
        <v>0</v>
      </c>
      <c r="AX599" s="189">
        <v>0</v>
      </c>
    </row>
    <row r="600" spans="1:50" ht="20.25" x14ac:dyDescent="0.3">
      <c r="A600" s="163" t="s">
        <v>49</v>
      </c>
      <c r="B600" s="164">
        <v>1</v>
      </c>
      <c r="C600" s="164">
        <v>0</v>
      </c>
      <c r="D600" s="164">
        <v>0</v>
      </c>
      <c r="E600" s="164">
        <v>0</v>
      </c>
      <c r="F600" s="164">
        <v>0</v>
      </c>
      <c r="G600" s="164">
        <v>0</v>
      </c>
      <c r="H600" s="164">
        <v>0</v>
      </c>
      <c r="I600" s="164">
        <v>0</v>
      </c>
      <c r="J600" s="164">
        <v>8</v>
      </c>
      <c r="K600" s="164">
        <v>0</v>
      </c>
      <c r="L600" s="164">
        <v>4</v>
      </c>
      <c r="M600" s="164">
        <v>0</v>
      </c>
      <c r="N600" s="164">
        <v>0</v>
      </c>
      <c r="O600" s="164">
        <v>0</v>
      </c>
      <c r="P600" s="164">
        <v>0</v>
      </c>
      <c r="Q600" s="164" t="s">
        <v>105</v>
      </c>
      <c r="R600" s="186">
        <v>3.5</v>
      </c>
      <c r="S600" s="186">
        <v>0</v>
      </c>
      <c r="T600" s="187">
        <v>0</v>
      </c>
      <c r="U600" s="187">
        <v>0</v>
      </c>
      <c r="V600" s="188">
        <v>0</v>
      </c>
      <c r="W600" s="188">
        <v>0</v>
      </c>
      <c r="X600" s="186">
        <v>0</v>
      </c>
      <c r="Y600" s="186">
        <v>0</v>
      </c>
      <c r="Z600" s="186">
        <v>0</v>
      </c>
      <c r="AA600" s="167">
        <v>0</v>
      </c>
      <c r="AB600" s="186">
        <v>0</v>
      </c>
      <c r="AC600" s="186">
        <v>0</v>
      </c>
      <c r="AD600" s="167">
        <v>0</v>
      </c>
      <c r="AE600" s="186">
        <v>0</v>
      </c>
      <c r="AF600" s="186">
        <v>0</v>
      </c>
      <c r="AG600" s="167">
        <v>0</v>
      </c>
      <c r="AH600" s="186">
        <v>0</v>
      </c>
      <c r="AI600" s="186">
        <v>0</v>
      </c>
      <c r="AJ600" s="167">
        <v>0</v>
      </c>
      <c r="AK600" s="186">
        <v>0</v>
      </c>
      <c r="AL600" s="186">
        <v>0</v>
      </c>
      <c r="AM600" s="167">
        <v>0</v>
      </c>
      <c r="AN600" s="186">
        <v>0</v>
      </c>
      <c r="AO600" s="186">
        <v>0</v>
      </c>
      <c r="AP600" s="167">
        <v>0</v>
      </c>
      <c r="AQ600" s="189">
        <v>0</v>
      </c>
      <c r="AR600" s="190">
        <v>0</v>
      </c>
      <c r="AS600" s="190">
        <v>0</v>
      </c>
      <c r="AT600" s="190">
        <v>0</v>
      </c>
      <c r="AU600" s="190">
        <v>0</v>
      </c>
      <c r="AV600" s="189">
        <v>0</v>
      </c>
      <c r="AW600" s="189">
        <v>0</v>
      </c>
      <c r="AX600" s="189">
        <v>0</v>
      </c>
    </row>
    <row r="601" spans="1:50" ht="20.25" x14ac:dyDescent="0.3">
      <c r="A601" s="163" t="s">
        <v>653</v>
      </c>
      <c r="B601" s="164">
        <v>0</v>
      </c>
      <c r="C601" s="164">
        <v>0</v>
      </c>
      <c r="D601" s="164">
        <v>0</v>
      </c>
      <c r="E601" s="164">
        <v>0</v>
      </c>
      <c r="F601" s="164">
        <v>0</v>
      </c>
      <c r="G601" s="164">
        <v>0</v>
      </c>
      <c r="H601" s="164">
        <v>0</v>
      </c>
      <c r="I601" s="164">
        <v>0</v>
      </c>
      <c r="J601" s="164">
        <v>0</v>
      </c>
      <c r="K601" s="164">
        <v>0</v>
      </c>
      <c r="L601" s="164">
        <v>0</v>
      </c>
      <c r="M601" s="164">
        <v>0</v>
      </c>
      <c r="N601" s="164">
        <v>0</v>
      </c>
      <c r="O601" s="164">
        <v>0</v>
      </c>
      <c r="P601" s="164" t="s">
        <v>105</v>
      </c>
      <c r="Q601" s="164" t="s">
        <v>105</v>
      </c>
      <c r="R601" s="186">
        <v>0</v>
      </c>
      <c r="S601" s="186">
        <v>0</v>
      </c>
      <c r="T601" s="187">
        <v>0</v>
      </c>
      <c r="U601" s="187">
        <v>0</v>
      </c>
      <c r="V601" s="188">
        <v>0</v>
      </c>
      <c r="W601" s="188">
        <v>0</v>
      </c>
      <c r="X601" s="186">
        <v>0</v>
      </c>
      <c r="Y601" s="186">
        <v>0</v>
      </c>
      <c r="Z601" s="186">
        <v>0</v>
      </c>
      <c r="AA601" s="167">
        <v>0</v>
      </c>
      <c r="AB601" s="186">
        <v>0</v>
      </c>
      <c r="AC601" s="186">
        <v>0</v>
      </c>
      <c r="AD601" s="167">
        <v>0</v>
      </c>
      <c r="AE601" s="186">
        <v>0</v>
      </c>
      <c r="AF601" s="186">
        <v>0</v>
      </c>
      <c r="AG601" s="167">
        <v>0</v>
      </c>
      <c r="AH601" s="186">
        <v>0</v>
      </c>
      <c r="AI601" s="186">
        <v>0</v>
      </c>
      <c r="AJ601" s="167">
        <v>0</v>
      </c>
      <c r="AK601" s="186">
        <v>0</v>
      </c>
      <c r="AL601" s="186">
        <v>0</v>
      </c>
      <c r="AM601" s="167">
        <v>0</v>
      </c>
      <c r="AN601" s="186">
        <v>0</v>
      </c>
      <c r="AO601" s="186">
        <v>0</v>
      </c>
      <c r="AP601" s="167">
        <v>0</v>
      </c>
      <c r="AQ601" s="189">
        <v>0</v>
      </c>
      <c r="AR601" s="190">
        <v>0</v>
      </c>
      <c r="AS601" s="190">
        <v>0</v>
      </c>
      <c r="AT601" s="190">
        <v>0</v>
      </c>
      <c r="AU601" s="190">
        <v>0</v>
      </c>
      <c r="AV601" s="189">
        <v>0</v>
      </c>
      <c r="AW601" s="189">
        <v>0</v>
      </c>
      <c r="AX601" s="189">
        <v>0</v>
      </c>
    </row>
    <row r="602" spans="1:50" ht="20.25" x14ac:dyDescent="0.3">
      <c r="A602" s="163" t="s">
        <v>50</v>
      </c>
      <c r="B602" s="164">
        <v>0</v>
      </c>
      <c r="C602" s="164">
        <v>0</v>
      </c>
      <c r="D602" s="164">
        <v>0</v>
      </c>
      <c r="E602" s="164">
        <v>0</v>
      </c>
      <c r="F602" s="164">
        <v>0</v>
      </c>
      <c r="G602" s="164">
        <v>0</v>
      </c>
      <c r="H602" s="164">
        <v>0</v>
      </c>
      <c r="I602" s="164">
        <v>0</v>
      </c>
      <c r="J602" s="164">
        <v>0</v>
      </c>
      <c r="K602" s="164">
        <v>0</v>
      </c>
      <c r="L602" s="164">
        <v>0</v>
      </c>
      <c r="M602" s="164">
        <v>0</v>
      </c>
      <c r="N602" s="164">
        <v>0</v>
      </c>
      <c r="O602" s="164">
        <v>0</v>
      </c>
      <c r="P602" s="164" t="s">
        <v>105</v>
      </c>
      <c r="Q602" s="164" t="s">
        <v>105</v>
      </c>
      <c r="R602" s="186">
        <v>0</v>
      </c>
      <c r="S602" s="186">
        <v>0</v>
      </c>
      <c r="T602" s="187">
        <v>0</v>
      </c>
      <c r="U602" s="187">
        <v>0</v>
      </c>
      <c r="V602" s="188">
        <v>0</v>
      </c>
      <c r="W602" s="188">
        <v>0</v>
      </c>
      <c r="X602" s="186">
        <v>0</v>
      </c>
      <c r="Y602" s="186">
        <v>0</v>
      </c>
      <c r="Z602" s="186">
        <v>0</v>
      </c>
      <c r="AA602" s="167">
        <v>0</v>
      </c>
      <c r="AB602" s="186">
        <v>0</v>
      </c>
      <c r="AC602" s="186">
        <v>0</v>
      </c>
      <c r="AD602" s="167">
        <v>0</v>
      </c>
      <c r="AE602" s="186">
        <v>0</v>
      </c>
      <c r="AF602" s="186">
        <v>0</v>
      </c>
      <c r="AG602" s="167">
        <v>0</v>
      </c>
      <c r="AH602" s="186">
        <v>0</v>
      </c>
      <c r="AI602" s="186">
        <v>0</v>
      </c>
      <c r="AJ602" s="167">
        <v>0</v>
      </c>
      <c r="AK602" s="186">
        <v>0</v>
      </c>
      <c r="AL602" s="186">
        <v>0</v>
      </c>
      <c r="AM602" s="167">
        <v>0</v>
      </c>
      <c r="AN602" s="186">
        <v>0</v>
      </c>
      <c r="AO602" s="186">
        <v>0</v>
      </c>
      <c r="AP602" s="167">
        <v>0</v>
      </c>
      <c r="AQ602" s="189">
        <v>0</v>
      </c>
      <c r="AR602" s="190">
        <v>0</v>
      </c>
      <c r="AS602" s="190">
        <v>0</v>
      </c>
      <c r="AT602" s="190">
        <v>0</v>
      </c>
      <c r="AU602" s="190">
        <v>0</v>
      </c>
      <c r="AV602" s="189">
        <v>0</v>
      </c>
      <c r="AW602" s="189">
        <v>0</v>
      </c>
      <c r="AX602" s="189">
        <v>0</v>
      </c>
    </row>
    <row r="603" spans="1:50" ht="20.25" x14ac:dyDescent="0.3">
      <c r="A603" s="163" t="s">
        <v>51</v>
      </c>
      <c r="B603" s="164">
        <v>0</v>
      </c>
      <c r="C603" s="164">
        <v>0</v>
      </c>
      <c r="D603" s="164">
        <v>0</v>
      </c>
      <c r="E603" s="164">
        <v>0</v>
      </c>
      <c r="F603" s="164">
        <v>0</v>
      </c>
      <c r="G603" s="164">
        <v>0</v>
      </c>
      <c r="H603" s="164">
        <v>0</v>
      </c>
      <c r="I603" s="164">
        <v>0</v>
      </c>
      <c r="J603" s="164">
        <v>0</v>
      </c>
      <c r="K603" s="164">
        <v>0</v>
      </c>
      <c r="L603" s="164">
        <v>0</v>
      </c>
      <c r="M603" s="164">
        <v>0</v>
      </c>
      <c r="N603" s="164">
        <v>0</v>
      </c>
      <c r="O603" s="164">
        <v>0</v>
      </c>
      <c r="P603" s="164" t="s">
        <v>105</v>
      </c>
      <c r="Q603" s="164" t="s">
        <v>105</v>
      </c>
      <c r="R603" s="186">
        <v>0</v>
      </c>
      <c r="S603" s="186">
        <v>0</v>
      </c>
      <c r="T603" s="187">
        <v>0</v>
      </c>
      <c r="U603" s="187">
        <v>0</v>
      </c>
      <c r="V603" s="188">
        <v>0</v>
      </c>
      <c r="W603" s="188">
        <v>0</v>
      </c>
      <c r="X603" s="186">
        <v>0</v>
      </c>
      <c r="Y603" s="186">
        <v>0</v>
      </c>
      <c r="Z603" s="186">
        <v>0</v>
      </c>
      <c r="AA603" s="167">
        <v>0</v>
      </c>
      <c r="AB603" s="186">
        <v>0</v>
      </c>
      <c r="AC603" s="186">
        <v>0</v>
      </c>
      <c r="AD603" s="167">
        <v>0</v>
      </c>
      <c r="AE603" s="186">
        <v>0</v>
      </c>
      <c r="AF603" s="186">
        <v>0</v>
      </c>
      <c r="AG603" s="167">
        <v>0</v>
      </c>
      <c r="AH603" s="186">
        <v>0</v>
      </c>
      <c r="AI603" s="186">
        <v>0</v>
      </c>
      <c r="AJ603" s="167">
        <v>0</v>
      </c>
      <c r="AK603" s="186">
        <v>0</v>
      </c>
      <c r="AL603" s="186">
        <v>0</v>
      </c>
      <c r="AM603" s="167">
        <v>0</v>
      </c>
      <c r="AN603" s="186">
        <v>0</v>
      </c>
      <c r="AO603" s="186">
        <v>0</v>
      </c>
      <c r="AP603" s="167">
        <v>0</v>
      </c>
      <c r="AQ603" s="189">
        <v>0</v>
      </c>
      <c r="AR603" s="190">
        <v>0</v>
      </c>
      <c r="AS603" s="190">
        <v>0</v>
      </c>
      <c r="AT603" s="190">
        <v>0</v>
      </c>
      <c r="AU603" s="190">
        <v>0</v>
      </c>
      <c r="AV603" s="189">
        <v>0</v>
      </c>
      <c r="AW603" s="189">
        <v>0</v>
      </c>
      <c r="AX603" s="189">
        <v>0</v>
      </c>
    </row>
    <row r="604" spans="1:50" ht="20.25" x14ac:dyDescent="0.3">
      <c r="A604" s="163" t="s">
        <v>654</v>
      </c>
      <c r="B604" s="164">
        <v>0</v>
      </c>
      <c r="C604" s="164">
        <v>0</v>
      </c>
      <c r="D604" s="164">
        <v>0</v>
      </c>
      <c r="E604" s="164">
        <v>0</v>
      </c>
      <c r="F604" s="164">
        <v>0</v>
      </c>
      <c r="G604" s="164">
        <v>0</v>
      </c>
      <c r="H604" s="164">
        <v>0</v>
      </c>
      <c r="I604" s="164">
        <v>0</v>
      </c>
      <c r="J604" s="164">
        <v>0</v>
      </c>
      <c r="K604" s="164">
        <v>0</v>
      </c>
      <c r="L604" s="164">
        <v>0</v>
      </c>
      <c r="M604" s="164">
        <v>0</v>
      </c>
      <c r="N604" s="164">
        <v>0</v>
      </c>
      <c r="O604" s="164">
        <v>0</v>
      </c>
      <c r="P604" s="164" t="s">
        <v>105</v>
      </c>
      <c r="Q604" s="164" t="s">
        <v>105</v>
      </c>
      <c r="R604" s="186">
        <v>0</v>
      </c>
      <c r="S604" s="186">
        <v>0</v>
      </c>
      <c r="T604" s="187">
        <v>0</v>
      </c>
      <c r="U604" s="187">
        <v>0</v>
      </c>
      <c r="V604" s="188">
        <v>0</v>
      </c>
      <c r="W604" s="188">
        <v>0</v>
      </c>
      <c r="X604" s="186">
        <v>0</v>
      </c>
      <c r="Y604" s="186">
        <v>0</v>
      </c>
      <c r="Z604" s="186">
        <v>0</v>
      </c>
      <c r="AA604" s="167">
        <v>0</v>
      </c>
      <c r="AB604" s="186">
        <v>0</v>
      </c>
      <c r="AC604" s="186">
        <v>0</v>
      </c>
      <c r="AD604" s="167">
        <v>0</v>
      </c>
      <c r="AE604" s="186">
        <v>0</v>
      </c>
      <c r="AF604" s="186">
        <v>0</v>
      </c>
      <c r="AG604" s="167">
        <v>0</v>
      </c>
      <c r="AH604" s="186">
        <v>0</v>
      </c>
      <c r="AI604" s="186">
        <v>0</v>
      </c>
      <c r="AJ604" s="167">
        <v>0</v>
      </c>
      <c r="AK604" s="186">
        <v>0</v>
      </c>
      <c r="AL604" s="186">
        <v>0</v>
      </c>
      <c r="AM604" s="167">
        <v>0</v>
      </c>
      <c r="AN604" s="186">
        <v>0</v>
      </c>
      <c r="AO604" s="186">
        <v>0</v>
      </c>
      <c r="AP604" s="167">
        <v>0</v>
      </c>
      <c r="AQ604" s="189">
        <v>0</v>
      </c>
      <c r="AR604" s="190">
        <v>0</v>
      </c>
      <c r="AS604" s="190">
        <v>0</v>
      </c>
      <c r="AT604" s="190">
        <v>0</v>
      </c>
      <c r="AU604" s="190">
        <v>0</v>
      </c>
      <c r="AV604" s="189">
        <v>0</v>
      </c>
      <c r="AW604" s="189">
        <v>0</v>
      </c>
      <c r="AX604" s="189">
        <v>0</v>
      </c>
    </row>
    <row r="605" spans="1:50" ht="20.25" x14ac:dyDescent="0.3">
      <c r="A605" s="163" t="s">
        <v>655</v>
      </c>
      <c r="B605" s="164">
        <v>0</v>
      </c>
      <c r="C605" s="164">
        <v>0</v>
      </c>
      <c r="D605" s="164">
        <v>0</v>
      </c>
      <c r="E605" s="164">
        <v>0</v>
      </c>
      <c r="F605" s="164">
        <v>0</v>
      </c>
      <c r="G605" s="164">
        <v>0</v>
      </c>
      <c r="H605" s="164">
        <v>0</v>
      </c>
      <c r="I605" s="164">
        <v>0</v>
      </c>
      <c r="J605" s="164">
        <v>0</v>
      </c>
      <c r="K605" s="164">
        <v>0</v>
      </c>
      <c r="L605" s="164">
        <v>0</v>
      </c>
      <c r="M605" s="164">
        <v>0</v>
      </c>
      <c r="N605" s="164">
        <v>0</v>
      </c>
      <c r="O605" s="164">
        <v>0</v>
      </c>
      <c r="P605" s="164" t="s">
        <v>105</v>
      </c>
      <c r="Q605" s="164" t="s">
        <v>105</v>
      </c>
      <c r="R605" s="186">
        <v>0</v>
      </c>
      <c r="S605" s="186">
        <v>0</v>
      </c>
      <c r="T605" s="187">
        <v>0</v>
      </c>
      <c r="U605" s="187">
        <v>0</v>
      </c>
      <c r="V605" s="188">
        <v>0</v>
      </c>
      <c r="W605" s="188">
        <v>0</v>
      </c>
      <c r="X605" s="186">
        <v>0</v>
      </c>
      <c r="Y605" s="186">
        <v>0</v>
      </c>
      <c r="Z605" s="186">
        <v>0</v>
      </c>
      <c r="AA605" s="167">
        <v>0</v>
      </c>
      <c r="AB605" s="186">
        <v>0</v>
      </c>
      <c r="AC605" s="186">
        <v>0</v>
      </c>
      <c r="AD605" s="167">
        <v>0</v>
      </c>
      <c r="AE605" s="186">
        <v>0</v>
      </c>
      <c r="AF605" s="186">
        <v>0</v>
      </c>
      <c r="AG605" s="167">
        <v>0</v>
      </c>
      <c r="AH605" s="186">
        <v>0</v>
      </c>
      <c r="AI605" s="186">
        <v>0</v>
      </c>
      <c r="AJ605" s="167">
        <v>0</v>
      </c>
      <c r="AK605" s="186">
        <v>0</v>
      </c>
      <c r="AL605" s="186">
        <v>0</v>
      </c>
      <c r="AM605" s="167">
        <v>0</v>
      </c>
      <c r="AN605" s="186">
        <v>0</v>
      </c>
      <c r="AO605" s="186">
        <v>0</v>
      </c>
      <c r="AP605" s="167">
        <v>0</v>
      </c>
      <c r="AQ605" s="189">
        <v>0</v>
      </c>
      <c r="AR605" s="190">
        <v>0</v>
      </c>
      <c r="AS605" s="190">
        <v>0</v>
      </c>
      <c r="AT605" s="190">
        <v>0</v>
      </c>
      <c r="AU605" s="190">
        <v>0</v>
      </c>
      <c r="AV605" s="189">
        <v>0</v>
      </c>
      <c r="AW605" s="189">
        <v>0</v>
      </c>
      <c r="AX605" s="189">
        <v>0</v>
      </c>
    </row>
    <row r="606" spans="1:50" s="236" customFormat="1" ht="20.25" x14ac:dyDescent="0.3">
      <c r="A606" s="228" t="s">
        <v>656</v>
      </c>
      <c r="B606" s="229">
        <v>31</v>
      </c>
      <c r="C606" s="229">
        <v>29</v>
      </c>
      <c r="D606" s="229">
        <v>17</v>
      </c>
      <c r="E606" s="229">
        <v>21</v>
      </c>
      <c r="F606" s="229">
        <v>3.8</v>
      </c>
      <c r="G606" s="229">
        <v>5.07</v>
      </c>
      <c r="H606" s="229">
        <v>224</v>
      </c>
      <c r="I606" s="229">
        <v>241</v>
      </c>
      <c r="J606" s="229">
        <v>23.380000000000003</v>
      </c>
      <c r="K606" s="229">
        <v>23.380000000000003</v>
      </c>
      <c r="L606" s="229">
        <v>19.630000000000003</v>
      </c>
      <c r="M606" s="229">
        <v>19.880000000000003</v>
      </c>
      <c r="N606" s="229">
        <v>3.3</v>
      </c>
      <c r="O606" s="229">
        <v>9.1</v>
      </c>
      <c r="P606" s="229">
        <v>168</v>
      </c>
      <c r="Q606" s="229">
        <v>458</v>
      </c>
      <c r="R606" s="230">
        <v>28.880000000000003</v>
      </c>
      <c r="S606" s="230">
        <v>0</v>
      </c>
      <c r="T606" s="231">
        <v>22.25</v>
      </c>
      <c r="U606" s="231">
        <v>18.38</v>
      </c>
      <c r="V606" s="232">
        <v>0</v>
      </c>
      <c r="W606" s="232">
        <v>0</v>
      </c>
      <c r="X606" s="230">
        <v>0</v>
      </c>
      <c r="Y606" s="230">
        <v>0</v>
      </c>
      <c r="Z606" s="230">
        <v>0</v>
      </c>
      <c r="AA606" s="233">
        <v>0</v>
      </c>
      <c r="AB606" s="230">
        <v>0</v>
      </c>
      <c r="AC606" s="230">
        <v>0</v>
      </c>
      <c r="AD606" s="233">
        <v>0</v>
      </c>
      <c r="AE606" s="230">
        <v>0</v>
      </c>
      <c r="AF606" s="230">
        <v>0</v>
      </c>
      <c r="AG606" s="233">
        <v>0</v>
      </c>
      <c r="AH606" s="230">
        <v>0</v>
      </c>
      <c r="AI606" s="230">
        <v>0</v>
      </c>
      <c r="AJ606" s="233">
        <v>0</v>
      </c>
      <c r="AK606" s="230">
        <v>0</v>
      </c>
      <c r="AL606" s="230">
        <v>0</v>
      </c>
      <c r="AM606" s="233">
        <v>0</v>
      </c>
      <c r="AN606" s="230">
        <v>0</v>
      </c>
      <c r="AO606" s="230">
        <v>0</v>
      </c>
      <c r="AP606" s="233">
        <v>0</v>
      </c>
      <c r="AQ606" s="234">
        <v>30</v>
      </c>
      <c r="AR606" s="235">
        <v>1</v>
      </c>
      <c r="AS606" s="235">
        <v>0</v>
      </c>
      <c r="AT606" s="235">
        <v>6</v>
      </c>
      <c r="AU606" s="235">
        <v>21</v>
      </c>
      <c r="AV606" s="234">
        <v>27</v>
      </c>
      <c r="AW606" s="240">
        <v>4.55</v>
      </c>
      <c r="AX606" s="234">
        <v>169</v>
      </c>
    </row>
    <row r="607" spans="1:50" ht="20.25" x14ac:dyDescent="0.3">
      <c r="A607" s="163" t="s">
        <v>657</v>
      </c>
      <c r="B607" s="164">
        <v>4</v>
      </c>
      <c r="C607" s="164">
        <v>4</v>
      </c>
      <c r="D607" s="164">
        <v>3</v>
      </c>
      <c r="E607" s="164">
        <v>3</v>
      </c>
      <c r="F607" s="164">
        <v>0.2</v>
      </c>
      <c r="G607" s="164">
        <v>0.8</v>
      </c>
      <c r="H607" s="164">
        <v>67</v>
      </c>
      <c r="I607" s="164">
        <v>266</v>
      </c>
      <c r="J607" s="164">
        <v>2.13</v>
      </c>
      <c r="K607" s="164">
        <v>2.13</v>
      </c>
      <c r="L607" s="164">
        <v>1.75</v>
      </c>
      <c r="M607" s="164">
        <v>1.75</v>
      </c>
      <c r="N607" s="164">
        <v>0</v>
      </c>
      <c r="O607" s="164">
        <v>0</v>
      </c>
      <c r="P607" s="164">
        <v>0</v>
      </c>
      <c r="Q607" s="164">
        <v>0</v>
      </c>
      <c r="R607" s="186">
        <v>3.63</v>
      </c>
      <c r="S607" s="186">
        <v>0</v>
      </c>
      <c r="T607" s="187">
        <v>3.375</v>
      </c>
      <c r="U607" s="187">
        <v>3.25</v>
      </c>
      <c r="V607" s="188">
        <v>0</v>
      </c>
      <c r="W607" s="188">
        <v>0</v>
      </c>
      <c r="X607" s="186">
        <v>0</v>
      </c>
      <c r="Y607" s="186">
        <v>0</v>
      </c>
      <c r="Z607" s="186">
        <v>0</v>
      </c>
      <c r="AA607" s="167">
        <v>0</v>
      </c>
      <c r="AB607" s="186">
        <v>0</v>
      </c>
      <c r="AC607" s="186">
        <v>0</v>
      </c>
      <c r="AD607" s="167">
        <v>0</v>
      </c>
      <c r="AE607" s="186">
        <v>0</v>
      </c>
      <c r="AF607" s="186">
        <v>0</v>
      </c>
      <c r="AG607" s="167">
        <v>0</v>
      </c>
      <c r="AH607" s="186">
        <v>0</v>
      </c>
      <c r="AI607" s="186">
        <v>0</v>
      </c>
      <c r="AJ607" s="167">
        <v>0</v>
      </c>
      <c r="AK607" s="186">
        <v>0</v>
      </c>
      <c r="AL607" s="186">
        <v>0</v>
      </c>
      <c r="AM607" s="167">
        <v>0</v>
      </c>
      <c r="AN607" s="186">
        <v>0</v>
      </c>
      <c r="AO607" s="186">
        <v>0</v>
      </c>
      <c r="AP607" s="167">
        <v>0</v>
      </c>
      <c r="AQ607" s="189">
        <v>4</v>
      </c>
      <c r="AR607" s="190">
        <v>0</v>
      </c>
      <c r="AS607" s="190">
        <v>0</v>
      </c>
      <c r="AT607" s="190">
        <v>1</v>
      </c>
      <c r="AU607" s="190">
        <v>3</v>
      </c>
      <c r="AV607" s="189">
        <v>4</v>
      </c>
      <c r="AW607" s="189">
        <v>0.67</v>
      </c>
      <c r="AX607" s="189">
        <v>167</v>
      </c>
    </row>
    <row r="608" spans="1:50" ht="20.25" x14ac:dyDescent="0.3">
      <c r="A608" s="163" t="s">
        <v>658</v>
      </c>
      <c r="B608" s="164">
        <v>4</v>
      </c>
      <c r="C608" s="164">
        <v>3</v>
      </c>
      <c r="D608" s="164">
        <v>2</v>
      </c>
      <c r="E608" s="164">
        <v>2</v>
      </c>
      <c r="F608" s="164">
        <v>0.2</v>
      </c>
      <c r="G608" s="164">
        <v>0.27</v>
      </c>
      <c r="H608" s="164">
        <v>100</v>
      </c>
      <c r="I608" s="164">
        <v>135</v>
      </c>
      <c r="J608" s="164">
        <v>3</v>
      </c>
      <c r="K608" s="164">
        <v>3</v>
      </c>
      <c r="L608" s="164">
        <v>2</v>
      </c>
      <c r="M608" s="164">
        <v>2</v>
      </c>
      <c r="N608" s="164">
        <v>0</v>
      </c>
      <c r="O608" s="164">
        <v>0</v>
      </c>
      <c r="P608" s="164">
        <v>0</v>
      </c>
      <c r="Q608" s="164">
        <v>0</v>
      </c>
      <c r="R608" s="186">
        <v>3</v>
      </c>
      <c r="S608" s="186">
        <v>0</v>
      </c>
      <c r="T608" s="187">
        <v>3</v>
      </c>
      <c r="U608" s="187">
        <v>3</v>
      </c>
      <c r="V608" s="188">
        <v>0</v>
      </c>
      <c r="W608" s="188">
        <v>0</v>
      </c>
      <c r="X608" s="186">
        <v>0</v>
      </c>
      <c r="Y608" s="186">
        <v>0</v>
      </c>
      <c r="Z608" s="186">
        <v>0</v>
      </c>
      <c r="AA608" s="167">
        <v>0</v>
      </c>
      <c r="AB608" s="186">
        <v>0</v>
      </c>
      <c r="AC608" s="186">
        <v>0</v>
      </c>
      <c r="AD608" s="167">
        <v>0</v>
      </c>
      <c r="AE608" s="186">
        <v>0</v>
      </c>
      <c r="AF608" s="186">
        <v>0</v>
      </c>
      <c r="AG608" s="167">
        <v>0</v>
      </c>
      <c r="AH608" s="186">
        <v>0</v>
      </c>
      <c r="AI608" s="186">
        <v>0</v>
      </c>
      <c r="AJ608" s="167">
        <v>0</v>
      </c>
      <c r="AK608" s="186">
        <v>0</v>
      </c>
      <c r="AL608" s="186">
        <v>0</v>
      </c>
      <c r="AM608" s="167">
        <v>0</v>
      </c>
      <c r="AN608" s="186">
        <v>0</v>
      </c>
      <c r="AO608" s="186">
        <v>0</v>
      </c>
      <c r="AP608" s="167">
        <v>0</v>
      </c>
      <c r="AQ608" s="189">
        <v>3</v>
      </c>
      <c r="AR608" s="190">
        <v>0</v>
      </c>
      <c r="AS608" s="190">
        <v>0</v>
      </c>
      <c r="AT608" s="190">
        <v>1</v>
      </c>
      <c r="AU608" s="190">
        <v>2</v>
      </c>
      <c r="AV608" s="189">
        <v>3</v>
      </c>
      <c r="AW608" s="189">
        <v>0.35</v>
      </c>
      <c r="AX608" s="189">
        <v>118</v>
      </c>
    </row>
    <row r="609" spans="1:50" ht="20.25" x14ac:dyDescent="0.3">
      <c r="A609" s="163" t="s">
        <v>659</v>
      </c>
      <c r="B609" s="164">
        <v>12</v>
      </c>
      <c r="C609" s="164">
        <v>9</v>
      </c>
      <c r="D609" s="164">
        <v>9</v>
      </c>
      <c r="E609" s="164">
        <v>9</v>
      </c>
      <c r="F609" s="164">
        <v>3</v>
      </c>
      <c r="G609" s="164">
        <v>3</v>
      </c>
      <c r="H609" s="164">
        <v>334</v>
      </c>
      <c r="I609" s="164">
        <v>306</v>
      </c>
      <c r="J609" s="164">
        <v>10.63</v>
      </c>
      <c r="K609" s="164">
        <v>10.63</v>
      </c>
      <c r="L609" s="164">
        <v>9.8800000000000008</v>
      </c>
      <c r="M609" s="164">
        <v>9.8800000000000008</v>
      </c>
      <c r="N609" s="164">
        <v>3</v>
      </c>
      <c r="O609" s="164">
        <v>0</v>
      </c>
      <c r="P609" s="164">
        <v>304</v>
      </c>
      <c r="Q609" s="164">
        <v>0</v>
      </c>
      <c r="R609" s="186">
        <v>9.1300000000000008</v>
      </c>
      <c r="S609" s="186">
        <v>0</v>
      </c>
      <c r="T609" s="187">
        <v>8.375</v>
      </c>
      <c r="U609" s="187">
        <v>6.38</v>
      </c>
      <c r="V609" s="188">
        <v>0</v>
      </c>
      <c r="W609" s="188">
        <v>0</v>
      </c>
      <c r="X609" s="186">
        <v>0</v>
      </c>
      <c r="Y609" s="186">
        <v>0</v>
      </c>
      <c r="Z609" s="186">
        <v>0</v>
      </c>
      <c r="AA609" s="167">
        <v>0</v>
      </c>
      <c r="AB609" s="186">
        <v>0</v>
      </c>
      <c r="AC609" s="186">
        <v>0</v>
      </c>
      <c r="AD609" s="167">
        <v>0</v>
      </c>
      <c r="AE609" s="186">
        <v>0</v>
      </c>
      <c r="AF609" s="186">
        <v>0</v>
      </c>
      <c r="AG609" s="167">
        <v>0</v>
      </c>
      <c r="AH609" s="186">
        <v>0</v>
      </c>
      <c r="AI609" s="186">
        <v>0</v>
      </c>
      <c r="AJ609" s="167">
        <v>0</v>
      </c>
      <c r="AK609" s="186">
        <v>0</v>
      </c>
      <c r="AL609" s="186">
        <v>0</v>
      </c>
      <c r="AM609" s="167">
        <v>0</v>
      </c>
      <c r="AN609" s="186">
        <v>0</v>
      </c>
      <c r="AO609" s="186">
        <v>0</v>
      </c>
      <c r="AP609" s="167">
        <v>0</v>
      </c>
      <c r="AQ609" s="189">
        <v>9.5</v>
      </c>
      <c r="AR609" s="190">
        <v>0.5</v>
      </c>
      <c r="AS609" s="190">
        <v>0</v>
      </c>
      <c r="AT609" s="190">
        <v>0</v>
      </c>
      <c r="AU609" s="190">
        <v>9</v>
      </c>
      <c r="AV609" s="189">
        <v>9</v>
      </c>
      <c r="AW609" s="189">
        <v>2.25</v>
      </c>
      <c r="AX609" s="189">
        <v>250</v>
      </c>
    </row>
    <row r="610" spans="1:50" ht="20.25" x14ac:dyDescent="0.3">
      <c r="A610" s="163" t="s">
        <v>660</v>
      </c>
      <c r="B610" s="164">
        <v>9</v>
      </c>
      <c r="C610" s="164">
        <v>11</v>
      </c>
      <c r="D610" s="164">
        <v>2</v>
      </c>
      <c r="E610" s="164">
        <v>6</v>
      </c>
      <c r="F610" s="164">
        <v>0.3</v>
      </c>
      <c r="G610" s="164">
        <v>0.75</v>
      </c>
      <c r="H610" s="164">
        <v>150</v>
      </c>
      <c r="I610" s="164">
        <v>125</v>
      </c>
      <c r="J610" s="164">
        <v>6</v>
      </c>
      <c r="K610" s="164">
        <v>6</v>
      </c>
      <c r="L610" s="164">
        <v>5.75</v>
      </c>
      <c r="M610" s="164">
        <v>6</v>
      </c>
      <c r="N610" s="164">
        <v>0.3</v>
      </c>
      <c r="O610" s="164">
        <v>9.1</v>
      </c>
      <c r="P610" s="164">
        <v>52</v>
      </c>
      <c r="Q610" s="164">
        <v>1517</v>
      </c>
      <c r="R610" s="186">
        <v>10</v>
      </c>
      <c r="S610" s="186">
        <v>0</v>
      </c>
      <c r="T610" s="187">
        <v>6.75</v>
      </c>
      <c r="U610" s="187">
        <v>0.5</v>
      </c>
      <c r="V610" s="188">
        <v>0</v>
      </c>
      <c r="W610" s="188">
        <v>0</v>
      </c>
      <c r="X610" s="186">
        <v>0</v>
      </c>
      <c r="Y610" s="186">
        <v>0</v>
      </c>
      <c r="Z610" s="186">
        <v>0</v>
      </c>
      <c r="AA610" s="167">
        <v>0</v>
      </c>
      <c r="AB610" s="186">
        <v>0</v>
      </c>
      <c r="AC610" s="186">
        <v>0</v>
      </c>
      <c r="AD610" s="167">
        <v>0</v>
      </c>
      <c r="AE610" s="186">
        <v>0</v>
      </c>
      <c r="AF610" s="186">
        <v>0</v>
      </c>
      <c r="AG610" s="167">
        <v>0</v>
      </c>
      <c r="AH610" s="186">
        <v>0</v>
      </c>
      <c r="AI610" s="186">
        <v>0</v>
      </c>
      <c r="AJ610" s="167">
        <v>0</v>
      </c>
      <c r="AK610" s="186">
        <v>0</v>
      </c>
      <c r="AL610" s="186">
        <v>0</v>
      </c>
      <c r="AM610" s="167">
        <v>0</v>
      </c>
      <c r="AN610" s="186">
        <v>0</v>
      </c>
      <c r="AO610" s="186">
        <v>0</v>
      </c>
      <c r="AP610" s="167">
        <v>0</v>
      </c>
      <c r="AQ610" s="189">
        <v>11</v>
      </c>
      <c r="AR610" s="190">
        <v>0</v>
      </c>
      <c r="AS610" s="190">
        <v>0</v>
      </c>
      <c r="AT610" s="190">
        <v>3</v>
      </c>
      <c r="AU610" s="190">
        <v>6</v>
      </c>
      <c r="AV610" s="189">
        <v>9</v>
      </c>
      <c r="AW610" s="189">
        <v>0.95</v>
      </c>
      <c r="AX610" s="189">
        <v>105</v>
      </c>
    </row>
    <row r="611" spans="1:50" ht="20.25" x14ac:dyDescent="0.3">
      <c r="A611" s="163" t="s">
        <v>661</v>
      </c>
      <c r="B611" s="164">
        <v>2</v>
      </c>
      <c r="C611" s="164">
        <v>2</v>
      </c>
      <c r="D611" s="164">
        <v>1</v>
      </c>
      <c r="E611" s="164">
        <v>1</v>
      </c>
      <c r="F611" s="164">
        <v>0.1</v>
      </c>
      <c r="G611" s="164">
        <v>0.25</v>
      </c>
      <c r="H611" s="164">
        <v>82</v>
      </c>
      <c r="I611" s="164">
        <v>250</v>
      </c>
      <c r="J611" s="164">
        <v>0.75</v>
      </c>
      <c r="K611" s="164">
        <v>0.75</v>
      </c>
      <c r="L611" s="164">
        <v>0.25</v>
      </c>
      <c r="M611" s="164">
        <v>0.25</v>
      </c>
      <c r="N611" s="164">
        <v>0</v>
      </c>
      <c r="O611" s="164">
        <v>0</v>
      </c>
      <c r="P611" s="164">
        <v>0</v>
      </c>
      <c r="Q611" s="164">
        <v>0</v>
      </c>
      <c r="R611" s="186">
        <v>1.5</v>
      </c>
      <c r="S611" s="186">
        <v>0</v>
      </c>
      <c r="T611" s="187">
        <v>0</v>
      </c>
      <c r="U611" s="187">
        <v>4</v>
      </c>
      <c r="V611" s="188">
        <v>0</v>
      </c>
      <c r="W611" s="188">
        <v>0</v>
      </c>
      <c r="X611" s="186">
        <v>0</v>
      </c>
      <c r="Y611" s="186">
        <v>0</v>
      </c>
      <c r="Z611" s="186">
        <v>0</v>
      </c>
      <c r="AA611" s="167">
        <v>0</v>
      </c>
      <c r="AB611" s="186">
        <v>0</v>
      </c>
      <c r="AC611" s="186">
        <v>0</v>
      </c>
      <c r="AD611" s="167">
        <v>0</v>
      </c>
      <c r="AE611" s="186">
        <v>0</v>
      </c>
      <c r="AF611" s="186">
        <v>0</v>
      </c>
      <c r="AG611" s="167">
        <v>0</v>
      </c>
      <c r="AH611" s="186">
        <v>0</v>
      </c>
      <c r="AI611" s="186">
        <v>0</v>
      </c>
      <c r="AJ611" s="167">
        <v>0</v>
      </c>
      <c r="AK611" s="186">
        <v>0</v>
      </c>
      <c r="AL611" s="186">
        <v>0</v>
      </c>
      <c r="AM611" s="167">
        <v>0</v>
      </c>
      <c r="AN611" s="186">
        <v>0</v>
      </c>
      <c r="AO611" s="186">
        <v>0</v>
      </c>
      <c r="AP611" s="167">
        <v>0</v>
      </c>
      <c r="AQ611" s="189">
        <v>2.5</v>
      </c>
      <c r="AR611" s="190">
        <v>0.5</v>
      </c>
      <c r="AS611" s="190">
        <v>0</v>
      </c>
      <c r="AT611" s="190">
        <v>1</v>
      </c>
      <c r="AU611" s="190">
        <v>1</v>
      </c>
      <c r="AV611" s="189">
        <v>2</v>
      </c>
      <c r="AW611" s="189">
        <v>0.33</v>
      </c>
      <c r="AX611" s="189">
        <v>166</v>
      </c>
    </row>
    <row r="612" spans="1:50" ht="20.25" x14ac:dyDescent="0.3">
      <c r="A612" s="163" t="s">
        <v>662</v>
      </c>
      <c r="B612" s="164">
        <v>0</v>
      </c>
      <c r="C612" s="164">
        <v>0</v>
      </c>
      <c r="D612" s="164">
        <v>0</v>
      </c>
      <c r="E612" s="164">
        <v>0</v>
      </c>
      <c r="F612" s="164">
        <v>0</v>
      </c>
      <c r="G612" s="164">
        <v>0</v>
      </c>
      <c r="H612" s="164">
        <v>0</v>
      </c>
      <c r="I612" s="164">
        <v>0</v>
      </c>
      <c r="J612" s="164">
        <v>0.87</v>
      </c>
      <c r="K612" s="164">
        <v>0.87</v>
      </c>
      <c r="L612" s="164">
        <v>0</v>
      </c>
      <c r="M612" s="164">
        <v>0</v>
      </c>
      <c r="N612" s="164">
        <v>0</v>
      </c>
      <c r="O612" s="164">
        <v>0</v>
      </c>
      <c r="P612" s="164" t="s">
        <v>105</v>
      </c>
      <c r="Q612" s="164" t="s">
        <v>105</v>
      </c>
      <c r="R612" s="186">
        <v>1.62</v>
      </c>
      <c r="S612" s="186">
        <v>0</v>
      </c>
      <c r="T612" s="187">
        <v>0.75</v>
      </c>
      <c r="U612" s="187">
        <v>1.25</v>
      </c>
      <c r="V612" s="188">
        <v>0</v>
      </c>
      <c r="W612" s="188">
        <v>0</v>
      </c>
      <c r="X612" s="186">
        <v>0</v>
      </c>
      <c r="Y612" s="186">
        <v>0</v>
      </c>
      <c r="Z612" s="186">
        <v>0</v>
      </c>
      <c r="AA612" s="167">
        <v>0</v>
      </c>
      <c r="AB612" s="186">
        <v>0</v>
      </c>
      <c r="AC612" s="186">
        <v>0</v>
      </c>
      <c r="AD612" s="167">
        <v>0</v>
      </c>
      <c r="AE612" s="186">
        <v>0</v>
      </c>
      <c r="AF612" s="186">
        <v>0</v>
      </c>
      <c r="AG612" s="167">
        <v>0</v>
      </c>
      <c r="AH612" s="186">
        <v>0</v>
      </c>
      <c r="AI612" s="186">
        <v>0</v>
      </c>
      <c r="AJ612" s="167">
        <v>0</v>
      </c>
      <c r="AK612" s="186">
        <v>0</v>
      </c>
      <c r="AL612" s="186">
        <v>0</v>
      </c>
      <c r="AM612" s="167">
        <v>0</v>
      </c>
      <c r="AN612" s="186">
        <v>0</v>
      </c>
      <c r="AO612" s="186">
        <v>0</v>
      </c>
      <c r="AP612" s="167">
        <v>0</v>
      </c>
      <c r="AQ612" s="189">
        <v>0</v>
      </c>
      <c r="AR612" s="190">
        <v>0</v>
      </c>
      <c r="AS612" s="190">
        <v>0</v>
      </c>
      <c r="AT612" s="190">
        <v>0</v>
      </c>
      <c r="AU612" s="190">
        <v>0</v>
      </c>
      <c r="AV612" s="189">
        <v>0</v>
      </c>
      <c r="AW612" s="189">
        <v>0</v>
      </c>
      <c r="AX612" s="189">
        <v>0</v>
      </c>
    </row>
    <row r="613" spans="1:50" s="236" customFormat="1" ht="20.25" x14ac:dyDescent="0.3">
      <c r="A613" s="228" t="s">
        <v>52</v>
      </c>
      <c r="B613" s="229">
        <v>62</v>
      </c>
      <c r="C613" s="229">
        <v>65</v>
      </c>
      <c r="D613" s="229">
        <v>57</v>
      </c>
      <c r="E613" s="229">
        <v>58</v>
      </c>
      <c r="F613" s="229">
        <v>45</v>
      </c>
      <c r="G613" s="229">
        <v>47.41</v>
      </c>
      <c r="H613" s="229">
        <v>789</v>
      </c>
      <c r="I613" s="229">
        <v>817</v>
      </c>
      <c r="J613" s="229">
        <v>79.5</v>
      </c>
      <c r="K613" s="229">
        <v>85.25</v>
      </c>
      <c r="L613" s="229">
        <v>57.25</v>
      </c>
      <c r="M613" s="229">
        <v>61.5</v>
      </c>
      <c r="N613" s="229">
        <v>1.1839999999999999</v>
      </c>
      <c r="O613" s="229">
        <v>13.389999999999999</v>
      </c>
      <c r="P613" s="229">
        <v>21</v>
      </c>
      <c r="Q613" s="229">
        <v>218</v>
      </c>
      <c r="R613" s="230">
        <v>141</v>
      </c>
      <c r="S613" s="230">
        <v>0</v>
      </c>
      <c r="T613" s="231">
        <v>63.25</v>
      </c>
      <c r="U613" s="231">
        <v>12.94</v>
      </c>
      <c r="V613" s="232">
        <v>0</v>
      </c>
      <c r="W613" s="232">
        <v>0</v>
      </c>
      <c r="X613" s="230">
        <v>0</v>
      </c>
      <c r="Y613" s="230">
        <v>0</v>
      </c>
      <c r="Z613" s="230">
        <v>0</v>
      </c>
      <c r="AA613" s="233">
        <v>0</v>
      </c>
      <c r="AB613" s="230">
        <v>0</v>
      </c>
      <c r="AC613" s="230">
        <v>0</v>
      </c>
      <c r="AD613" s="233">
        <v>0</v>
      </c>
      <c r="AE613" s="230">
        <v>0</v>
      </c>
      <c r="AF613" s="230">
        <v>0</v>
      </c>
      <c r="AG613" s="233">
        <v>0</v>
      </c>
      <c r="AH613" s="230">
        <v>0</v>
      </c>
      <c r="AI613" s="230">
        <v>0</v>
      </c>
      <c r="AJ613" s="233">
        <v>0</v>
      </c>
      <c r="AK613" s="230">
        <v>0</v>
      </c>
      <c r="AL613" s="230">
        <v>0</v>
      </c>
      <c r="AM613" s="233">
        <v>0</v>
      </c>
      <c r="AN613" s="230">
        <v>0</v>
      </c>
      <c r="AO613" s="230">
        <v>0</v>
      </c>
      <c r="AP613" s="233">
        <v>0</v>
      </c>
      <c r="AQ613" s="234">
        <v>67</v>
      </c>
      <c r="AR613" s="235">
        <v>2</v>
      </c>
      <c r="AS613" s="235">
        <v>0</v>
      </c>
      <c r="AT613" s="235">
        <v>4</v>
      </c>
      <c r="AU613" s="235">
        <v>58</v>
      </c>
      <c r="AV613" s="234">
        <v>62</v>
      </c>
      <c r="AW613" s="235">
        <v>51.879999999999995</v>
      </c>
      <c r="AX613" s="234">
        <v>837</v>
      </c>
    </row>
    <row r="614" spans="1:50" ht="20.25" x14ac:dyDescent="0.3">
      <c r="A614" s="163" t="s">
        <v>663</v>
      </c>
      <c r="B614" s="164">
        <v>0</v>
      </c>
      <c r="C614" s="164">
        <v>0</v>
      </c>
      <c r="D614" s="164">
        <v>0</v>
      </c>
      <c r="E614" s="164">
        <v>0</v>
      </c>
      <c r="F614" s="164">
        <v>0</v>
      </c>
      <c r="G614" s="164">
        <v>0</v>
      </c>
      <c r="H614" s="164">
        <v>0</v>
      </c>
      <c r="I614" s="164">
        <v>0</v>
      </c>
      <c r="J614" s="164">
        <v>0</v>
      </c>
      <c r="K614" s="164">
        <v>0</v>
      </c>
      <c r="L614" s="164">
        <v>0</v>
      </c>
      <c r="M614" s="164">
        <v>0</v>
      </c>
      <c r="N614" s="164">
        <v>0</v>
      </c>
      <c r="O614" s="164">
        <v>0</v>
      </c>
      <c r="P614" s="164" t="s">
        <v>105</v>
      </c>
      <c r="Q614" s="164" t="s">
        <v>105</v>
      </c>
      <c r="R614" s="186">
        <v>0</v>
      </c>
      <c r="S614" s="186">
        <v>0</v>
      </c>
      <c r="T614" s="187">
        <v>0</v>
      </c>
      <c r="U614" s="187">
        <v>0</v>
      </c>
      <c r="V614" s="188">
        <v>0</v>
      </c>
      <c r="W614" s="188">
        <v>0</v>
      </c>
      <c r="X614" s="186">
        <v>0</v>
      </c>
      <c r="Y614" s="186">
        <v>0</v>
      </c>
      <c r="Z614" s="186">
        <v>0</v>
      </c>
      <c r="AA614" s="167">
        <v>0</v>
      </c>
      <c r="AB614" s="186">
        <v>0</v>
      </c>
      <c r="AC614" s="186">
        <v>0</v>
      </c>
      <c r="AD614" s="167">
        <v>0</v>
      </c>
      <c r="AE614" s="186">
        <v>0</v>
      </c>
      <c r="AF614" s="186">
        <v>0</v>
      </c>
      <c r="AG614" s="167">
        <v>0</v>
      </c>
      <c r="AH614" s="186">
        <v>0</v>
      </c>
      <c r="AI614" s="186">
        <v>0</v>
      </c>
      <c r="AJ614" s="167">
        <v>0</v>
      </c>
      <c r="AK614" s="186">
        <v>0</v>
      </c>
      <c r="AL614" s="186">
        <v>0</v>
      </c>
      <c r="AM614" s="167">
        <v>0</v>
      </c>
      <c r="AN614" s="186">
        <v>0</v>
      </c>
      <c r="AO614" s="186">
        <v>0</v>
      </c>
      <c r="AP614" s="167">
        <v>0</v>
      </c>
      <c r="AQ614" s="189">
        <v>0</v>
      </c>
      <c r="AR614" s="190">
        <v>0</v>
      </c>
      <c r="AS614" s="190">
        <v>0</v>
      </c>
      <c r="AT614" s="190">
        <v>0</v>
      </c>
      <c r="AU614" s="190">
        <v>0</v>
      </c>
      <c r="AV614" s="189">
        <v>0</v>
      </c>
      <c r="AW614" s="189">
        <v>0</v>
      </c>
      <c r="AX614" s="189">
        <v>0</v>
      </c>
    </row>
    <row r="615" spans="1:50" ht="20.25" x14ac:dyDescent="0.3">
      <c r="A615" s="163" t="s">
        <v>664</v>
      </c>
      <c r="B615" s="164">
        <v>0</v>
      </c>
      <c r="C615" s="164">
        <v>0</v>
      </c>
      <c r="D615" s="164">
        <v>0</v>
      </c>
      <c r="E615" s="164">
        <v>0</v>
      </c>
      <c r="F615" s="164">
        <v>0</v>
      </c>
      <c r="G615" s="164">
        <v>0</v>
      </c>
      <c r="H615" s="164">
        <v>0</v>
      </c>
      <c r="I615" s="164">
        <v>0</v>
      </c>
      <c r="J615" s="164">
        <v>0</v>
      </c>
      <c r="K615" s="164">
        <v>0</v>
      </c>
      <c r="L615" s="164">
        <v>0</v>
      </c>
      <c r="M615" s="164">
        <v>0</v>
      </c>
      <c r="N615" s="164">
        <v>0</v>
      </c>
      <c r="O615" s="164">
        <v>0</v>
      </c>
      <c r="P615" s="164" t="s">
        <v>105</v>
      </c>
      <c r="Q615" s="164" t="s">
        <v>105</v>
      </c>
      <c r="R615" s="186">
        <v>0</v>
      </c>
      <c r="S615" s="186">
        <v>0</v>
      </c>
      <c r="T615" s="187">
        <v>0</v>
      </c>
      <c r="U615" s="187">
        <v>0</v>
      </c>
      <c r="V615" s="188">
        <v>0</v>
      </c>
      <c r="W615" s="188">
        <v>0</v>
      </c>
      <c r="X615" s="186">
        <v>0</v>
      </c>
      <c r="Y615" s="186">
        <v>0</v>
      </c>
      <c r="Z615" s="186">
        <v>0</v>
      </c>
      <c r="AA615" s="167">
        <v>0</v>
      </c>
      <c r="AB615" s="186">
        <v>0</v>
      </c>
      <c r="AC615" s="186">
        <v>0</v>
      </c>
      <c r="AD615" s="167">
        <v>0</v>
      </c>
      <c r="AE615" s="186">
        <v>0</v>
      </c>
      <c r="AF615" s="186">
        <v>0</v>
      </c>
      <c r="AG615" s="167">
        <v>0</v>
      </c>
      <c r="AH615" s="186">
        <v>0</v>
      </c>
      <c r="AI615" s="186">
        <v>0</v>
      </c>
      <c r="AJ615" s="167">
        <v>0</v>
      </c>
      <c r="AK615" s="186">
        <v>0</v>
      </c>
      <c r="AL615" s="186">
        <v>0</v>
      </c>
      <c r="AM615" s="167">
        <v>0</v>
      </c>
      <c r="AN615" s="186">
        <v>0</v>
      </c>
      <c r="AO615" s="186">
        <v>0</v>
      </c>
      <c r="AP615" s="167">
        <v>0</v>
      </c>
      <c r="AQ615" s="189">
        <v>0</v>
      </c>
      <c r="AR615" s="190">
        <v>0</v>
      </c>
      <c r="AS615" s="190">
        <v>0</v>
      </c>
      <c r="AT615" s="190">
        <v>0</v>
      </c>
      <c r="AU615" s="190">
        <v>0</v>
      </c>
      <c r="AV615" s="189">
        <v>0</v>
      </c>
      <c r="AW615" s="189">
        <v>0</v>
      </c>
      <c r="AX615" s="189">
        <v>0</v>
      </c>
    </row>
    <row r="616" spans="1:50" ht="20.25" x14ac:dyDescent="0.3">
      <c r="A616" s="163" t="s">
        <v>53</v>
      </c>
      <c r="B616" s="164">
        <v>2</v>
      </c>
      <c r="C616" s="164">
        <v>3</v>
      </c>
      <c r="D616" s="164">
        <v>2</v>
      </c>
      <c r="E616" s="164">
        <v>2</v>
      </c>
      <c r="F616" s="164">
        <v>1</v>
      </c>
      <c r="G616" s="164">
        <v>0.81</v>
      </c>
      <c r="H616" s="164">
        <v>400</v>
      </c>
      <c r="I616" s="164">
        <v>405</v>
      </c>
      <c r="J616" s="164">
        <v>15</v>
      </c>
      <c r="K616" s="164">
        <v>16.25</v>
      </c>
      <c r="L616" s="164">
        <v>0</v>
      </c>
      <c r="M616" s="164">
        <v>1.25</v>
      </c>
      <c r="N616" s="164">
        <v>0</v>
      </c>
      <c r="O616" s="164">
        <v>0</v>
      </c>
      <c r="P616" s="164" t="s">
        <v>105</v>
      </c>
      <c r="Q616" s="164">
        <v>0</v>
      </c>
      <c r="R616" s="186">
        <v>27.25</v>
      </c>
      <c r="S616" s="186">
        <v>0</v>
      </c>
      <c r="T616" s="187">
        <v>1</v>
      </c>
      <c r="U616" s="187">
        <v>0</v>
      </c>
      <c r="V616" s="188">
        <v>0</v>
      </c>
      <c r="W616" s="188">
        <v>0</v>
      </c>
      <c r="X616" s="186">
        <v>0</v>
      </c>
      <c r="Y616" s="186">
        <v>0</v>
      </c>
      <c r="Z616" s="186">
        <v>0</v>
      </c>
      <c r="AA616" s="167">
        <v>0</v>
      </c>
      <c r="AB616" s="186">
        <v>0</v>
      </c>
      <c r="AC616" s="186">
        <v>0</v>
      </c>
      <c r="AD616" s="167">
        <v>0</v>
      </c>
      <c r="AE616" s="186">
        <v>0</v>
      </c>
      <c r="AF616" s="186">
        <v>0</v>
      </c>
      <c r="AG616" s="167">
        <v>0</v>
      </c>
      <c r="AH616" s="186">
        <v>0</v>
      </c>
      <c r="AI616" s="186">
        <v>0</v>
      </c>
      <c r="AJ616" s="167">
        <v>0</v>
      </c>
      <c r="AK616" s="186">
        <v>0</v>
      </c>
      <c r="AL616" s="186">
        <v>0</v>
      </c>
      <c r="AM616" s="167">
        <v>0</v>
      </c>
      <c r="AN616" s="186">
        <v>0</v>
      </c>
      <c r="AO616" s="186">
        <v>0</v>
      </c>
      <c r="AP616" s="167">
        <v>0</v>
      </c>
      <c r="AQ616" s="189">
        <v>5</v>
      </c>
      <c r="AR616" s="190">
        <v>2</v>
      </c>
      <c r="AS616" s="190">
        <v>0</v>
      </c>
      <c r="AT616" s="190">
        <v>0</v>
      </c>
      <c r="AU616" s="190">
        <v>2</v>
      </c>
      <c r="AV616" s="189">
        <v>2</v>
      </c>
      <c r="AW616" s="189">
        <v>0.94</v>
      </c>
      <c r="AX616" s="189">
        <v>468</v>
      </c>
    </row>
    <row r="617" spans="1:50" ht="20.25" x14ac:dyDescent="0.3">
      <c r="A617" s="163" t="s">
        <v>665</v>
      </c>
      <c r="B617" s="164">
        <v>0</v>
      </c>
      <c r="C617" s="164">
        <v>0</v>
      </c>
      <c r="D617" s="164">
        <v>0</v>
      </c>
      <c r="E617" s="164">
        <v>0</v>
      </c>
      <c r="F617" s="164">
        <v>0</v>
      </c>
      <c r="G617" s="164">
        <v>0</v>
      </c>
      <c r="H617" s="164">
        <v>0</v>
      </c>
      <c r="I617" s="164">
        <v>0</v>
      </c>
      <c r="J617" s="164">
        <v>0</v>
      </c>
      <c r="K617" s="164">
        <v>0</v>
      </c>
      <c r="L617" s="164">
        <v>0</v>
      </c>
      <c r="M617" s="164">
        <v>0</v>
      </c>
      <c r="N617" s="164">
        <v>0</v>
      </c>
      <c r="O617" s="164">
        <v>0</v>
      </c>
      <c r="P617" s="164" t="s">
        <v>105</v>
      </c>
      <c r="Q617" s="164" t="s">
        <v>105</v>
      </c>
      <c r="R617" s="186">
        <v>0</v>
      </c>
      <c r="S617" s="186">
        <v>0</v>
      </c>
      <c r="T617" s="187">
        <v>0</v>
      </c>
      <c r="U617" s="187">
        <v>0</v>
      </c>
      <c r="V617" s="188">
        <v>0</v>
      </c>
      <c r="W617" s="188">
        <v>0</v>
      </c>
      <c r="X617" s="186">
        <v>0</v>
      </c>
      <c r="Y617" s="186">
        <v>0</v>
      </c>
      <c r="Z617" s="186">
        <v>0</v>
      </c>
      <c r="AA617" s="167">
        <v>0</v>
      </c>
      <c r="AB617" s="186">
        <v>0</v>
      </c>
      <c r="AC617" s="186">
        <v>0</v>
      </c>
      <c r="AD617" s="167">
        <v>0</v>
      </c>
      <c r="AE617" s="186">
        <v>0</v>
      </c>
      <c r="AF617" s="186">
        <v>0</v>
      </c>
      <c r="AG617" s="167">
        <v>0</v>
      </c>
      <c r="AH617" s="186">
        <v>0</v>
      </c>
      <c r="AI617" s="186">
        <v>0</v>
      </c>
      <c r="AJ617" s="167">
        <v>0</v>
      </c>
      <c r="AK617" s="186">
        <v>0</v>
      </c>
      <c r="AL617" s="186">
        <v>0</v>
      </c>
      <c r="AM617" s="167">
        <v>0</v>
      </c>
      <c r="AN617" s="186">
        <v>0</v>
      </c>
      <c r="AO617" s="186">
        <v>0</v>
      </c>
      <c r="AP617" s="167">
        <v>0</v>
      </c>
      <c r="AQ617" s="189">
        <v>0</v>
      </c>
      <c r="AR617" s="190">
        <v>0</v>
      </c>
      <c r="AS617" s="190">
        <v>0</v>
      </c>
      <c r="AT617" s="190">
        <v>0</v>
      </c>
      <c r="AU617" s="190">
        <v>0</v>
      </c>
      <c r="AV617" s="189">
        <v>0</v>
      </c>
      <c r="AW617" s="189">
        <v>0</v>
      </c>
      <c r="AX617" s="189">
        <v>0</v>
      </c>
    </row>
    <row r="618" spans="1:50" ht="20.25" x14ac:dyDescent="0.3">
      <c r="A618" s="163" t="s">
        <v>666</v>
      </c>
      <c r="B618" s="164">
        <v>0</v>
      </c>
      <c r="C618" s="164">
        <v>0</v>
      </c>
      <c r="D618" s="164">
        <v>0</v>
      </c>
      <c r="E618" s="164">
        <v>0</v>
      </c>
      <c r="F618" s="164">
        <v>0</v>
      </c>
      <c r="G618" s="164">
        <v>0</v>
      </c>
      <c r="H618" s="164">
        <v>0</v>
      </c>
      <c r="I618" s="164">
        <v>0</v>
      </c>
      <c r="J618" s="164">
        <v>0</v>
      </c>
      <c r="K618" s="164">
        <v>0</v>
      </c>
      <c r="L618" s="164">
        <v>0</v>
      </c>
      <c r="M618" s="164">
        <v>0</v>
      </c>
      <c r="N618" s="164">
        <v>0</v>
      </c>
      <c r="O618" s="164">
        <v>0</v>
      </c>
      <c r="P618" s="164" t="s">
        <v>105</v>
      </c>
      <c r="Q618" s="164" t="s">
        <v>105</v>
      </c>
      <c r="R618" s="186">
        <v>0</v>
      </c>
      <c r="S618" s="186">
        <v>0</v>
      </c>
      <c r="T618" s="187">
        <v>0</v>
      </c>
      <c r="U618" s="187">
        <v>0</v>
      </c>
      <c r="V618" s="188">
        <v>0</v>
      </c>
      <c r="W618" s="188">
        <v>0</v>
      </c>
      <c r="X618" s="186">
        <v>0</v>
      </c>
      <c r="Y618" s="186">
        <v>0</v>
      </c>
      <c r="Z618" s="186">
        <v>0</v>
      </c>
      <c r="AA618" s="167">
        <v>0</v>
      </c>
      <c r="AB618" s="186">
        <v>0</v>
      </c>
      <c r="AC618" s="186">
        <v>0</v>
      </c>
      <c r="AD618" s="167">
        <v>0</v>
      </c>
      <c r="AE618" s="186">
        <v>0</v>
      </c>
      <c r="AF618" s="186">
        <v>0</v>
      </c>
      <c r="AG618" s="167">
        <v>0</v>
      </c>
      <c r="AH618" s="186">
        <v>0</v>
      </c>
      <c r="AI618" s="186">
        <v>0</v>
      </c>
      <c r="AJ618" s="167">
        <v>0</v>
      </c>
      <c r="AK618" s="186">
        <v>0</v>
      </c>
      <c r="AL618" s="186">
        <v>0</v>
      </c>
      <c r="AM618" s="167">
        <v>0</v>
      </c>
      <c r="AN618" s="186">
        <v>0</v>
      </c>
      <c r="AO618" s="186">
        <v>0</v>
      </c>
      <c r="AP618" s="167">
        <v>0</v>
      </c>
      <c r="AQ618" s="189">
        <v>0</v>
      </c>
      <c r="AR618" s="190">
        <v>0</v>
      </c>
      <c r="AS618" s="190">
        <v>0</v>
      </c>
      <c r="AT618" s="190">
        <v>0</v>
      </c>
      <c r="AU618" s="190">
        <v>0</v>
      </c>
      <c r="AV618" s="189">
        <v>0</v>
      </c>
      <c r="AW618" s="189">
        <v>0</v>
      </c>
      <c r="AX618" s="189">
        <v>0</v>
      </c>
    </row>
    <row r="619" spans="1:50" ht="20.25" x14ac:dyDescent="0.3">
      <c r="A619" s="163" t="s">
        <v>667</v>
      </c>
      <c r="B619" s="164">
        <v>0</v>
      </c>
      <c r="C619" s="164">
        <v>0</v>
      </c>
      <c r="D619" s="164">
        <v>0</v>
      </c>
      <c r="E619" s="164">
        <v>0</v>
      </c>
      <c r="F619" s="164">
        <v>0</v>
      </c>
      <c r="G619" s="164">
        <v>0</v>
      </c>
      <c r="H619" s="164">
        <v>0</v>
      </c>
      <c r="I619" s="164">
        <v>0</v>
      </c>
      <c r="J619" s="164">
        <v>0</v>
      </c>
      <c r="K619" s="164">
        <v>0</v>
      </c>
      <c r="L619" s="164">
        <v>0</v>
      </c>
      <c r="M619" s="164">
        <v>0</v>
      </c>
      <c r="N619" s="164">
        <v>0</v>
      </c>
      <c r="O619" s="164">
        <v>0</v>
      </c>
      <c r="P619" s="164" t="s">
        <v>105</v>
      </c>
      <c r="Q619" s="164" t="s">
        <v>105</v>
      </c>
      <c r="R619" s="186">
        <v>0</v>
      </c>
      <c r="S619" s="186">
        <v>0</v>
      </c>
      <c r="T619" s="187">
        <v>0</v>
      </c>
      <c r="U619" s="187">
        <v>0</v>
      </c>
      <c r="V619" s="188">
        <v>0</v>
      </c>
      <c r="W619" s="188">
        <v>0</v>
      </c>
      <c r="X619" s="186">
        <v>0</v>
      </c>
      <c r="Y619" s="186">
        <v>0</v>
      </c>
      <c r="Z619" s="186">
        <v>0</v>
      </c>
      <c r="AA619" s="167">
        <v>0</v>
      </c>
      <c r="AB619" s="186">
        <v>0</v>
      </c>
      <c r="AC619" s="186">
        <v>0</v>
      </c>
      <c r="AD619" s="167">
        <v>0</v>
      </c>
      <c r="AE619" s="186">
        <v>0</v>
      </c>
      <c r="AF619" s="186">
        <v>0</v>
      </c>
      <c r="AG619" s="167">
        <v>0</v>
      </c>
      <c r="AH619" s="186">
        <v>0</v>
      </c>
      <c r="AI619" s="186">
        <v>0</v>
      </c>
      <c r="AJ619" s="167">
        <v>0</v>
      </c>
      <c r="AK619" s="186">
        <v>0</v>
      </c>
      <c r="AL619" s="186">
        <v>0</v>
      </c>
      <c r="AM619" s="167">
        <v>0</v>
      </c>
      <c r="AN619" s="186">
        <v>0</v>
      </c>
      <c r="AO619" s="186">
        <v>0</v>
      </c>
      <c r="AP619" s="167">
        <v>0</v>
      </c>
      <c r="AQ619" s="189">
        <v>0</v>
      </c>
      <c r="AR619" s="190">
        <v>0</v>
      </c>
      <c r="AS619" s="190">
        <v>0</v>
      </c>
      <c r="AT619" s="190">
        <v>0</v>
      </c>
      <c r="AU619" s="190">
        <v>0</v>
      </c>
      <c r="AV619" s="189">
        <v>0</v>
      </c>
      <c r="AW619" s="189">
        <v>0</v>
      </c>
      <c r="AX619" s="189">
        <v>0</v>
      </c>
    </row>
    <row r="620" spans="1:50" ht="20.25" x14ac:dyDescent="0.3">
      <c r="A620" s="163" t="s">
        <v>668</v>
      </c>
      <c r="B620" s="164">
        <v>0</v>
      </c>
      <c r="C620" s="164">
        <v>0</v>
      </c>
      <c r="D620" s="164">
        <v>0</v>
      </c>
      <c r="E620" s="164">
        <v>0</v>
      </c>
      <c r="F620" s="164">
        <v>0</v>
      </c>
      <c r="G620" s="164">
        <v>0</v>
      </c>
      <c r="H620" s="164">
        <v>0</v>
      </c>
      <c r="I620" s="164">
        <v>0</v>
      </c>
      <c r="J620" s="164">
        <v>0</v>
      </c>
      <c r="K620" s="164">
        <v>0</v>
      </c>
      <c r="L620" s="164">
        <v>0</v>
      </c>
      <c r="M620" s="164">
        <v>0</v>
      </c>
      <c r="N620" s="164">
        <v>0</v>
      </c>
      <c r="O620" s="164">
        <v>0</v>
      </c>
      <c r="P620" s="164" t="s">
        <v>105</v>
      </c>
      <c r="Q620" s="164" t="s">
        <v>105</v>
      </c>
      <c r="R620" s="186">
        <v>0</v>
      </c>
      <c r="S620" s="186">
        <v>0</v>
      </c>
      <c r="T620" s="187">
        <v>0</v>
      </c>
      <c r="U620" s="187">
        <v>0</v>
      </c>
      <c r="V620" s="188">
        <v>0</v>
      </c>
      <c r="W620" s="188">
        <v>0</v>
      </c>
      <c r="X620" s="186">
        <v>0</v>
      </c>
      <c r="Y620" s="186">
        <v>0</v>
      </c>
      <c r="Z620" s="186">
        <v>0</v>
      </c>
      <c r="AA620" s="167">
        <v>0</v>
      </c>
      <c r="AB620" s="186">
        <v>0</v>
      </c>
      <c r="AC620" s="186">
        <v>0</v>
      </c>
      <c r="AD620" s="167">
        <v>0</v>
      </c>
      <c r="AE620" s="186">
        <v>0</v>
      </c>
      <c r="AF620" s="186">
        <v>0</v>
      </c>
      <c r="AG620" s="167">
        <v>0</v>
      </c>
      <c r="AH620" s="186">
        <v>0</v>
      </c>
      <c r="AI620" s="186">
        <v>0</v>
      </c>
      <c r="AJ620" s="167">
        <v>0</v>
      </c>
      <c r="AK620" s="186">
        <v>0</v>
      </c>
      <c r="AL620" s="186">
        <v>0</v>
      </c>
      <c r="AM620" s="167">
        <v>0</v>
      </c>
      <c r="AN620" s="186">
        <v>0</v>
      </c>
      <c r="AO620" s="186">
        <v>0</v>
      </c>
      <c r="AP620" s="167">
        <v>0</v>
      </c>
      <c r="AQ620" s="189">
        <v>0</v>
      </c>
      <c r="AR620" s="190">
        <v>0</v>
      </c>
      <c r="AS620" s="190">
        <v>0</v>
      </c>
      <c r="AT620" s="190">
        <v>0</v>
      </c>
      <c r="AU620" s="190">
        <v>0</v>
      </c>
      <c r="AV620" s="189">
        <v>0</v>
      </c>
      <c r="AW620" s="189">
        <v>0</v>
      </c>
      <c r="AX620" s="189">
        <v>0</v>
      </c>
    </row>
    <row r="621" spans="1:50" ht="20.25" x14ac:dyDescent="0.3">
      <c r="A621" s="163" t="s">
        <v>669</v>
      </c>
      <c r="B621" s="164">
        <v>0</v>
      </c>
      <c r="C621" s="164">
        <v>0</v>
      </c>
      <c r="D621" s="164">
        <v>0</v>
      </c>
      <c r="E621" s="164">
        <v>0</v>
      </c>
      <c r="F621" s="164">
        <v>0</v>
      </c>
      <c r="G621" s="164">
        <v>0</v>
      </c>
      <c r="H621" s="164">
        <v>0</v>
      </c>
      <c r="I621" s="164">
        <v>0</v>
      </c>
      <c r="J621" s="164">
        <v>0</v>
      </c>
      <c r="K621" s="164">
        <v>0</v>
      </c>
      <c r="L621" s="164">
        <v>0</v>
      </c>
      <c r="M621" s="164">
        <v>0</v>
      </c>
      <c r="N621" s="164">
        <v>0</v>
      </c>
      <c r="O621" s="164">
        <v>0</v>
      </c>
      <c r="P621" s="164" t="s">
        <v>105</v>
      </c>
      <c r="Q621" s="164" t="s">
        <v>105</v>
      </c>
      <c r="R621" s="186">
        <v>0</v>
      </c>
      <c r="S621" s="186">
        <v>0</v>
      </c>
      <c r="T621" s="187">
        <v>0</v>
      </c>
      <c r="U621" s="187">
        <v>0</v>
      </c>
      <c r="V621" s="188">
        <v>0</v>
      </c>
      <c r="W621" s="188">
        <v>0</v>
      </c>
      <c r="X621" s="186">
        <v>0</v>
      </c>
      <c r="Y621" s="186">
        <v>0</v>
      </c>
      <c r="Z621" s="186">
        <v>0</v>
      </c>
      <c r="AA621" s="167">
        <v>0</v>
      </c>
      <c r="AB621" s="186">
        <v>0</v>
      </c>
      <c r="AC621" s="186">
        <v>0</v>
      </c>
      <c r="AD621" s="167">
        <v>0</v>
      </c>
      <c r="AE621" s="186">
        <v>0</v>
      </c>
      <c r="AF621" s="186">
        <v>0</v>
      </c>
      <c r="AG621" s="167">
        <v>0</v>
      </c>
      <c r="AH621" s="186">
        <v>0</v>
      </c>
      <c r="AI621" s="186">
        <v>0</v>
      </c>
      <c r="AJ621" s="167">
        <v>0</v>
      </c>
      <c r="AK621" s="186">
        <v>0</v>
      </c>
      <c r="AL621" s="186">
        <v>0</v>
      </c>
      <c r="AM621" s="167">
        <v>0</v>
      </c>
      <c r="AN621" s="186">
        <v>0</v>
      </c>
      <c r="AO621" s="186">
        <v>0</v>
      </c>
      <c r="AP621" s="167">
        <v>0</v>
      </c>
      <c r="AQ621" s="189">
        <v>0</v>
      </c>
      <c r="AR621" s="190">
        <v>0</v>
      </c>
      <c r="AS621" s="190">
        <v>0</v>
      </c>
      <c r="AT621" s="190">
        <v>0</v>
      </c>
      <c r="AU621" s="190">
        <v>0</v>
      </c>
      <c r="AV621" s="189">
        <v>0</v>
      </c>
      <c r="AW621" s="189">
        <v>0</v>
      </c>
      <c r="AX621" s="189">
        <v>0</v>
      </c>
    </row>
    <row r="622" spans="1:50" ht="20.25" x14ac:dyDescent="0.3">
      <c r="A622" s="163" t="s">
        <v>670</v>
      </c>
      <c r="B622" s="164">
        <v>0</v>
      </c>
      <c r="C622" s="164">
        <v>0</v>
      </c>
      <c r="D622" s="164">
        <v>0</v>
      </c>
      <c r="E622" s="164">
        <v>0</v>
      </c>
      <c r="F622" s="164">
        <v>0</v>
      </c>
      <c r="G622" s="164">
        <v>0</v>
      </c>
      <c r="H622" s="164">
        <v>0</v>
      </c>
      <c r="I622" s="164">
        <v>0</v>
      </c>
      <c r="J622" s="164">
        <v>0</v>
      </c>
      <c r="K622" s="164">
        <v>0</v>
      </c>
      <c r="L622" s="164">
        <v>0</v>
      </c>
      <c r="M622" s="164">
        <v>0</v>
      </c>
      <c r="N622" s="164">
        <v>0</v>
      </c>
      <c r="O622" s="164">
        <v>0</v>
      </c>
      <c r="P622" s="164" t="s">
        <v>105</v>
      </c>
      <c r="Q622" s="164" t="s">
        <v>105</v>
      </c>
      <c r="R622" s="186">
        <v>0</v>
      </c>
      <c r="S622" s="186">
        <v>0</v>
      </c>
      <c r="T622" s="187">
        <v>0</v>
      </c>
      <c r="U622" s="187">
        <v>0</v>
      </c>
      <c r="V622" s="188">
        <v>0</v>
      </c>
      <c r="W622" s="188">
        <v>0</v>
      </c>
      <c r="X622" s="186">
        <v>0</v>
      </c>
      <c r="Y622" s="186">
        <v>0</v>
      </c>
      <c r="Z622" s="186">
        <v>0</v>
      </c>
      <c r="AA622" s="167">
        <v>0</v>
      </c>
      <c r="AB622" s="186">
        <v>0</v>
      </c>
      <c r="AC622" s="186">
        <v>0</v>
      </c>
      <c r="AD622" s="167">
        <v>0</v>
      </c>
      <c r="AE622" s="186">
        <v>0</v>
      </c>
      <c r="AF622" s="186">
        <v>0</v>
      </c>
      <c r="AG622" s="167">
        <v>0</v>
      </c>
      <c r="AH622" s="186">
        <v>0</v>
      </c>
      <c r="AI622" s="186">
        <v>0</v>
      </c>
      <c r="AJ622" s="167">
        <v>0</v>
      </c>
      <c r="AK622" s="186">
        <v>0</v>
      </c>
      <c r="AL622" s="186">
        <v>0</v>
      </c>
      <c r="AM622" s="167">
        <v>0</v>
      </c>
      <c r="AN622" s="186">
        <v>0</v>
      </c>
      <c r="AO622" s="186">
        <v>0</v>
      </c>
      <c r="AP622" s="167">
        <v>0</v>
      </c>
      <c r="AQ622" s="189">
        <v>0</v>
      </c>
      <c r="AR622" s="190">
        <v>0</v>
      </c>
      <c r="AS622" s="190">
        <v>0</v>
      </c>
      <c r="AT622" s="190">
        <v>0</v>
      </c>
      <c r="AU622" s="190">
        <v>0</v>
      </c>
      <c r="AV622" s="189">
        <v>0</v>
      </c>
      <c r="AW622" s="189">
        <v>0</v>
      </c>
      <c r="AX622" s="189">
        <v>0</v>
      </c>
    </row>
    <row r="623" spans="1:50" ht="20.25" x14ac:dyDescent="0.3">
      <c r="A623" s="163" t="s">
        <v>671</v>
      </c>
      <c r="B623" s="164">
        <v>0</v>
      </c>
      <c r="C623" s="164">
        <v>0</v>
      </c>
      <c r="D623" s="164">
        <v>0</v>
      </c>
      <c r="E623" s="164">
        <v>0</v>
      </c>
      <c r="F623" s="164">
        <v>0</v>
      </c>
      <c r="G623" s="164">
        <v>0</v>
      </c>
      <c r="H623" s="164">
        <v>0</v>
      </c>
      <c r="I623" s="164">
        <v>0</v>
      </c>
      <c r="J623" s="164">
        <v>0</v>
      </c>
      <c r="K623" s="164">
        <v>0</v>
      </c>
      <c r="L623" s="164">
        <v>0</v>
      </c>
      <c r="M623" s="164">
        <v>0</v>
      </c>
      <c r="N623" s="164">
        <v>0</v>
      </c>
      <c r="O623" s="164">
        <v>0</v>
      </c>
      <c r="P623" s="164" t="s">
        <v>105</v>
      </c>
      <c r="Q623" s="164" t="s">
        <v>105</v>
      </c>
      <c r="R623" s="186">
        <v>0</v>
      </c>
      <c r="S623" s="186">
        <v>0</v>
      </c>
      <c r="T623" s="187">
        <v>0</v>
      </c>
      <c r="U623" s="187">
        <v>0</v>
      </c>
      <c r="V623" s="188">
        <v>0</v>
      </c>
      <c r="W623" s="188">
        <v>0</v>
      </c>
      <c r="X623" s="186">
        <v>0</v>
      </c>
      <c r="Y623" s="186">
        <v>0</v>
      </c>
      <c r="Z623" s="186">
        <v>0</v>
      </c>
      <c r="AA623" s="167">
        <v>0</v>
      </c>
      <c r="AB623" s="186">
        <v>0</v>
      </c>
      <c r="AC623" s="186">
        <v>0</v>
      </c>
      <c r="AD623" s="167">
        <v>0</v>
      </c>
      <c r="AE623" s="186">
        <v>0</v>
      </c>
      <c r="AF623" s="186">
        <v>0</v>
      </c>
      <c r="AG623" s="167">
        <v>0</v>
      </c>
      <c r="AH623" s="186">
        <v>0</v>
      </c>
      <c r="AI623" s="186">
        <v>0</v>
      </c>
      <c r="AJ623" s="167">
        <v>0</v>
      </c>
      <c r="AK623" s="186">
        <v>0</v>
      </c>
      <c r="AL623" s="186">
        <v>0</v>
      </c>
      <c r="AM623" s="167">
        <v>0</v>
      </c>
      <c r="AN623" s="186">
        <v>0</v>
      </c>
      <c r="AO623" s="186">
        <v>0</v>
      </c>
      <c r="AP623" s="167">
        <v>0</v>
      </c>
      <c r="AQ623" s="189">
        <v>0</v>
      </c>
      <c r="AR623" s="190">
        <v>0</v>
      </c>
      <c r="AS623" s="190">
        <v>0</v>
      </c>
      <c r="AT623" s="190">
        <v>0</v>
      </c>
      <c r="AU623" s="190">
        <v>0</v>
      </c>
      <c r="AV623" s="189">
        <v>0</v>
      </c>
      <c r="AW623" s="189">
        <v>0</v>
      </c>
      <c r="AX623" s="189">
        <v>0</v>
      </c>
    </row>
    <row r="624" spans="1:50" ht="20.25" x14ac:dyDescent="0.3">
      <c r="A624" s="163" t="s">
        <v>672</v>
      </c>
      <c r="B624" s="164">
        <v>0</v>
      </c>
      <c r="C624" s="164">
        <v>0</v>
      </c>
      <c r="D624" s="164">
        <v>0</v>
      </c>
      <c r="E624" s="164">
        <v>0</v>
      </c>
      <c r="F624" s="164">
        <v>0</v>
      </c>
      <c r="G624" s="164">
        <v>0</v>
      </c>
      <c r="H624" s="164">
        <v>0</v>
      </c>
      <c r="I624" s="164">
        <v>0</v>
      </c>
      <c r="J624" s="164">
        <v>0</v>
      </c>
      <c r="K624" s="164">
        <v>0</v>
      </c>
      <c r="L624" s="164">
        <v>0</v>
      </c>
      <c r="M624" s="164">
        <v>0</v>
      </c>
      <c r="N624" s="164">
        <v>0</v>
      </c>
      <c r="O624" s="164">
        <v>0</v>
      </c>
      <c r="P624" s="164" t="s">
        <v>105</v>
      </c>
      <c r="Q624" s="164" t="s">
        <v>105</v>
      </c>
      <c r="R624" s="186">
        <v>0</v>
      </c>
      <c r="S624" s="186">
        <v>0</v>
      </c>
      <c r="T624" s="187">
        <v>0</v>
      </c>
      <c r="U624" s="187">
        <v>0</v>
      </c>
      <c r="V624" s="188">
        <v>0</v>
      </c>
      <c r="W624" s="188">
        <v>0</v>
      </c>
      <c r="X624" s="186">
        <v>0</v>
      </c>
      <c r="Y624" s="186">
        <v>0</v>
      </c>
      <c r="Z624" s="186">
        <v>0</v>
      </c>
      <c r="AA624" s="167">
        <v>0</v>
      </c>
      <c r="AB624" s="186">
        <v>0</v>
      </c>
      <c r="AC624" s="186">
        <v>0</v>
      </c>
      <c r="AD624" s="167">
        <v>0</v>
      </c>
      <c r="AE624" s="186">
        <v>0</v>
      </c>
      <c r="AF624" s="186">
        <v>0</v>
      </c>
      <c r="AG624" s="167">
        <v>0</v>
      </c>
      <c r="AH624" s="186">
        <v>0</v>
      </c>
      <c r="AI624" s="186">
        <v>0</v>
      </c>
      <c r="AJ624" s="167">
        <v>0</v>
      </c>
      <c r="AK624" s="186">
        <v>0</v>
      </c>
      <c r="AL624" s="186">
        <v>0</v>
      </c>
      <c r="AM624" s="167">
        <v>0</v>
      </c>
      <c r="AN624" s="186">
        <v>0</v>
      </c>
      <c r="AO624" s="186">
        <v>0</v>
      </c>
      <c r="AP624" s="167">
        <v>0</v>
      </c>
      <c r="AQ624" s="189">
        <v>0</v>
      </c>
      <c r="AR624" s="190">
        <v>0</v>
      </c>
      <c r="AS624" s="190">
        <v>0</v>
      </c>
      <c r="AT624" s="190">
        <v>0</v>
      </c>
      <c r="AU624" s="190">
        <v>0</v>
      </c>
      <c r="AV624" s="189">
        <v>0</v>
      </c>
      <c r="AW624" s="189">
        <v>0</v>
      </c>
      <c r="AX624" s="189">
        <v>0</v>
      </c>
    </row>
    <row r="625" spans="1:50" ht="20.25" x14ac:dyDescent="0.3">
      <c r="A625" s="163" t="s">
        <v>673</v>
      </c>
      <c r="B625" s="164">
        <v>0</v>
      </c>
      <c r="C625" s="164">
        <v>0</v>
      </c>
      <c r="D625" s="164">
        <v>0</v>
      </c>
      <c r="E625" s="164">
        <v>0</v>
      </c>
      <c r="F625" s="164">
        <v>0</v>
      </c>
      <c r="G625" s="164">
        <v>0</v>
      </c>
      <c r="H625" s="164">
        <v>0</v>
      </c>
      <c r="I625" s="164">
        <v>0</v>
      </c>
      <c r="J625" s="164">
        <v>0</v>
      </c>
      <c r="K625" s="164">
        <v>0</v>
      </c>
      <c r="L625" s="164">
        <v>0</v>
      </c>
      <c r="M625" s="164">
        <v>0</v>
      </c>
      <c r="N625" s="164">
        <v>0</v>
      </c>
      <c r="O625" s="164">
        <v>0</v>
      </c>
      <c r="P625" s="164" t="s">
        <v>105</v>
      </c>
      <c r="Q625" s="164" t="s">
        <v>105</v>
      </c>
      <c r="R625" s="186">
        <v>0</v>
      </c>
      <c r="S625" s="186">
        <v>0</v>
      </c>
      <c r="T625" s="187">
        <v>0</v>
      </c>
      <c r="U625" s="187">
        <v>0</v>
      </c>
      <c r="V625" s="188">
        <v>0</v>
      </c>
      <c r="W625" s="188">
        <v>0</v>
      </c>
      <c r="X625" s="186">
        <v>0</v>
      </c>
      <c r="Y625" s="186">
        <v>0</v>
      </c>
      <c r="Z625" s="186">
        <v>0</v>
      </c>
      <c r="AA625" s="167">
        <v>0</v>
      </c>
      <c r="AB625" s="186">
        <v>0</v>
      </c>
      <c r="AC625" s="186">
        <v>0</v>
      </c>
      <c r="AD625" s="167">
        <v>0</v>
      </c>
      <c r="AE625" s="186">
        <v>0</v>
      </c>
      <c r="AF625" s="186">
        <v>0</v>
      </c>
      <c r="AG625" s="167">
        <v>0</v>
      </c>
      <c r="AH625" s="186">
        <v>0</v>
      </c>
      <c r="AI625" s="186">
        <v>0</v>
      </c>
      <c r="AJ625" s="167">
        <v>0</v>
      </c>
      <c r="AK625" s="186">
        <v>0</v>
      </c>
      <c r="AL625" s="186">
        <v>0</v>
      </c>
      <c r="AM625" s="167">
        <v>0</v>
      </c>
      <c r="AN625" s="186">
        <v>0</v>
      </c>
      <c r="AO625" s="186">
        <v>0</v>
      </c>
      <c r="AP625" s="167">
        <v>0</v>
      </c>
      <c r="AQ625" s="189">
        <v>0</v>
      </c>
      <c r="AR625" s="190">
        <v>0</v>
      </c>
      <c r="AS625" s="190">
        <v>0</v>
      </c>
      <c r="AT625" s="190">
        <v>0</v>
      </c>
      <c r="AU625" s="190">
        <v>0</v>
      </c>
      <c r="AV625" s="189">
        <v>0</v>
      </c>
      <c r="AW625" s="189">
        <v>0</v>
      </c>
      <c r="AX625" s="189">
        <v>0</v>
      </c>
    </row>
    <row r="626" spans="1:50" ht="20.25" x14ac:dyDescent="0.3">
      <c r="A626" s="163" t="s">
        <v>674</v>
      </c>
      <c r="B626" s="164">
        <v>0</v>
      </c>
      <c r="C626" s="164">
        <v>0</v>
      </c>
      <c r="D626" s="164">
        <v>0</v>
      </c>
      <c r="E626" s="164">
        <v>0</v>
      </c>
      <c r="F626" s="164">
        <v>0</v>
      </c>
      <c r="G626" s="164">
        <v>0</v>
      </c>
      <c r="H626" s="164">
        <v>0</v>
      </c>
      <c r="I626" s="164">
        <v>0</v>
      </c>
      <c r="J626" s="164">
        <v>0</v>
      </c>
      <c r="K626" s="164">
        <v>0</v>
      </c>
      <c r="L626" s="164">
        <v>0</v>
      </c>
      <c r="M626" s="164">
        <v>0</v>
      </c>
      <c r="N626" s="164">
        <v>0</v>
      </c>
      <c r="O626" s="164">
        <v>0</v>
      </c>
      <c r="P626" s="164" t="s">
        <v>105</v>
      </c>
      <c r="Q626" s="164" t="s">
        <v>105</v>
      </c>
      <c r="R626" s="186">
        <v>0</v>
      </c>
      <c r="S626" s="186">
        <v>0</v>
      </c>
      <c r="T626" s="187">
        <v>0</v>
      </c>
      <c r="U626" s="187">
        <v>0</v>
      </c>
      <c r="V626" s="188">
        <v>0</v>
      </c>
      <c r="W626" s="188">
        <v>0</v>
      </c>
      <c r="X626" s="186">
        <v>0</v>
      </c>
      <c r="Y626" s="186">
        <v>0</v>
      </c>
      <c r="Z626" s="186">
        <v>0</v>
      </c>
      <c r="AA626" s="167">
        <v>0</v>
      </c>
      <c r="AB626" s="186">
        <v>0</v>
      </c>
      <c r="AC626" s="186">
        <v>0</v>
      </c>
      <c r="AD626" s="167">
        <v>0</v>
      </c>
      <c r="AE626" s="186">
        <v>0</v>
      </c>
      <c r="AF626" s="186">
        <v>0</v>
      </c>
      <c r="AG626" s="167">
        <v>0</v>
      </c>
      <c r="AH626" s="186">
        <v>0</v>
      </c>
      <c r="AI626" s="186">
        <v>0</v>
      </c>
      <c r="AJ626" s="167">
        <v>0</v>
      </c>
      <c r="AK626" s="186">
        <v>0</v>
      </c>
      <c r="AL626" s="186">
        <v>0</v>
      </c>
      <c r="AM626" s="167">
        <v>0</v>
      </c>
      <c r="AN626" s="186">
        <v>0</v>
      </c>
      <c r="AO626" s="186">
        <v>0</v>
      </c>
      <c r="AP626" s="167">
        <v>0</v>
      </c>
      <c r="AQ626" s="189">
        <v>0</v>
      </c>
      <c r="AR626" s="190">
        <v>0</v>
      </c>
      <c r="AS626" s="190">
        <v>0</v>
      </c>
      <c r="AT626" s="190">
        <v>0</v>
      </c>
      <c r="AU626" s="190">
        <v>0</v>
      </c>
      <c r="AV626" s="189">
        <v>0</v>
      </c>
      <c r="AW626" s="189">
        <v>0</v>
      </c>
      <c r="AX626" s="189">
        <v>0</v>
      </c>
    </row>
    <row r="627" spans="1:50" ht="20.25" x14ac:dyDescent="0.3">
      <c r="A627" s="163" t="s">
        <v>675</v>
      </c>
      <c r="B627" s="164">
        <v>0</v>
      </c>
      <c r="C627" s="164">
        <v>0</v>
      </c>
      <c r="D627" s="164">
        <v>0</v>
      </c>
      <c r="E627" s="164">
        <v>0</v>
      </c>
      <c r="F627" s="164">
        <v>0</v>
      </c>
      <c r="G627" s="164">
        <v>0</v>
      </c>
      <c r="H627" s="164">
        <v>0</v>
      </c>
      <c r="I627" s="164">
        <v>0</v>
      </c>
      <c r="J627" s="164">
        <v>0</v>
      </c>
      <c r="K627" s="164">
        <v>0</v>
      </c>
      <c r="L627" s="164">
        <v>0</v>
      </c>
      <c r="M627" s="164">
        <v>0</v>
      </c>
      <c r="N627" s="164">
        <v>0</v>
      </c>
      <c r="O627" s="164">
        <v>0</v>
      </c>
      <c r="P627" s="164" t="s">
        <v>105</v>
      </c>
      <c r="Q627" s="164" t="s">
        <v>105</v>
      </c>
      <c r="R627" s="186">
        <v>0</v>
      </c>
      <c r="S627" s="186">
        <v>0</v>
      </c>
      <c r="T627" s="187">
        <v>0</v>
      </c>
      <c r="U627" s="187">
        <v>0</v>
      </c>
      <c r="V627" s="188">
        <v>0</v>
      </c>
      <c r="W627" s="188">
        <v>0</v>
      </c>
      <c r="X627" s="186">
        <v>0</v>
      </c>
      <c r="Y627" s="186">
        <v>0</v>
      </c>
      <c r="Z627" s="186">
        <v>0</v>
      </c>
      <c r="AA627" s="167">
        <v>0</v>
      </c>
      <c r="AB627" s="186">
        <v>0</v>
      </c>
      <c r="AC627" s="186">
        <v>0</v>
      </c>
      <c r="AD627" s="167">
        <v>0</v>
      </c>
      <c r="AE627" s="186">
        <v>0</v>
      </c>
      <c r="AF627" s="186">
        <v>0</v>
      </c>
      <c r="AG627" s="167">
        <v>0</v>
      </c>
      <c r="AH627" s="186">
        <v>0</v>
      </c>
      <c r="AI627" s="186">
        <v>0</v>
      </c>
      <c r="AJ627" s="167">
        <v>0</v>
      </c>
      <c r="AK627" s="186">
        <v>0</v>
      </c>
      <c r="AL627" s="186">
        <v>0</v>
      </c>
      <c r="AM627" s="167">
        <v>0</v>
      </c>
      <c r="AN627" s="186">
        <v>0</v>
      </c>
      <c r="AO627" s="186">
        <v>0</v>
      </c>
      <c r="AP627" s="167">
        <v>0</v>
      </c>
      <c r="AQ627" s="189">
        <v>0</v>
      </c>
      <c r="AR627" s="190">
        <v>0</v>
      </c>
      <c r="AS627" s="190">
        <v>0</v>
      </c>
      <c r="AT627" s="190">
        <v>0</v>
      </c>
      <c r="AU627" s="190">
        <v>0</v>
      </c>
      <c r="AV627" s="189">
        <v>0</v>
      </c>
      <c r="AW627" s="189">
        <v>0</v>
      </c>
      <c r="AX627" s="189">
        <v>0</v>
      </c>
    </row>
    <row r="628" spans="1:50" ht="20.25" x14ac:dyDescent="0.3">
      <c r="A628" s="163" t="s">
        <v>676</v>
      </c>
      <c r="B628" s="164">
        <v>0</v>
      </c>
      <c r="C628" s="164">
        <v>0</v>
      </c>
      <c r="D628" s="164">
        <v>0</v>
      </c>
      <c r="E628" s="164">
        <v>0</v>
      </c>
      <c r="F628" s="164">
        <v>0</v>
      </c>
      <c r="G628" s="164">
        <v>0</v>
      </c>
      <c r="H628" s="164">
        <v>0</v>
      </c>
      <c r="I628" s="164">
        <v>0</v>
      </c>
      <c r="J628" s="164">
        <v>0</v>
      </c>
      <c r="K628" s="164">
        <v>0</v>
      </c>
      <c r="L628" s="164">
        <v>0</v>
      </c>
      <c r="M628" s="164">
        <v>0</v>
      </c>
      <c r="N628" s="164">
        <v>0</v>
      </c>
      <c r="O628" s="164">
        <v>0</v>
      </c>
      <c r="P628" s="164" t="s">
        <v>105</v>
      </c>
      <c r="Q628" s="164" t="s">
        <v>105</v>
      </c>
      <c r="R628" s="186">
        <v>0</v>
      </c>
      <c r="S628" s="186">
        <v>0</v>
      </c>
      <c r="T628" s="187">
        <v>0</v>
      </c>
      <c r="U628" s="187">
        <v>0</v>
      </c>
      <c r="V628" s="188">
        <v>0</v>
      </c>
      <c r="W628" s="188">
        <v>0</v>
      </c>
      <c r="X628" s="186">
        <v>0</v>
      </c>
      <c r="Y628" s="186">
        <v>0</v>
      </c>
      <c r="Z628" s="186">
        <v>0</v>
      </c>
      <c r="AA628" s="167">
        <v>0</v>
      </c>
      <c r="AB628" s="186">
        <v>0</v>
      </c>
      <c r="AC628" s="186">
        <v>0</v>
      </c>
      <c r="AD628" s="167">
        <v>0</v>
      </c>
      <c r="AE628" s="186">
        <v>0</v>
      </c>
      <c r="AF628" s="186">
        <v>0</v>
      </c>
      <c r="AG628" s="167">
        <v>0</v>
      </c>
      <c r="AH628" s="186">
        <v>0</v>
      </c>
      <c r="AI628" s="186">
        <v>0</v>
      </c>
      <c r="AJ628" s="167">
        <v>0</v>
      </c>
      <c r="AK628" s="186">
        <v>0</v>
      </c>
      <c r="AL628" s="186">
        <v>0</v>
      </c>
      <c r="AM628" s="167">
        <v>0</v>
      </c>
      <c r="AN628" s="186">
        <v>0</v>
      </c>
      <c r="AO628" s="186">
        <v>0</v>
      </c>
      <c r="AP628" s="167">
        <v>0</v>
      </c>
      <c r="AQ628" s="189">
        <v>0</v>
      </c>
      <c r="AR628" s="190">
        <v>0</v>
      </c>
      <c r="AS628" s="190">
        <v>0</v>
      </c>
      <c r="AT628" s="190">
        <v>0</v>
      </c>
      <c r="AU628" s="190">
        <v>0</v>
      </c>
      <c r="AV628" s="189">
        <v>0</v>
      </c>
      <c r="AW628" s="189">
        <v>0</v>
      </c>
      <c r="AX628" s="189">
        <v>0</v>
      </c>
    </row>
    <row r="629" spans="1:50" ht="20.25" x14ac:dyDescent="0.3">
      <c r="A629" s="163" t="s">
        <v>677</v>
      </c>
      <c r="B629" s="164">
        <v>0</v>
      </c>
      <c r="C629" s="164">
        <v>0</v>
      </c>
      <c r="D629" s="164">
        <v>0</v>
      </c>
      <c r="E629" s="164">
        <v>0</v>
      </c>
      <c r="F629" s="164">
        <v>0</v>
      </c>
      <c r="G629" s="164">
        <v>0</v>
      </c>
      <c r="H629" s="164">
        <v>0</v>
      </c>
      <c r="I629" s="164">
        <v>0</v>
      </c>
      <c r="J629" s="164">
        <v>0</v>
      </c>
      <c r="K629" s="164">
        <v>0</v>
      </c>
      <c r="L629" s="164">
        <v>0</v>
      </c>
      <c r="M629" s="164">
        <v>0</v>
      </c>
      <c r="N629" s="164">
        <v>0</v>
      </c>
      <c r="O629" s="164">
        <v>0</v>
      </c>
      <c r="P629" s="164" t="s">
        <v>105</v>
      </c>
      <c r="Q629" s="164" t="s">
        <v>105</v>
      </c>
      <c r="R629" s="186">
        <v>0</v>
      </c>
      <c r="S629" s="186">
        <v>0</v>
      </c>
      <c r="T629" s="187">
        <v>0</v>
      </c>
      <c r="U629" s="187">
        <v>0</v>
      </c>
      <c r="V629" s="188">
        <v>0</v>
      </c>
      <c r="W629" s="188">
        <v>0</v>
      </c>
      <c r="X629" s="186">
        <v>0</v>
      </c>
      <c r="Y629" s="186">
        <v>0</v>
      </c>
      <c r="Z629" s="186">
        <v>0</v>
      </c>
      <c r="AA629" s="167">
        <v>0</v>
      </c>
      <c r="AB629" s="186">
        <v>0</v>
      </c>
      <c r="AC629" s="186">
        <v>0</v>
      </c>
      <c r="AD629" s="167">
        <v>0</v>
      </c>
      <c r="AE629" s="186">
        <v>0</v>
      </c>
      <c r="AF629" s="186">
        <v>0</v>
      </c>
      <c r="AG629" s="167">
        <v>0</v>
      </c>
      <c r="AH629" s="186">
        <v>0</v>
      </c>
      <c r="AI629" s="186">
        <v>0</v>
      </c>
      <c r="AJ629" s="167">
        <v>0</v>
      </c>
      <c r="AK629" s="186">
        <v>0</v>
      </c>
      <c r="AL629" s="186">
        <v>0</v>
      </c>
      <c r="AM629" s="167">
        <v>0</v>
      </c>
      <c r="AN629" s="186">
        <v>0</v>
      </c>
      <c r="AO629" s="186">
        <v>0</v>
      </c>
      <c r="AP629" s="167">
        <v>0</v>
      </c>
      <c r="AQ629" s="189">
        <v>0</v>
      </c>
      <c r="AR629" s="190">
        <v>0</v>
      </c>
      <c r="AS629" s="190">
        <v>0</v>
      </c>
      <c r="AT629" s="190">
        <v>0</v>
      </c>
      <c r="AU629" s="190">
        <v>0</v>
      </c>
      <c r="AV629" s="189">
        <v>0</v>
      </c>
      <c r="AW629" s="189">
        <v>0</v>
      </c>
      <c r="AX629" s="189">
        <v>0</v>
      </c>
    </row>
    <row r="630" spans="1:50" ht="20.25" x14ac:dyDescent="0.3">
      <c r="A630" s="163" t="s">
        <v>678</v>
      </c>
      <c r="B630" s="164">
        <v>0</v>
      </c>
      <c r="C630" s="164">
        <v>0</v>
      </c>
      <c r="D630" s="164">
        <v>0</v>
      </c>
      <c r="E630" s="164">
        <v>0</v>
      </c>
      <c r="F630" s="164">
        <v>0</v>
      </c>
      <c r="G630" s="164">
        <v>0</v>
      </c>
      <c r="H630" s="164">
        <v>0</v>
      </c>
      <c r="I630" s="164">
        <v>0</v>
      </c>
      <c r="J630" s="164">
        <v>0</v>
      </c>
      <c r="K630" s="164">
        <v>0</v>
      </c>
      <c r="L630" s="164">
        <v>0</v>
      </c>
      <c r="M630" s="164">
        <v>0</v>
      </c>
      <c r="N630" s="164">
        <v>0</v>
      </c>
      <c r="O630" s="164">
        <v>0</v>
      </c>
      <c r="P630" s="164" t="s">
        <v>105</v>
      </c>
      <c r="Q630" s="164" t="s">
        <v>105</v>
      </c>
      <c r="R630" s="186">
        <v>0</v>
      </c>
      <c r="S630" s="186">
        <v>0</v>
      </c>
      <c r="T630" s="187">
        <v>0</v>
      </c>
      <c r="U630" s="187">
        <v>0</v>
      </c>
      <c r="V630" s="188">
        <v>0</v>
      </c>
      <c r="W630" s="188">
        <v>0</v>
      </c>
      <c r="X630" s="186">
        <v>0</v>
      </c>
      <c r="Y630" s="186">
        <v>0</v>
      </c>
      <c r="Z630" s="186">
        <v>0</v>
      </c>
      <c r="AA630" s="167">
        <v>0</v>
      </c>
      <c r="AB630" s="186">
        <v>0</v>
      </c>
      <c r="AC630" s="186">
        <v>0</v>
      </c>
      <c r="AD630" s="167">
        <v>0</v>
      </c>
      <c r="AE630" s="186">
        <v>0</v>
      </c>
      <c r="AF630" s="186">
        <v>0</v>
      </c>
      <c r="AG630" s="167">
        <v>0</v>
      </c>
      <c r="AH630" s="186">
        <v>0</v>
      </c>
      <c r="AI630" s="186">
        <v>0</v>
      </c>
      <c r="AJ630" s="167">
        <v>0</v>
      </c>
      <c r="AK630" s="186">
        <v>0</v>
      </c>
      <c r="AL630" s="186">
        <v>0</v>
      </c>
      <c r="AM630" s="167">
        <v>0</v>
      </c>
      <c r="AN630" s="186">
        <v>0</v>
      </c>
      <c r="AO630" s="186">
        <v>0</v>
      </c>
      <c r="AP630" s="167">
        <v>0</v>
      </c>
      <c r="AQ630" s="189">
        <v>0</v>
      </c>
      <c r="AR630" s="190">
        <v>0</v>
      </c>
      <c r="AS630" s="190">
        <v>0</v>
      </c>
      <c r="AT630" s="190">
        <v>0</v>
      </c>
      <c r="AU630" s="190">
        <v>0</v>
      </c>
      <c r="AV630" s="189">
        <v>0</v>
      </c>
      <c r="AW630" s="189">
        <v>0</v>
      </c>
      <c r="AX630" s="189">
        <v>0</v>
      </c>
    </row>
    <row r="631" spans="1:50" ht="20.25" x14ac:dyDescent="0.3">
      <c r="A631" s="163" t="s">
        <v>679</v>
      </c>
      <c r="B631" s="164">
        <v>0</v>
      </c>
      <c r="C631" s="164">
        <v>0</v>
      </c>
      <c r="D631" s="164">
        <v>0</v>
      </c>
      <c r="E631" s="164">
        <v>0</v>
      </c>
      <c r="F631" s="164">
        <v>0</v>
      </c>
      <c r="G631" s="164">
        <v>0</v>
      </c>
      <c r="H631" s="164">
        <v>0</v>
      </c>
      <c r="I631" s="164">
        <v>0</v>
      </c>
      <c r="J631" s="164">
        <v>0</v>
      </c>
      <c r="K631" s="164">
        <v>0</v>
      </c>
      <c r="L631" s="164">
        <v>0</v>
      </c>
      <c r="M631" s="164">
        <v>0</v>
      </c>
      <c r="N631" s="164">
        <v>0</v>
      </c>
      <c r="O631" s="164">
        <v>0</v>
      </c>
      <c r="P631" s="164" t="s">
        <v>105</v>
      </c>
      <c r="Q631" s="164" t="s">
        <v>105</v>
      </c>
      <c r="R631" s="186">
        <v>0</v>
      </c>
      <c r="S631" s="186">
        <v>0</v>
      </c>
      <c r="T631" s="187">
        <v>0</v>
      </c>
      <c r="U631" s="187">
        <v>0</v>
      </c>
      <c r="V631" s="188">
        <v>0</v>
      </c>
      <c r="W631" s="188">
        <v>0</v>
      </c>
      <c r="X631" s="186">
        <v>0</v>
      </c>
      <c r="Y631" s="186">
        <v>0</v>
      </c>
      <c r="Z631" s="186">
        <v>0</v>
      </c>
      <c r="AA631" s="167">
        <v>0</v>
      </c>
      <c r="AB631" s="186">
        <v>0</v>
      </c>
      <c r="AC631" s="186">
        <v>0</v>
      </c>
      <c r="AD631" s="167">
        <v>0</v>
      </c>
      <c r="AE631" s="186">
        <v>0</v>
      </c>
      <c r="AF631" s="186">
        <v>0</v>
      </c>
      <c r="AG631" s="167">
        <v>0</v>
      </c>
      <c r="AH631" s="186">
        <v>0</v>
      </c>
      <c r="AI631" s="186">
        <v>0</v>
      </c>
      <c r="AJ631" s="167">
        <v>0</v>
      </c>
      <c r="AK631" s="186">
        <v>0</v>
      </c>
      <c r="AL631" s="186">
        <v>0</v>
      </c>
      <c r="AM631" s="167">
        <v>0</v>
      </c>
      <c r="AN631" s="186">
        <v>0</v>
      </c>
      <c r="AO631" s="186">
        <v>0</v>
      </c>
      <c r="AP631" s="167">
        <v>0</v>
      </c>
      <c r="AQ631" s="189">
        <v>0</v>
      </c>
      <c r="AR631" s="190">
        <v>0</v>
      </c>
      <c r="AS631" s="190">
        <v>0</v>
      </c>
      <c r="AT631" s="190">
        <v>0</v>
      </c>
      <c r="AU631" s="190">
        <v>0</v>
      </c>
      <c r="AV631" s="189">
        <v>0</v>
      </c>
      <c r="AW631" s="189">
        <v>0</v>
      </c>
      <c r="AX631" s="189">
        <v>0</v>
      </c>
    </row>
    <row r="632" spans="1:50" ht="20.25" x14ac:dyDescent="0.3">
      <c r="A632" s="163" t="s">
        <v>680</v>
      </c>
      <c r="B632" s="164">
        <v>0</v>
      </c>
      <c r="C632" s="164">
        <v>0</v>
      </c>
      <c r="D632" s="164">
        <v>0</v>
      </c>
      <c r="E632" s="164">
        <v>0</v>
      </c>
      <c r="F632" s="164">
        <v>0</v>
      </c>
      <c r="G632" s="164">
        <v>0</v>
      </c>
      <c r="H632" s="164">
        <v>0</v>
      </c>
      <c r="I632" s="164">
        <v>0</v>
      </c>
      <c r="J632" s="164">
        <v>0</v>
      </c>
      <c r="K632" s="164">
        <v>0</v>
      </c>
      <c r="L632" s="164">
        <v>0</v>
      </c>
      <c r="M632" s="164">
        <v>0</v>
      </c>
      <c r="N632" s="164">
        <v>0</v>
      </c>
      <c r="O632" s="164">
        <v>0</v>
      </c>
      <c r="P632" s="164" t="s">
        <v>105</v>
      </c>
      <c r="Q632" s="164" t="s">
        <v>105</v>
      </c>
      <c r="R632" s="186">
        <v>0.25</v>
      </c>
      <c r="S632" s="186">
        <v>0</v>
      </c>
      <c r="T632" s="187">
        <v>0.38</v>
      </c>
      <c r="U632" s="187">
        <v>0.38</v>
      </c>
      <c r="V632" s="188">
        <v>0</v>
      </c>
      <c r="W632" s="188">
        <v>0</v>
      </c>
      <c r="X632" s="186">
        <v>0</v>
      </c>
      <c r="Y632" s="186">
        <v>0</v>
      </c>
      <c r="Z632" s="186">
        <v>0</v>
      </c>
      <c r="AA632" s="167">
        <v>0</v>
      </c>
      <c r="AB632" s="186">
        <v>0</v>
      </c>
      <c r="AC632" s="186">
        <v>0</v>
      </c>
      <c r="AD632" s="167">
        <v>0</v>
      </c>
      <c r="AE632" s="186">
        <v>0</v>
      </c>
      <c r="AF632" s="186">
        <v>0</v>
      </c>
      <c r="AG632" s="167">
        <v>0</v>
      </c>
      <c r="AH632" s="186">
        <v>0</v>
      </c>
      <c r="AI632" s="186">
        <v>0</v>
      </c>
      <c r="AJ632" s="167">
        <v>0</v>
      </c>
      <c r="AK632" s="186">
        <v>0</v>
      </c>
      <c r="AL632" s="186">
        <v>0</v>
      </c>
      <c r="AM632" s="167">
        <v>0</v>
      </c>
      <c r="AN632" s="186">
        <v>0</v>
      </c>
      <c r="AO632" s="186">
        <v>0</v>
      </c>
      <c r="AP632" s="167">
        <v>0</v>
      </c>
      <c r="AQ632" s="189">
        <v>0</v>
      </c>
      <c r="AR632" s="190">
        <v>0</v>
      </c>
      <c r="AS632" s="190">
        <v>0</v>
      </c>
      <c r="AT632" s="190">
        <v>0</v>
      </c>
      <c r="AU632" s="190">
        <v>0</v>
      </c>
      <c r="AV632" s="189">
        <v>0</v>
      </c>
      <c r="AW632" s="189">
        <v>0</v>
      </c>
      <c r="AX632" s="189">
        <v>0</v>
      </c>
    </row>
    <row r="633" spans="1:50" ht="20.25" x14ac:dyDescent="0.3">
      <c r="A633" s="163" t="s">
        <v>681</v>
      </c>
      <c r="B633" s="164">
        <v>0</v>
      </c>
      <c r="C633" s="164">
        <v>0</v>
      </c>
      <c r="D633" s="164">
        <v>0</v>
      </c>
      <c r="E633" s="164">
        <v>0</v>
      </c>
      <c r="F633" s="164">
        <v>0</v>
      </c>
      <c r="G633" s="164">
        <v>0</v>
      </c>
      <c r="H633" s="164">
        <v>0</v>
      </c>
      <c r="I633" s="164">
        <v>0</v>
      </c>
      <c r="J633" s="164">
        <v>0</v>
      </c>
      <c r="K633" s="164">
        <v>0</v>
      </c>
      <c r="L633" s="164">
        <v>0</v>
      </c>
      <c r="M633" s="164">
        <v>0</v>
      </c>
      <c r="N633" s="164">
        <v>0</v>
      </c>
      <c r="O633" s="164">
        <v>0</v>
      </c>
      <c r="P633" s="164" t="s">
        <v>105</v>
      </c>
      <c r="Q633" s="164" t="s">
        <v>105</v>
      </c>
      <c r="R633" s="186">
        <v>0</v>
      </c>
      <c r="S633" s="186">
        <v>0</v>
      </c>
      <c r="T633" s="187">
        <v>0</v>
      </c>
      <c r="U633" s="187">
        <v>0</v>
      </c>
      <c r="V633" s="188">
        <v>0</v>
      </c>
      <c r="W633" s="188">
        <v>0</v>
      </c>
      <c r="X633" s="186">
        <v>0</v>
      </c>
      <c r="Y633" s="186">
        <v>0</v>
      </c>
      <c r="Z633" s="186">
        <v>0</v>
      </c>
      <c r="AA633" s="167">
        <v>0</v>
      </c>
      <c r="AB633" s="186">
        <v>0</v>
      </c>
      <c r="AC633" s="186">
        <v>0</v>
      </c>
      <c r="AD633" s="167">
        <v>0</v>
      </c>
      <c r="AE633" s="186">
        <v>0</v>
      </c>
      <c r="AF633" s="186">
        <v>0</v>
      </c>
      <c r="AG633" s="167">
        <v>0</v>
      </c>
      <c r="AH633" s="186">
        <v>0</v>
      </c>
      <c r="AI633" s="186">
        <v>0</v>
      </c>
      <c r="AJ633" s="167">
        <v>0</v>
      </c>
      <c r="AK633" s="186">
        <v>0</v>
      </c>
      <c r="AL633" s="186">
        <v>0</v>
      </c>
      <c r="AM633" s="167">
        <v>0</v>
      </c>
      <c r="AN633" s="186">
        <v>0</v>
      </c>
      <c r="AO633" s="186">
        <v>0</v>
      </c>
      <c r="AP633" s="167">
        <v>0</v>
      </c>
      <c r="AQ633" s="189">
        <v>0</v>
      </c>
      <c r="AR633" s="190">
        <v>0</v>
      </c>
      <c r="AS633" s="190">
        <v>0</v>
      </c>
      <c r="AT633" s="190">
        <v>0</v>
      </c>
      <c r="AU633" s="190">
        <v>0</v>
      </c>
      <c r="AV633" s="189">
        <v>0</v>
      </c>
      <c r="AW633" s="189">
        <v>0</v>
      </c>
      <c r="AX633" s="189">
        <v>0</v>
      </c>
    </row>
    <row r="634" spans="1:50" ht="20.25" x14ac:dyDescent="0.3">
      <c r="A634" s="163" t="s">
        <v>682</v>
      </c>
      <c r="B634" s="164">
        <v>1</v>
      </c>
      <c r="C634" s="164">
        <v>3</v>
      </c>
      <c r="D634" s="164">
        <v>1</v>
      </c>
      <c r="E634" s="164">
        <v>1</v>
      </c>
      <c r="F634" s="164">
        <v>1</v>
      </c>
      <c r="G634" s="164">
        <v>0.6</v>
      </c>
      <c r="H634" s="164">
        <v>500</v>
      </c>
      <c r="I634" s="164">
        <v>600</v>
      </c>
      <c r="J634" s="164">
        <v>3</v>
      </c>
      <c r="K634" s="164">
        <v>6</v>
      </c>
      <c r="L634" s="164">
        <v>0</v>
      </c>
      <c r="M634" s="164">
        <v>3</v>
      </c>
      <c r="N634" s="164">
        <v>0</v>
      </c>
      <c r="O634" s="164">
        <v>4.2</v>
      </c>
      <c r="P634" s="164" t="s">
        <v>105</v>
      </c>
      <c r="Q634" s="164">
        <v>1400</v>
      </c>
      <c r="R634" s="186">
        <v>0.75</v>
      </c>
      <c r="S634" s="186">
        <v>0</v>
      </c>
      <c r="T634" s="187">
        <v>2.75</v>
      </c>
      <c r="U634" s="187">
        <v>2.75</v>
      </c>
      <c r="V634" s="188">
        <v>0</v>
      </c>
      <c r="W634" s="188">
        <v>0</v>
      </c>
      <c r="X634" s="186">
        <v>0</v>
      </c>
      <c r="Y634" s="186">
        <v>0</v>
      </c>
      <c r="Z634" s="186">
        <v>0</v>
      </c>
      <c r="AA634" s="167">
        <v>0</v>
      </c>
      <c r="AB634" s="186">
        <v>0</v>
      </c>
      <c r="AC634" s="186">
        <v>0</v>
      </c>
      <c r="AD634" s="167">
        <v>0</v>
      </c>
      <c r="AE634" s="186">
        <v>0</v>
      </c>
      <c r="AF634" s="186">
        <v>0</v>
      </c>
      <c r="AG634" s="167">
        <v>0</v>
      </c>
      <c r="AH634" s="186">
        <v>0</v>
      </c>
      <c r="AI634" s="186">
        <v>0</v>
      </c>
      <c r="AJ634" s="167">
        <v>0</v>
      </c>
      <c r="AK634" s="186">
        <v>0</v>
      </c>
      <c r="AL634" s="186">
        <v>0</v>
      </c>
      <c r="AM634" s="167">
        <v>0</v>
      </c>
      <c r="AN634" s="186">
        <v>0</v>
      </c>
      <c r="AO634" s="186">
        <v>0</v>
      </c>
      <c r="AP634" s="167">
        <v>0</v>
      </c>
      <c r="AQ634" s="189">
        <v>3</v>
      </c>
      <c r="AR634" s="190">
        <v>0</v>
      </c>
      <c r="AS634" s="190">
        <v>0</v>
      </c>
      <c r="AT634" s="190">
        <v>0</v>
      </c>
      <c r="AU634" s="190">
        <v>1</v>
      </c>
      <c r="AV634" s="189">
        <v>1</v>
      </c>
      <c r="AW634" s="189">
        <v>0.61</v>
      </c>
      <c r="AX634" s="189">
        <v>605</v>
      </c>
    </row>
    <row r="635" spans="1:50" ht="20.25" x14ac:dyDescent="0.3">
      <c r="A635" s="163" t="s">
        <v>683</v>
      </c>
      <c r="B635" s="164">
        <v>0</v>
      </c>
      <c r="C635" s="164">
        <v>0</v>
      </c>
      <c r="D635" s="164">
        <v>0</v>
      </c>
      <c r="E635" s="164">
        <v>0</v>
      </c>
      <c r="F635" s="164">
        <v>0</v>
      </c>
      <c r="G635" s="164">
        <v>0</v>
      </c>
      <c r="H635" s="164">
        <v>0</v>
      </c>
      <c r="I635" s="164">
        <v>0</v>
      </c>
      <c r="J635" s="164">
        <v>0</v>
      </c>
      <c r="K635" s="164">
        <v>0</v>
      </c>
      <c r="L635" s="164">
        <v>0</v>
      </c>
      <c r="M635" s="164">
        <v>0</v>
      </c>
      <c r="N635" s="164">
        <v>0</v>
      </c>
      <c r="O635" s="164">
        <v>0</v>
      </c>
      <c r="P635" s="164" t="s">
        <v>105</v>
      </c>
      <c r="Q635" s="164" t="s">
        <v>105</v>
      </c>
      <c r="R635" s="186">
        <v>0</v>
      </c>
      <c r="S635" s="186">
        <v>0</v>
      </c>
      <c r="T635" s="187">
        <v>0</v>
      </c>
      <c r="U635" s="187">
        <v>0</v>
      </c>
      <c r="V635" s="188">
        <v>0</v>
      </c>
      <c r="W635" s="188">
        <v>0</v>
      </c>
      <c r="X635" s="186">
        <v>0</v>
      </c>
      <c r="Y635" s="186">
        <v>0</v>
      </c>
      <c r="Z635" s="186">
        <v>0</v>
      </c>
      <c r="AA635" s="167">
        <v>0</v>
      </c>
      <c r="AB635" s="186">
        <v>0</v>
      </c>
      <c r="AC635" s="186">
        <v>0</v>
      </c>
      <c r="AD635" s="167">
        <v>0</v>
      </c>
      <c r="AE635" s="186">
        <v>0</v>
      </c>
      <c r="AF635" s="186">
        <v>0</v>
      </c>
      <c r="AG635" s="167">
        <v>0</v>
      </c>
      <c r="AH635" s="186">
        <v>0</v>
      </c>
      <c r="AI635" s="186">
        <v>0</v>
      </c>
      <c r="AJ635" s="167">
        <v>0</v>
      </c>
      <c r="AK635" s="186">
        <v>0</v>
      </c>
      <c r="AL635" s="186">
        <v>0</v>
      </c>
      <c r="AM635" s="167">
        <v>0</v>
      </c>
      <c r="AN635" s="186">
        <v>0</v>
      </c>
      <c r="AO635" s="186">
        <v>0</v>
      </c>
      <c r="AP635" s="167">
        <v>0</v>
      </c>
      <c r="AQ635" s="189">
        <v>0</v>
      </c>
      <c r="AR635" s="190">
        <v>0</v>
      </c>
      <c r="AS635" s="190">
        <v>0</v>
      </c>
      <c r="AT635" s="190">
        <v>0</v>
      </c>
      <c r="AU635" s="190">
        <v>0</v>
      </c>
      <c r="AV635" s="189">
        <v>0</v>
      </c>
      <c r="AW635" s="189">
        <v>0</v>
      </c>
      <c r="AX635" s="189">
        <v>0</v>
      </c>
    </row>
    <row r="636" spans="1:50" ht="20.25" x14ac:dyDescent="0.3">
      <c r="A636" s="163" t="s">
        <v>684</v>
      </c>
      <c r="B636" s="164">
        <v>56</v>
      </c>
      <c r="C636" s="164">
        <v>56</v>
      </c>
      <c r="D636" s="164">
        <v>52</v>
      </c>
      <c r="E636" s="164">
        <v>52</v>
      </c>
      <c r="F636" s="164">
        <v>41</v>
      </c>
      <c r="G636" s="164">
        <v>44</v>
      </c>
      <c r="H636" s="164">
        <v>792</v>
      </c>
      <c r="I636" s="164">
        <v>838</v>
      </c>
      <c r="J636" s="164">
        <v>54</v>
      </c>
      <c r="K636" s="164">
        <v>56.5</v>
      </c>
      <c r="L636" s="164">
        <v>54</v>
      </c>
      <c r="M636" s="164">
        <v>54</v>
      </c>
      <c r="N636" s="164">
        <v>0</v>
      </c>
      <c r="O636" s="164">
        <v>8.59</v>
      </c>
      <c r="P636" s="164">
        <v>0</v>
      </c>
      <c r="Q636" s="164">
        <v>159</v>
      </c>
      <c r="R636" s="186">
        <v>107</v>
      </c>
      <c r="S636" s="186">
        <v>0</v>
      </c>
      <c r="T636" s="187">
        <v>55.5</v>
      </c>
      <c r="U636" s="187">
        <v>5.5</v>
      </c>
      <c r="V636" s="188">
        <v>0</v>
      </c>
      <c r="W636" s="188">
        <v>0</v>
      </c>
      <c r="X636" s="186">
        <v>0</v>
      </c>
      <c r="Y636" s="186">
        <v>0</v>
      </c>
      <c r="Z636" s="186">
        <v>0</v>
      </c>
      <c r="AA636" s="167">
        <v>0</v>
      </c>
      <c r="AB636" s="186">
        <v>0</v>
      </c>
      <c r="AC636" s="186">
        <v>0</v>
      </c>
      <c r="AD636" s="167">
        <v>0</v>
      </c>
      <c r="AE636" s="186">
        <v>0</v>
      </c>
      <c r="AF636" s="186">
        <v>0</v>
      </c>
      <c r="AG636" s="167">
        <v>0</v>
      </c>
      <c r="AH636" s="186">
        <v>0</v>
      </c>
      <c r="AI636" s="186">
        <v>0</v>
      </c>
      <c r="AJ636" s="167">
        <v>0</v>
      </c>
      <c r="AK636" s="186">
        <v>0</v>
      </c>
      <c r="AL636" s="186">
        <v>0</v>
      </c>
      <c r="AM636" s="167">
        <v>0</v>
      </c>
      <c r="AN636" s="186">
        <v>0</v>
      </c>
      <c r="AO636" s="186">
        <v>0</v>
      </c>
      <c r="AP636" s="167">
        <v>0</v>
      </c>
      <c r="AQ636" s="189">
        <v>56</v>
      </c>
      <c r="AR636" s="190">
        <v>0</v>
      </c>
      <c r="AS636" s="190">
        <v>0</v>
      </c>
      <c r="AT636" s="190">
        <v>4</v>
      </c>
      <c r="AU636" s="190">
        <v>52</v>
      </c>
      <c r="AV636" s="189">
        <v>56</v>
      </c>
      <c r="AW636" s="189">
        <v>48</v>
      </c>
      <c r="AX636" s="189">
        <v>861</v>
      </c>
    </row>
    <row r="637" spans="1:50" ht="20.25" x14ac:dyDescent="0.3">
      <c r="A637" s="163" t="s">
        <v>685</v>
      </c>
      <c r="B637" s="164">
        <v>0</v>
      </c>
      <c r="C637" s="164">
        <v>0</v>
      </c>
      <c r="D637" s="164">
        <v>0</v>
      </c>
      <c r="E637" s="164">
        <v>0</v>
      </c>
      <c r="F637" s="164">
        <v>0</v>
      </c>
      <c r="G637" s="164">
        <v>0</v>
      </c>
      <c r="H637" s="164">
        <v>0</v>
      </c>
      <c r="I637" s="164">
        <v>0</v>
      </c>
      <c r="J637" s="164">
        <v>0</v>
      </c>
      <c r="K637" s="164">
        <v>0</v>
      </c>
      <c r="L637" s="164">
        <v>0</v>
      </c>
      <c r="M637" s="164">
        <v>0</v>
      </c>
      <c r="N637" s="164">
        <v>0</v>
      </c>
      <c r="O637" s="164">
        <v>0</v>
      </c>
      <c r="P637" s="164" t="s">
        <v>105</v>
      </c>
      <c r="Q637" s="164" t="s">
        <v>105</v>
      </c>
      <c r="R637" s="186">
        <v>0</v>
      </c>
      <c r="S637" s="186">
        <v>0</v>
      </c>
      <c r="T637" s="187">
        <v>0</v>
      </c>
      <c r="U637" s="187">
        <v>0</v>
      </c>
      <c r="V637" s="188">
        <v>0</v>
      </c>
      <c r="W637" s="188">
        <v>0</v>
      </c>
      <c r="X637" s="186">
        <v>0</v>
      </c>
      <c r="Y637" s="186">
        <v>0</v>
      </c>
      <c r="Z637" s="186">
        <v>0</v>
      </c>
      <c r="AA637" s="167">
        <v>0</v>
      </c>
      <c r="AB637" s="186">
        <v>0</v>
      </c>
      <c r="AC637" s="186">
        <v>0</v>
      </c>
      <c r="AD637" s="167">
        <v>0</v>
      </c>
      <c r="AE637" s="186">
        <v>0</v>
      </c>
      <c r="AF637" s="186">
        <v>0</v>
      </c>
      <c r="AG637" s="167">
        <v>0</v>
      </c>
      <c r="AH637" s="186">
        <v>0</v>
      </c>
      <c r="AI637" s="186">
        <v>0</v>
      </c>
      <c r="AJ637" s="167">
        <v>0</v>
      </c>
      <c r="AK637" s="186">
        <v>0</v>
      </c>
      <c r="AL637" s="186">
        <v>0</v>
      </c>
      <c r="AM637" s="167">
        <v>0</v>
      </c>
      <c r="AN637" s="186">
        <v>0</v>
      </c>
      <c r="AO637" s="186">
        <v>0</v>
      </c>
      <c r="AP637" s="167">
        <v>0</v>
      </c>
      <c r="AQ637" s="189">
        <v>0</v>
      </c>
      <c r="AR637" s="190">
        <v>0</v>
      </c>
      <c r="AS637" s="190">
        <v>0</v>
      </c>
      <c r="AT637" s="190">
        <v>0</v>
      </c>
      <c r="AU637" s="190">
        <v>0</v>
      </c>
      <c r="AV637" s="189">
        <v>0</v>
      </c>
      <c r="AW637" s="189">
        <v>0</v>
      </c>
      <c r="AX637" s="189">
        <v>0</v>
      </c>
    </row>
    <row r="638" spans="1:50" ht="20.25" x14ac:dyDescent="0.3">
      <c r="A638" s="163" t="s">
        <v>686</v>
      </c>
      <c r="B638" s="164">
        <v>0</v>
      </c>
      <c r="C638" s="164">
        <v>0</v>
      </c>
      <c r="D638" s="164">
        <v>0</v>
      </c>
      <c r="E638" s="164">
        <v>0</v>
      </c>
      <c r="F638" s="164">
        <v>0</v>
      </c>
      <c r="G638" s="164">
        <v>0</v>
      </c>
      <c r="H638" s="164">
        <v>0</v>
      </c>
      <c r="I638" s="164">
        <v>0</v>
      </c>
      <c r="J638" s="164">
        <v>0</v>
      </c>
      <c r="K638" s="164">
        <v>0</v>
      </c>
      <c r="L638" s="164">
        <v>0</v>
      </c>
      <c r="M638" s="164">
        <v>0</v>
      </c>
      <c r="N638" s="164">
        <v>0</v>
      </c>
      <c r="O638" s="164">
        <v>0</v>
      </c>
      <c r="P638" s="164" t="s">
        <v>105</v>
      </c>
      <c r="Q638" s="164" t="s">
        <v>105</v>
      </c>
      <c r="R638" s="186">
        <v>0</v>
      </c>
      <c r="S638" s="186">
        <v>0</v>
      </c>
      <c r="T638" s="187">
        <v>0</v>
      </c>
      <c r="U638" s="187">
        <v>0</v>
      </c>
      <c r="V638" s="188">
        <v>0</v>
      </c>
      <c r="W638" s="188">
        <v>0</v>
      </c>
      <c r="X638" s="186">
        <v>0</v>
      </c>
      <c r="Y638" s="186">
        <v>0</v>
      </c>
      <c r="Z638" s="186">
        <v>0</v>
      </c>
      <c r="AA638" s="167">
        <v>0</v>
      </c>
      <c r="AB638" s="186">
        <v>0</v>
      </c>
      <c r="AC638" s="186">
        <v>0</v>
      </c>
      <c r="AD638" s="167">
        <v>0</v>
      </c>
      <c r="AE638" s="186">
        <v>0</v>
      </c>
      <c r="AF638" s="186">
        <v>0</v>
      </c>
      <c r="AG638" s="167">
        <v>0</v>
      </c>
      <c r="AH638" s="186">
        <v>0</v>
      </c>
      <c r="AI638" s="186">
        <v>0</v>
      </c>
      <c r="AJ638" s="167">
        <v>0</v>
      </c>
      <c r="AK638" s="186">
        <v>0</v>
      </c>
      <c r="AL638" s="186">
        <v>0</v>
      </c>
      <c r="AM638" s="167">
        <v>0</v>
      </c>
      <c r="AN638" s="186">
        <v>0</v>
      </c>
      <c r="AO638" s="186">
        <v>0</v>
      </c>
      <c r="AP638" s="167">
        <v>0</v>
      </c>
      <c r="AQ638" s="189">
        <v>0</v>
      </c>
      <c r="AR638" s="190">
        <v>0</v>
      </c>
      <c r="AS638" s="190">
        <v>0</v>
      </c>
      <c r="AT638" s="190">
        <v>0</v>
      </c>
      <c r="AU638" s="190">
        <v>0</v>
      </c>
      <c r="AV638" s="189">
        <v>0</v>
      </c>
      <c r="AW638" s="189">
        <v>0</v>
      </c>
      <c r="AX638" s="189">
        <v>0</v>
      </c>
    </row>
    <row r="639" spans="1:50" ht="20.25" x14ac:dyDescent="0.3">
      <c r="A639" s="163" t="s">
        <v>687</v>
      </c>
      <c r="B639" s="164">
        <v>0</v>
      </c>
      <c r="C639" s="164">
        <v>0</v>
      </c>
      <c r="D639" s="164">
        <v>0</v>
      </c>
      <c r="E639" s="164">
        <v>0</v>
      </c>
      <c r="F639" s="164">
        <v>0</v>
      </c>
      <c r="G639" s="164">
        <v>0</v>
      </c>
      <c r="H639" s="164">
        <v>0</v>
      </c>
      <c r="I639" s="164">
        <v>0</v>
      </c>
      <c r="J639" s="164">
        <v>0</v>
      </c>
      <c r="K639" s="164">
        <v>0</v>
      </c>
      <c r="L639" s="164">
        <v>0</v>
      </c>
      <c r="M639" s="164">
        <v>0</v>
      </c>
      <c r="N639" s="164">
        <v>0</v>
      </c>
      <c r="O639" s="164">
        <v>0</v>
      </c>
      <c r="P639" s="164" t="s">
        <v>105</v>
      </c>
      <c r="Q639" s="164" t="s">
        <v>105</v>
      </c>
      <c r="R639" s="186">
        <v>0</v>
      </c>
      <c r="S639" s="186">
        <v>0</v>
      </c>
      <c r="T639" s="187">
        <v>0</v>
      </c>
      <c r="U639" s="187">
        <v>0</v>
      </c>
      <c r="V639" s="188">
        <v>0</v>
      </c>
      <c r="W639" s="188">
        <v>0</v>
      </c>
      <c r="X639" s="186">
        <v>0</v>
      </c>
      <c r="Y639" s="186">
        <v>0</v>
      </c>
      <c r="Z639" s="186">
        <v>0</v>
      </c>
      <c r="AA639" s="167">
        <v>0</v>
      </c>
      <c r="AB639" s="186">
        <v>0</v>
      </c>
      <c r="AC639" s="186">
        <v>0</v>
      </c>
      <c r="AD639" s="167">
        <v>0</v>
      </c>
      <c r="AE639" s="186">
        <v>0</v>
      </c>
      <c r="AF639" s="186">
        <v>0</v>
      </c>
      <c r="AG639" s="167">
        <v>0</v>
      </c>
      <c r="AH639" s="186">
        <v>0</v>
      </c>
      <c r="AI639" s="186">
        <v>0</v>
      </c>
      <c r="AJ639" s="167">
        <v>0</v>
      </c>
      <c r="AK639" s="186">
        <v>0</v>
      </c>
      <c r="AL639" s="186">
        <v>0</v>
      </c>
      <c r="AM639" s="167">
        <v>0</v>
      </c>
      <c r="AN639" s="186">
        <v>0</v>
      </c>
      <c r="AO639" s="186">
        <v>0</v>
      </c>
      <c r="AP639" s="167">
        <v>0</v>
      </c>
      <c r="AQ639" s="189">
        <v>0</v>
      </c>
      <c r="AR639" s="190">
        <v>0</v>
      </c>
      <c r="AS639" s="190">
        <v>0</v>
      </c>
      <c r="AT639" s="190">
        <v>0</v>
      </c>
      <c r="AU639" s="190">
        <v>0</v>
      </c>
      <c r="AV639" s="189">
        <v>0</v>
      </c>
      <c r="AW639" s="189">
        <v>0</v>
      </c>
      <c r="AX639" s="189">
        <v>0</v>
      </c>
    </row>
    <row r="640" spans="1:50" ht="20.25" x14ac:dyDescent="0.3">
      <c r="A640" s="163" t="s">
        <v>688</v>
      </c>
      <c r="B640" s="164">
        <v>0</v>
      </c>
      <c r="C640" s="164">
        <v>0</v>
      </c>
      <c r="D640" s="164">
        <v>0</v>
      </c>
      <c r="E640" s="164">
        <v>0</v>
      </c>
      <c r="F640" s="164">
        <v>0</v>
      </c>
      <c r="G640" s="164">
        <v>0</v>
      </c>
      <c r="H640" s="164">
        <v>0</v>
      </c>
      <c r="I640" s="164">
        <v>0</v>
      </c>
      <c r="J640" s="164">
        <v>0</v>
      </c>
      <c r="K640" s="164">
        <v>0</v>
      </c>
      <c r="L640" s="164">
        <v>0</v>
      </c>
      <c r="M640" s="164">
        <v>0</v>
      </c>
      <c r="N640" s="164">
        <v>0</v>
      </c>
      <c r="O640" s="164">
        <v>0</v>
      </c>
      <c r="P640" s="164" t="s">
        <v>105</v>
      </c>
      <c r="Q640" s="164" t="s">
        <v>105</v>
      </c>
      <c r="R640" s="186">
        <v>0</v>
      </c>
      <c r="S640" s="186">
        <v>0</v>
      </c>
      <c r="T640" s="187">
        <v>0</v>
      </c>
      <c r="U640" s="187">
        <v>0</v>
      </c>
      <c r="V640" s="188">
        <v>0</v>
      </c>
      <c r="W640" s="188">
        <v>0</v>
      </c>
      <c r="X640" s="186">
        <v>0</v>
      </c>
      <c r="Y640" s="186">
        <v>0</v>
      </c>
      <c r="Z640" s="186">
        <v>0</v>
      </c>
      <c r="AA640" s="167">
        <v>0</v>
      </c>
      <c r="AB640" s="186">
        <v>0</v>
      </c>
      <c r="AC640" s="186">
        <v>0</v>
      </c>
      <c r="AD640" s="167">
        <v>0</v>
      </c>
      <c r="AE640" s="186">
        <v>0</v>
      </c>
      <c r="AF640" s="186">
        <v>0</v>
      </c>
      <c r="AG640" s="167">
        <v>0</v>
      </c>
      <c r="AH640" s="186">
        <v>0</v>
      </c>
      <c r="AI640" s="186">
        <v>0</v>
      </c>
      <c r="AJ640" s="167">
        <v>0</v>
      </c>
      <c r="AK640" s="186">
        <v>0</v>
      </c>
      <c r="AL640" s="186">
        <v>0</v>
      </c>
      <c r="AM640" s="167">
        <v>0</v>
      </c>
      <c r="AN640" s="186">
        <v>0</v>
      </c>
      <c r="AO640" s="186">
        <v>0</v>
      </c>
      <c r="AP640" s="167">
        <v>0</v>
      </c>
      <c r="AQ640" s="189">
        <v>0</v>
      </c>
      <c r="AR640" s="190">
        <v>0</v>
      </c>
      <c r="AS640" s="190">
        <v>0</v>
      </c>
      <c r="AT640" s="190">
        <v>0</v>
      </c>
      <c r="AU640" s="190">
        <v>0</v>
      </c>
      <c r="AV640" s="189">
        <v>0</v>
      </c>
      <c r="AW640" s="189">
        <v>0</v>
      </c>
      <c r="AX640" s="189">
        <v>0</v>
      </c>
    </row>
    <row r="641" spans="1:50" ht="20.25" x14ac:dyDescent="0.3">
      <c r="A641" s="163" t="s">
        <v>689</v>
      </c>
      <c r="B641" s="164">
        <v>0</v>
      </c>
      <c r="C641" s="164">
        <v>0</v>
      </c>
      <c r="D641" s="164">
        <v>0</v>
      </c>
      <c r="E641" s="164">
        <v>0</v>
      </c>
      <c r="F641" s="164">
        <v>0</v>
      </c>
      <c r="G641" s="164">
        <v>0</v>
      </c>
      <c r="H641" s="164">
        <v>0</v>
      </c>
      <c r="I641" s="164">
        <v>0</v>
      </c>
      <c r="J641" s="164">
        <v>0</v>
      </c>
      <c r="K641" s="164">
        <v>0</v>
      </c>
      <c r="L641" s="164">
        <v>0</v>
      </c>
      <c r="M641" s="164">
        <v>0</v>
      </c>
      <c r="N641" s="164">
        <v>0</v>
      </c>
      <c r="O641" s="164">
        <v>0</v>
      </c>
      <c r="P641" s="164" t="s">
        <v>105</v>
      </c>
      <c r="Q641" s="164" t="s">
        <v>105</v>
      </c>
      <c r="R641" s="186">
        <v>0</v>
      </c>
      <c r="S641" s="186">
        <v>0</v>
      </c>
      <c r="T641" s="187">
        <v>0</v>
      </c>
      <c r="U641" s="187">
        <v>0</v>
      </c>
      <c r="V641" s="188">
        <v>0</v>
      </c>
      <c r="W641" s="188">
        <v>0</v>
      </c>
      <c r="X641" s="186">
        <v>0</v>
      </c>
      <c r="Y641" s="186">
        <v>0</v>
      </c>
      <c r="Z641" s="186">
        <v>0</v>
      </c>
      <c r="AA641" s="167">
        <v>0</v>
      </c>
      <c r="AB641" s="186">
        <v>0</v>
      </c>
      <c r="AC641" s="186">
        <v>0</v>
      </c>
      <c r="AD641" s="167">
        <v>0</v>
      </c>
      <c r="AE641" s="186">
        <v>0</v>
      </c>
      <c r="AF641" s="186">
        <v>0</v>
      </c>
      <c r="AG641" s="167">
        <v>0</v>
      </c>
      <c r="AH641" s="186">
        <v>0</v>
      </c>
      <c r="AI641" s="186">
        <v>0</v>
      </c>
      <c r="AJ641" s="167">
        <v>0</v>
      </c>
      <c r="AK641" s="186">
        <v>0</v>
      </c>
      <c r="AL641" s="186">
        <v>0</v>
      </c>
      <c r="AM641" s="167">
        <v>0</v>
      </c>
      <c r="AN641" s="186">
        <v>0</v>
      </c>
      <c r="AO641" s="186">
        <v>0</v>
      </c>
      <c r="AP641" s="167">
        <v>0</v>
      </c>
      <c r="AQ641" s="189">
        <v>0</v>
      </c>
      <c r="AR641" s="190">
        <v>0</v>
      </c>
      <c r="AS641" s="190">
        <v>0</v>
      </c>
      <c r="AT641" s="190">
        <v>0</v>
      </c>
      <c r="AU641" s="190">
        <v>0</v>
      </c>
      <c r="AV641" s="189">
        <v>0</v>
      </c>
      <c r="AW641" s="189">
        <v>0</v>
      </c>
      <c r="AX641" s="189">
        <v>0</v>
      </c>
    </row>
    <row r="642" spans="1:50" ht="20.25" x14ac:dyDescent="0.3">
      <c r="A642" s="163" t="s">
        <v>690</v>
      </c>
      <c r="B642" s="164">
        <v>0</v>
      </c>
      <c r="C642" s="164">
        <v>0</v>
      </c>
      <c r="D642" s="164">
        <v>0</v>
      </c>
      <c r="E642" s="164">
        <v>0</v>
      </c>
      <c r="F642" s="164">
        <v>0</v>
      </c>
      <c r="G642" s="164">
        <v>0</v>
      </c>
      <c r="H642" s="164">
        <v>0</v>
      </c>
      <c r="I642" s="164">
        <v>0</v>
      </c>
      <c r="J642" s="164">
        <v>0</v>
      </c>
      <c r="K642" s="164">
        <v>0</v>
      </c>
      <c r="L642" s="164">
        <v>0</v>
      </c>
      <c r="M642" s="164">
        <v>0</v>
      </c>
      <c r="N642" s="164">
        <v>0</v>
      </c>
      <c r="O642" s="164">
        <v>0</v>
      </c>
      <c r="P642" s="164" t="s">
        <v>105</v>
      </c>
      <c r="Q642" s="164" t="s">
        <v>105</v>
      </c>
      <c r="R642" s="186">
        <v>0</v>
      </c>
      <c r="S642" s="186">
        <v>0</v>
      </c>
      <c r="T642" s="187">
        <v>0</v>
      </c>
      <c r="U642" s="187">
        <v>0</v>
      </c>
      <c r="V642" s="188">
        <v>0</v>
      </c>
      <c r="W642" s="188">
        <v>0</v>
      </c>
      <c r="X642" s="186">
        <v>0</v>
      </c>
      <c r="Y642" s="186">
        <v>0</v>
      </c>
      <c r="Z642" s="186">
        <v>0</v>
      </c>
      <c r="AA642" s="167">
        <v>0</v>
      </c>
      <c r="AB642" s="186">
        <v>0</v>
      </c>
      <c r="AC642" s="186">
        <v>0</v>
      </c>
      <c r="AD642" s="167">
        <v>0</v>
      </c>
      <c r="AE642" s="186">
        <v>0</v>
      </c>
      <c r="AF642" s="186">
        <v>0</v>
      </c>
      <c r="AG642" s="167">
        <v>0</v>
      </c>
      <c r="AH642" s="186">
        <v>0</v>
      </c>
      <c r="AI642" s="186">
        <v>0</v>
      </c>
      <c r="AJ642" s="167">
        <v>0</v>
      </c>
      <c r="AK642" s="186">
        <v>0</v>
      </c>
      <c r="AL642" s="186">
        <v>0</v>
      </c>
      <c r="AM642" s="167">
        <v>0</v>
      </c>
      <c r="AN642" s="186">
        <v>0</v>
      </c>
      <c r="AO642" s="186">
        <v>0</v>
      </c>
      <c r="AP642" s="167">
        <v>0</v>
      </c>
      <c r="AQ642" s="189">
        <v>0</v>
      </c>
      <c r="AR642" s="190">
        <v>0</v>
      </c>
      <c r="AS642" s="190">
        <v>0</v>
      </c>
      <c r="AT642" s="190">
        <v>0</v>
      </c>
      <c r="AU642" s="190">
        <v>0</v>
      </c>
      <c r="AV642" s="189">
        <v>0</v>
      </c>
      <c r="AW642" s="189">
        <v>0</v>
      </c>
      <c r="AX642" s="189">
        <v>0</v>
      </c>
    </row>
    <row r="643" spans="1:50" ht="20.25" x14ac:dyDescent="0.3">
      <c r="A643" s="163" t="s">
        <v>691</v>
      </c>
      <c r="B643" s="164">
        <v>0</v>
      </c>
      <c r="C643" s="164">
        <v>0</v>
      </c>
      <c r="D643" s="164">
        <v>0</v>
      </c>
      <c r="E643" s="164">
        <v>0</v>
      </c>
      <c r="F643" s="164">
        <v>0</v>
      </c>
      <c r="G643" s="164">
        <v>0</v>
      </c>
      <c r="H643" s="164">
        <v>0</v>
      </c>
      <c r="I643" s="164">
        <v>0</v>
      </c>
      <c r="J643" s="164">
        <v>0</v>
      </c>
      <c r="K643" s="164">
        <v>0</v>
      </c>
      <c r="L643" s="164">
        <v>0</v>
      </c>
      <c r="M643" s="164">
        <v>0</v>
      </c>
      <c r="N643" s="164">
        <v>0</v>
      </c>
      <c r="O643" s="164">
        <v>0</v>
      </c>
      <c r="P643" s="164" t="s">
        <v>105</v>
      </c>
      <c r="Q643" s="164" t="s">
        <v>105</v>
      </c>
      <c r="R643" s="186">
        <v>0</v>
      </c>
      <c r="S643" s="186">
        <v>0</v>
      </c>
      <c r="T643" s="187">
        <v>0</v>
      </c>
      <c r="U643" s="187">
        <v>0</v>
      </c>
      <c r="V643" s="188">
        <v>0</v>
      </c>
      <c r="W643" s="188">
        <v>0</v>
      </c>
      <c r="X643" s="186">
        <v>0</v>
      </c>
      <c r="Y643" s="186">
        <v>0</v>
      </c>
      <c r="Z643" s="186">
        <v>0</v>
      </c>
      <c r="AA643" s="167">
        <v>0</v>
      </c>
      <c r="AB643" s="186">
        <v>0</v>
      </c>
      <c r="AC643" s="186">
        <v>0</v>
      </c>
      <c r="AD643" s="167">
        <v>0</v>
      </c>
      <c r="AE643" s="186">
        <v>0</v>
      </c>
      <c r="AF643" s="186">
        <v>0</v>
      </c>
      <c r="AG643" s="167">
        <v>0</v>
      </c>
      <c r="AH643" s="186">
        <v>0</v>
      </c>
      <c r="AI643" s="186">
        <v>0</v>
      </c>
      <c r="AJ643" s="167">
        <v>0</v>
      </c>
      <c r="AK643" s="186">
        <v>0</v>
      </c>
      <c r="AL643" s="186">
        <v>0</v>
      </c>
      <c r="AM643" s="167">
        <v>0</v>
      </c>
      <c r="AN643" s="186">
        <v>0</v>
      </c>
      <c r="AO643" s="186">
        <v>0</v>
      </c>
      <c r="AP643" s="167">
        <v>0</v>
      </c>
      <c r="AQ643" s="189">
        <v>0</v>
      </c>
      <c r="AR643" s="190">
        <v>0</v>
      </c>
      <c r="AS643" s="190">
        <v>0</v>
      </c>
      <c r="AT643" s="190">
        <v>0</v>
      </c>
      <c r="AU643" s="190">
        <v>0</v>
      </c>
      <c r="AV643" s="189">
        <v>0</v>
      </c>
      <c r="AW643" s="189">
        <v>0</v>
      </c>
      <c r="AX643" s="189">
        <v>0</v>
      </c>
    </row>
    <row r="644" spans="1:50" ht="20.25" x14ac:dyDescent="0.3">
      <c r="A644" s="163" t="s">
        <v>692</v>
      </c>
      <c r="B644" s="164">
        <v>0</v>
      </c>
      <c r="C644" s="164">
        <v>0</v>
      </c>
      <c r="D644" s="164">
        <v>0</v>
      </c>
      <c r="E644" s="164">
        <v>0</v>
      </c>
      <c r="F644" s="164">
        <v>0</v>
      </c>
      <c r="G644" s="164">
        <v>0</v>
      </c>
      <c r="H644" s="164">
        <v>0</v>
      </c>
      <c r="I644" s="164">
        <v>0</v>
      </c>
      <c r="J644" s="164">
        <v>0</v>
      </c>
      <c r="K644" s="164">
        <v>0</v>
      </c>
      <c r="L644" s="164">
        <v>0</v>
      </c>
      <c r="M644" s="164">
        <v>0</v>
      </c>
      <c r="N644" s="164">
        <v>0</v>
      </c>
      <c r="O644" s="164">
        <v>0</v>
      </c>
      <c r="P644" s="164" t="s">
        <v>105</v>
      </c>
      <c r="Q644" s="164" t="s">
        <v>105</v>
      </c>
      <c r="R644" s="186">
        <v>0</v>
      </c>
      <c r="S644" s="186">
        <v>0</v>
      </c>
      <c r="T644" s="187">
        <v>0</v>
      </c>
      <c r="U644" s="187">
        <v>0</v>
      </c>
      <c r="V644" s="188">
        <v>0</v>
      </c>
      <c r="W644" s="188">
        <v>0</v>
      </c>
      <c r="X644" s="186">
        <v>0</v>
      </c>
      <c r="Y644" s="186">
        <v>0</v>
      </c>
      <c r="Z644" s="186">
        <v>0</v>
      </c>
      <c r="AA644" s="167">
        <v>0</v>
      </c>
      <c r="AB644" s="186">
        <v>0</v>
      </c>
      <c r="AC644" s="186">
        <v>0</v>
      </c>
      <c r="AD644" s="167">
        <v>0</v>
      </c>
      <c r="AE644" s="186">
        <v>0</v>
      </c>
      <c r="AF644" s="186">
        <v>0</v>
      </c>
      <c r="AG644" s="167">
        <v>0</v>
      </c>
      <c r="AH644" s="186">
        <v>0</v>
      </c>
      <c r="AI644" s="186">
        <v>0</v>
      </c>
      <c r="AJ644" s="167">
        <v>0</v>
      </c>
      <c r="AK644" s="186">
        <v>0</v>
      </c>
      <c r="AL644" s="186">
        <v>0</v>
      </c>
      <c r="AM644" s="167">
        <v>0</v>
      </c>
      <c r="AN644" s="186">
        <v>0</v>
      </c>
      <c r="AO644" s="186">
        <v>0</v>
      </c>
      <c r="AP644" s="167">
        <v>0</v>
      </c>
      <c r="AQ644" s="189">
        <v>0</v>
      </c>
      <c r="AR644" s="190">
        <v>0</v>
      </c>
      <c r="AS644" s="190">
        <v>0</v>
      </c>
      <c r="AT644" s="190">
        <v>0</v>
      </c>
      <c r="AU644" s="190">
        <v>0</v>
      </c>
      <c r="AV644" s="189">
        <v>0</v>
      </c>
      <c r="AW644" s="189">
        <v>0</v>
      </c>
      <c r="AX644" s="189">
        <v>0</v>
      </c>
    </row>
    <row r="645" spans="1:50" ht="20.25" x14ac:dyDescent="0.3">
      <c r="A645" s="163" t="s">
        <v>693</v>
      </c>
      <c r="B645" s="164">
        <v>0</v>
      </c>
      <c r="C645" s="164">
        <v>0</v>
      </c>
      <c r="D645" s="164">
        <v>0</v>
      </c>
      <c r="E645" s="164">
        <v>0</v>
      </c>
      <c r="F645" s="164">
        <v>0</v>
      </c>
      <c r="G645" s="164">
        <v>0</v>
      </c>
      <c r="H645" s="164">
        <v>0</v>
      </c>
      <c r="I645" s="164">
        <v>0</v>
      </c>
      <c r="J645" s="164">
        <v>0</v>
      </c>
      <c r="K645" s="164">
        <v>0</v>
      </c>
      <c r="L645" s="164">
        <v>0</v>
      </c>
      <c r="M645" s="164">
        <v>0</v>
      </c>
      <c r="N645" s="164">
        <v>0</v>
      </c>
      <c r="O645" s="164">
        <v>0</v>
      </c>
      <c r="P645" s="164" t="s">
        <v>105</v>
      </c>
      <c r="Q645" s="164" t="s">
        <v>105</v>
      </c>
      <c r="R645" s="186">
        <v>0</v>
      </c>
      <c r="S645" s="186">
        <v>0</v>
      </c>
      <c r="T645" s="187">
        <v>0</v>
      </c>
      <c r="U645" s="187">
        <v>0</v>
      </c>
      <c r="V645" s="188">
        <v>0</v>
      </c>
      <c r="W645" s="188">
        <v>0</v>
      </c>
      <c r="X645" s="186">
        <v>0</v>
      </c>
      <c r="Y645" s="186">
        <v>0</v>
      </c>
      <c r="Z645" s="186">
        <v>0</v>
      </c>
      <c r="AA645" s="167">
        <v>0</v>
      </c>
      <c r="AB645" s="186">
        <v>0</v>
      </c>
      <c r="AC645" s="186">
        <v>0</v>
      </c>
      <c r="AD645" s="167">
        <v>0</v>
      </c>
      <c r="AE645" s="186">
        <v>0</v>
      </c>
      <c r="AF645" s="186">
        <v>0</v>
      </c>
      <c r="AG645" s="167">
        <v>0</v>
      </c>
      <c r="AH645" s="186">
        <v>0</v>
      </c>
      <c r="AI645" s="186">
        <v>0</v>
      </c>
      <c r="AJ645" s="167">
        <v>0</v>
      </c>
      <c r="AK645" s="186">
        <v>0</v>
      </c>
      <c r="AL645" s="186">
        <v>0</v>
      </c>
      <c r="AM645" s="167">
        <v>0</v>
      </c>
      <c r="AN645" s="186">
        <v>0</v>
      </c>
      <c r="AO645" s="186">
        <v>0</v>
      </c>
      <c r="AP645" s="167">
        <v>0</v>
      </c>
      <c r="AQ645" s="189">
        <v>0</v>
      </c>
      <c r="AR645" s="190">
        <v>0</v>
      </c>
      <c r="AS645" s="190">
        <v>0</v>
      </c>
      <c r="AT645" s="190">
        <v>0</v>
      </c>
      <c r="AU645" s="190">
        <v>0</v>
      </c>
      <c r="AV645" s="189">
        <v>0</v>
      </c>
      <c r="AW645" s="189">
        <v>0</v>
      </c>
      <c r="AX645" s="189">
        <v>0</v>
      </c>
    </row>
    <row r="646" spans="1:50" ht="20.25" x14ac:dyDescent="0.3">
      <c r="A646" s="163" t="s">
        <v>694</v>
      </c>
      <c r="B646" s="164">
        <v>0</v>
      </c>
      <c r="C646" s="164">
        <v>0</v>
      </c>
      <c r="D646" s="164">
        <v>0</v>
      </c>
      <c r="E646" s="164">
        <v>0</v>
      </c>
      <c r="F646" s="164">
        <v>0</v>
      </c>
      <c r="G646" s="164">
        <v>0</v>
      </c>
      <c r="H646" s="164">
        <v>0</v>
      </c>
      <c r="I646" s="164">
        <v>0</v>
      </c>
      <c r="J646" s="164">
        <v>0</v>
      </c>
      <c r="K646" s="164">
        <v>0</v>
      </c>
      <c r="L646" s="164">
        <v>0</v>
      </c>
      <c r="M646" s="164">
        <v>0</v>
      </c>
      <c r="N646" s="164">
        <v>0</v>
      </c>
      <c r="O646" s="164">
        <v>0</v>
      </c>
      <c r="P646" s="164" t="s">
        <v>105</v>
      </c>
      <c r="Q646" s="164" t="s">
        <v>105</v>
      </c>
      <c r="R646" s="186">
        <v>0.5</v>
      </c>
      <c r="S646" s="186">
        <v>0</v>
      </c>
      <c r="T646" s="187">
        <v>0.25</v>
      </c>
      <c r="U646" s="187">
        <v>0.31</v>
      </c>
      <c r="V646" s="188">
        <v>0</v>
      </c>
      <c r="W646" s="188">
        <v>0</v>
      </c>
      <c r="X646" s="186">
        <v>0</v>
      </c>
      <c r="Y646" s="186">
        <v>0</v>
      </c>
      <c r="Z646" s="186">
        <v>0</v>
      </c>
      <c r="AA646" s="167">
        <v>0</v>
      </c>
      <c r="AB646" s="186">
        <v>0</v>
      </c>
      <c r="AC646" s="186">
        <v>0</v>
      </c>
      <c r="AD646" s="167">
        <v>0</v>
      </c>
      <c r="AE646" s="186">
        <v>0</v>
      </c>
      <c r="AF646" s="186">
        <v>0</v>
      </c>
      <c r="AG646" s="167">
        <v>0</v>
      </c>
      <c r="AH646" s="186">
        <v>0</v>
      </c>
      <c r="AI646" s="186">
        <v>0</v>
      </c>
      <c r="AJ646" s="167">
        <v>0</v>
      </c>
      <c r="AK646" s="186">
        <v>0</v>
      </c>
      <c r="AL646" s="186">
        <v>0</v>
      </c>
      <c r="AM646" s="167">
        <v>0</v>
      </c>
      <c r="AN646" s="186">
        <v>0</v>
      </c>
      <c r="AO646" s="186">
        <v>0</v>
      </c>
      <c r="AP646" s="167">
        <v>0</v>
      </c>
      <c r="AQ646" s="189">
        <v>0</v>
      </c>
      <c r="AR646" s="190">
        <v>0</v>
      </c>
      <c r="AS646" s="190">
        <v>0</v>
      </c>
      <c r="AT646" s="190">
        <v>0</v>
      </c>
      <c r="AU646" s="190">
        <v>0</v>
      </c>
      <c r="AV646" s="189">
        <v>0</v>
      </c>
      <c r="AW646" s="189">
        <v>0</v>
      </c>
      <c r="AX646" s="189">
        <v>0</v>
      </c>
    </row>
    <row r="647" spans="1:50" ht="20.25" x14ac:dyDescent="0.3">
      <c r="A647" s="163" t="s">
        <v>695</v>
      </c>
      <c r="B647" s="164">
        <v>0</v>
      </c>
      <c r="C647" s="164">
        <v>0</v>
      </c>
      <c r="D647" s="164">
        <v>0</v>
      </c>
      <c r="E647" s="164">
        <v>0</v>
      </c>
      <c r="F647" s="164">
        <v>0</v>
      </c>
      <c r="G647" s="164">
        <v>0</v>
      </c>
      <c r="H647" s="164">
        <v>0</v>
      </c>
      <c r="I647" s="164">
        <v>0</v>
      </c>
      <c r="J647" s="164">
        <v>0</v>
      </c>
      <c r="K647" s="164">
        <v>0</v>
      </c>
      <c r="L647" s="164">
        <v>0</v>
      </c>
      <c r="M647" s="164">
        <v>0</v>
      </c>
      <c r="N647" s="164">
        <v>0</v>
      </c>
      <c r="O647" s="164">
        <v>0</v>
      </c>
      <c r="P647" s="164" t="s">
        <v>105</v>
      </c>
      <c r="Q647" s="164" t="s">
        <v>105</v>
      </c>
      <c r="R647" s="186">
        <v>0</v>
      </c>
      <c r="S647" s="186">
        <v>0</v>
      </c>
      <c r="T647" s="187">
        <v>0</v>
      </c>
      <c r="U647" s="187">
        <v>0</v>
      </c>
      <c r="V647" s="188">
        <v>0</v>
      </c>
      <c r="W647" s="188">
        <v>0</v>
      </c>
      <c r="X647" s="186">
        <v>0</v>
      </c>
      <c r="Y647" s="186">
        <v>0</v>
      </c>
      <c r="Z647" s="186">
        <v>0</v>
      </c>
      <c r="AA647" s="167">
        <v>0</v>
      </c>
      <c r="AB647" s="186">
        <v>0</v>
      </c>
      <c r="AC647" s="186">
        <v>0</v>
      </c>
      <c r="AD647" s="167">
        <v>0</v>
      </c>
      <c r="AE647" s="186">
        <v>0</v>
      </c>
      <c r="AF647" s="186">
        <v>0</v>
      </c>
      <c r="AG647" s="167">
        <v>0</v>
      </c>
      <c r="AH647" s="186">
        <v>0</v>
      </c>
      <c r="AI647" s="186">
        <v>0</v>
      </c>
      <c r="AJ647" s="167">
        <v>0</v>
      </c>
      <c r="AK647" s="186">
        <v>0</v>
      </c>
      <c r="AL647" s="186">
        <v>0</v>
      </c>
      <c r="AM647" s="167">
        <v>0</v>
      </c>
      <c r="AN647" s="186">
        <v>0</v>
      </c>
      <c r="AO647" s="186">
        <v>0</v>
      </c>
      <c r="AP647" s="167">
        <v>0</v>
      </c>
      <c r="AQ647" s="189">
        <v>0</v>
      </c>
      <c r="AR647" s="190">
        <v>0</v>
      </c>
      <c r="AS647" s="190">
        <v>0</v>
      </c>
      <c r="AT647" s="190">
        <v>0</v>
      </c>
      <c r="AU647" s="190">
        <v>0</v>
      </c>
      <c r="AV647" s="189">
        <v>0</v>
      </c>
      <c r="AW647" s="189">
        <v>0</v>
      </c>
      <c r="AX647" s="189">
        <v>0</v>
      </c>
    </row>
    <row r="648" spans="1:50" ht="20.25" x14ac:dyDescent="0.3">
      <c r="A648" s="163" t="s">
        <v>696</v>
      </c>
      <c r="B648" s="164">
        <v>0</v>
      </c>
      <c r="C648" s="164">
        <v>0</v>
      </c>
      <c r="D648" s="164">
        <v>0</v>
      </c>
      <c r="E648" s="164">
        <v>0</v>
      </c>
      <c r="F648" s="164">
        <v>0</v>
      </c>
      <c r="G648" s="164">
        <v>0</v>
      </c>
      <c r="H648" s="164">
        <v>0</v>
      </c>
      <c r="I648" s="164">
        <v>0</v>
      </c>
      <c r="J648" s="164">
        <v>0</v>
      </c>
      <c r="K648" s="164">
        <v>0</v>
      </c>
      <c r="L648" s="164">
        <v>0</v>
      </c>
      <c r="M648" s="164">
        <v>0</v>
      </c>
      <c r="N648" s="164">
        <v>0</v>
      </c>
      <c r="O648" s="164">
        <v>0</v>
      </c>
      <c r="P648" s="164" t="s">
        <v>105</v>
      </c>
      <c r="Q648" s="164" t="s">
        <v>105</v>
      </c>
      <c r="R648" s="186">
        <v>0</v>
      </c>
      <c r="S648" s="186">
        <v>0</v>
      </c>
      <c r="T648" s="187">
        <v>0</v>
      </c>
      <c r="U648" s="187">
        <v>0</v>
      </c>
      <c r="V648" s="188">
        <v>0</v>
      </c>
      <c r="W648" s="188">
        <v>0</v>
      </c>
      <c r="X648" s="186">
        <v>0</v>
      </c>
      <c r="Y648" s="186">
        <v>0</v>
      </c>
      <c r="Z648" s="186">
        <v>0</v>
      </c>
      <c r="AA648" s="167">
        <v>0</v>
      </c>
      <c r="AB648" s="186">
        <v>0</v>
      </c>
      <c r="AC648" s="186">
        <v>0</v>
      </c>
      <c r="AD648" s="167">
        <v>0</v>
      </c>
      <c r="AE648" s="186">
        <v>0</v>
      </c>
      <c r="AF648" s="186">
        <v>0</v>
      </c>
      <c r="AG648" s="167">
        <v>0</v>
      </c>
      <c r="AH648" s="186">
        <v>0</v>
      </c>
      <c r="AI648" s="186">
        <v>0</v>
      </c>
      <c r="AJ648" s="167">
        <v>0</v>
      </c>
      <c r="AK648" s="186">
        <v>0</v>
      </c>
      <c r="AL648" s="186">
        <v>0</v>
      </c>
      <c r="AM648" s="167">
        <v>0</v>
      </c>
      <c r="AN648" s="186">
        <v>0</v>
      </c>
      <c r="AO648" s="186">
        <v>0</v>
      </c>
      <c r="AP648" s="167">
        <v>0</v>
      </c>
      <c r="AQ648" s="189">
        <v>0</v>
      </c>
      <c r="AR648" s="190">
        <v>0</v>
      </c>
      <c r="AS648" s="190">
        <v>0</v>
      </c>
      <c r="AT648" s="190">
        <v>0</v>
      </c>
      <c r="AU648" s="190">
        <v>0</v>
      </c>
      <c r="AV648" s="189">
        <v>0</v>
      </c>
      <c r="AW648" s="189">
        <v>0</v>
      </c>
      <c r="AX648" s="189">
        <v>0</v>
      </c>
    </row>
    <row r="649" spans="1:50" ht="20.25" x14ac:dyDescent="0.3">
      <c r="A649" s="163" t="s">
        <v>697</v>
      </c>
      <c r="B649" s="164">
        <v>0</v>
      </c>
      <c r="C649" s="164">
        <v>0</v>
      </c>
      <c r="D649" s="164">
        <v>0</v>
      </c>
      <c r="E649" s="164">
        <v>0</v>
      </c>
      <c r="F649" s="164">
        <v>0</v>
      </c>
      <c r="G649" s="164">
        <v>0</v>
      </c>
      <c r="H649" s="164">
        <v>0</v>
      </c>
      <c r="I649" s="164">
        <v>0</v>
      </c>
      <c r="J649" s="164">
        <v>0</v>
      </c>
      <c r="K649" s="164">
        <v>0</v>
      </c>
      <c r="L649" s="164">
        <v>0</v>
      </c>
      <c r="M649" s="164">
        <v>0</v>
      </c>
      <c r="N649" s="164">
        <v>0</v>
      </c>
      <c r="O649" s="164">
        <v>0</v>
      </c>
      <c r="P649" s="164" t="s">
        <v>105</v>
      </c>
      <c r="Q649" s="164" t="s">
        <v>105</v>
      </c>
      <c r="R649" s="186">
        <v>0</v>
      </c>
      <c r="S649" s="186">
        <v>0</v>
      </c>
      <c r="T649" s="187">
        <v>0</v>
      </c>
      <c r="U649" s="187">
        <v>0</v>
      </c>
      <c r="V649" s="188">
        <v>0</v>
      </c>
      <c r="W649" s="188">
        <v>0</v>
      </c>
      <c r="X649" s="186">
        <v>0</v>
      </c>
      <c r="Y649" s="186">
        <v>0</v>
      </c>
      <c r="Z649" s="186">
        <v>0</v>
      </c>
      <c r="AA649" s="167">
        <v>0</v>
      </c>
      <c r="AB649" s="186">
        <v>0</v>
      </c>
      <c r="AC649" s="186">
        <v>0</v>
      </c>
      <c r="AD649" s="167">
        <v>0</v>
      </c>
      <c r="AE649" s="186">
        <v>0</v>
      </c>
      <c r="AF649" s="186">
        <v>0</v>
      </c>
      <c r="AG649" s="167">
        <v>0</v>
      </c>
      <c r="AH649" s="186">
        <v>0</v>
      </c>
      <c r="AI649" s="186">
        <v>0</v>
      </c>
      <c r="AJ649" s="167">
        <v>0</v>
      </c>
      <c r="AK649" s="186">
        <v>0</v>
      </c>
      <c r="AL649" s="186">
        <v>0</v>
      </c>
      <c r="AM649" s="167">
        <v>0</v>
      </c>
      <c r="AN649" s="186">
        <v>0</v>
      </c>
      <c r="AO649" s="186">
        <v>0</v>
      </c>
      <c r="AP649" s="167">
        <v>0</v>
      </c>
      <c r="AQ649" s="189">
        <v>0</v>
      </c>
      <c r="AR649" s="190">
        <v>0</v>
      </c>
      <c r="AS649" s="190">
        <v>0</v>
      </c>
      <c r="AT649" s="190">
        <v>0</v>
      </c>
      <c r="AU649" s="190">
        <v>0</v>
      </c>
      <c r="AV649" s="189">
        <v>0</v>
      </c>
      <c r="AW649" s="189">
        <v>0</v>
      </c>
      <c r="AX649" s="189">
        <v>0</v>
      </c>
    </row>
    <row r="650" spans="1:50" ht="20.25" x14ac:dyDescent="0.3">
      <c r="A650" s="163" t="s">
        <v>698</v>
      </c>
      <c r="B650" s="164">
        <v>0</v>
      </c>
      <c r="C650" s="164">
        <v>0</v>
      </c>
      <c r="D650" s="164">
        <v>0</v>
      </c>
      <c r="E650" s="164">
        <v>0</v>
      </c>
      <c r="F650" s="164">
        <v>0</v>
      </c>
      <c r="G650" s="164">
        <v>0</v>
      </c>
      <c r="H650" s="164">
        <v>0</v>
      </c>
      <c r="I650" s="164">
        <v>0</v>
      </c>
      <c r="J650" s="164">
        <v>0</v>
      </c>
      <c r="K650" s="164">
        <v>0</v>
      </c>
      <c r="L650" s="164">
        <v>0</v>
      </c>
      <c r="M650" s="164">
        <v>0</v>
      </c>
      <c r="N650" s="164">
        <v>0</v>
      </c>
      <c r="O650" s="164">
        <v>0</v>
      </c>
      <c r="P650" s="164" t="s">
        <v>105</v>
      </c>
      <c r="Q650" s="164" t="s">
        <v>105</v>
      </c>
      <c r="R650" s="186">
        <v>0</v>
      </c>
      <c r="S650" s="186">
        <v>0</v>
      </c>
      <c r="T650" s="187">
        <v>0</v>
      </c>
      <c r="U650" s="187">
        <v>0</v>
      </c>
      <c r="V650" s="188">
        <v>0</v>
      </c>
      <c r="W650" s="188">
        <v>0</v>
      </c>
      <c r="X650" s="186">
        <v>0</v>
      </c>
      <c r="Y650" s="186">
        <v>0</v>
      </c>
      <c r="Z650" s="186">
        <v>0</v>
      </c>
      <c r="AA650" s="167">
        <v>0</v>
      </c>
      <c r="AB650" s="186">
        <v>0</v>
      </c>
      <c r="AC650" s="186">
        <v>0</v>
      </c>
      <c r="AD650" s="167">
        <v>0</v>
      </c>
      <c r="AE650" s="186">
        <v>0</v>
      </c>
      <c r="AF650" s="186">
        <v>0</v>
      </c>
      <c r="AG650" s="167">
        <v>0</v>
      </c>
      <c r="AH650" s="186">
        <v>0</v>
      </c>
      <c r="AI650" s="186">
        <v>0</v>
      </c>
      <c r="AJ650" s="167">
        <v>0</v>
      </c>
      <c r="AK650" s="186">
        <v>0</v>
      </c>
      <c r="AL650" s="186">
        <v>0</v>
      </c>
      <c r="AM650" s="167">
        <v>0</v>
      </c>
      <c r="AN650" s="186">
        <v>0</v>
      </c>
      <c r="AO650" s="186">
        <v>0</v>
      </c>
      <c r="AP650" s="167">
        <v>0</v>
      </c>
      <c r="AQ650" s="189">
        <v>0</v>
      </c>
      <c r="AR650" s="190">
        <v>0</v>
      </c>
      <c r="AS650" s="190">
        <v>0</v>
      </c>
      <c r="AT650" s="190">
        <v>0</v>
      </c>
      <c r="AU650" s="190">
        <v>0</v>
      </c>
      <c r="AV650" s="189">
        <v>0</v>
      </c>
      <c r="AW650" s="189">
        <v>0</v>
      </c>
      <c r="AX650" s="189">
        <v>0</v>
      </c>
    </row>
    <row r="651" spans="1:50" ht="20.25" x14ac:dyDescent="0.3">
      <c r="A651" s="163" t="s">
        <v>699</v>
      </c>
      <c r="B651" s="164">
        <v>0</v>
      </c>
      <c r="C651" s="164">
        <v>0</v>
      </c>
      <c r="D651" s="164">
        <v>0</v>
      </c>
      <c r="E651" s="164">
        <v>0</v>
      </c>
      <c r="F651" s="164">
        <v>0</v>
      </c>
      <c r="G651" s="164">
        <v>0</v>
      </c>
      <c r="H651" s="164">
        <v>0</v>
      </c>
      <c r="I651" s="164">
        <v>0</v>
      </c>
      <c r="J651" s="164">
        <v>0</v>
      </c>
      <c r="K651" s="164">
        <v>0</v>
      </c>
      <c r="L651" s="164">
        <v>0</v>
      </c>
      <c r="M651" s="164">
        <v>0</v>
      </c>
      <c r="N651" s="164">
        <v>0</v>
      </c>
      <c r="O651" s="164">
        <v>0</v>
      </c>
      <c r="P651" s="164" t="s">
        <v>105</v>
      </c>
      <c r="Q651" s="164" t="s">
        <v>105</v>
      </c>
      <c r="R651" s="186">
        <v>0</v>
      </c>
      <c r="S651" s="186">
        <v>0</v>
      </c>
      <c r="T651" s="187">
        <v>0</v>
      </c>
      <c r="U651" s="187">
        <v>0</v>
      </c>
      <c r="V651" s="188">
        <v>0</v>
      </c>
      <c r="W651" s="188">
        <v>0</v>
      </c>
      <c r="X651" s="186">
        <v>0</v>
      </c>
      <c r="Y651" s="186">
        <v>0</v>
      </c>
      <c r="Z651" s="186">
        <v>0</v>
      </c>
      <c r="AA651" s="167">
        <v>0</v>
      </c>
      <c r="AB651" s="186">
        <v>0</v>
      </c>
      <c r="AC651" s="186">
        <v>0</v>
      </c>
      <c r="AD651" s="167">
        <v>0</v>
      </c>
      <c r="AE651" s="186">
        <v>0</v>
      </c>
      <c r="AF651" s="186">
        <v>0</v>
      </c>
      <c r="AG651" s="167">
        <v>0</v>
      </c>
      <c r="AH651" s="186">
        <v>0</v>
      </c>
      <c r="AI651" s="186">
        <v>0</v>
      </c>
      <c r="AJ651" s="167">
        <v>0</v>
      </c>
      <c r="AK651" s="186">
        <v>0</v>
      </c>
      <c r="AL651" s="186">
        <v>0</v>
      </c>
      <c r="AM651" s="167">
        <v>0</v>
      </c>
      <c r="AN651" s="186">
        <v>0</v>
      </c>
      <c r="AO651" s="186">
        <v>0</v>
      </c>
      <c r="AP651" s="167">
        <v>0</v>
      </c>
      <c r="AQ651" s="189">
        <v>0</v>
      </c>
      <c r="AR651" s="190">
        <v>0</v>
      </c>
      <c r="AS651" s="190">
        <v>0</v>
      </c>
      <c r="AT651" s="190">
        <v>0</v>
      </c>
      <c r="AU651" s="190">
        <v>0</v>
      </c>
      <c r="AV651" s="189">
        <v>0</v>
      </c>
      <c r="AW651" s="189">
        <v>0</v>
      </c>
      <c r="AX651" s="189">
        <v>0</v>
      </c>
    </row>
    <row r="652" spans="1:50" ht="20.25" x14ac:dyDescent="0.3">
      <c r="A652" s="163" t="s">
        <v>700</v>
      </c>
      <c r="B652" s="164">
        <v>0</v>
      </c>
      <c r="C652" s="164">
        <v>0</v>
      </c>
      <c r="D652" s="164">
        <v>0</v>
      </c>
      <c r="E652" s="164">
        <v>0</v>
      </c>
      <c r="F652" s="164">
        <v>0</v>
      </c>
      <c r="G652" s="164">
        <v>0</v>
      </c>
      <c r="H652" s="164">
        <v>0</v>
      </c>
      <c r="I652" s="164">
        <v>0</v>
      </c>
      <c r="J652" s="164">
        <v>0</v>
      </c>
      <c r="K652" s="164">
        <v>0</v>
      </c>
      <c r="L652" s="164">
        <v>0</v>
      </c>
      <c r="M652" s="164">
        <v>0</v>
      </c>
      <c r="N652" s="164">
        <v>0</v>
      </c>
      <c r="O652" s="164">
        <v>0</v>
      </c>
      <c r="P652" s="164" t="s">
        <v>105</v>
      </c>
      <c r="Q652" s="164" t="s">
        <v>105</v>
      </c>
      <c r="R652" s="186">
        <v>0</v>
      </c>
      <c r="S652" s="186">
        <v>0</v>
      </c>
      <c r="T652" s="187">
        <v>0</v>
      </c>
      <c r="U652" s="187">
        <v>0</v>
      </c>
      <c r="V652" s="188">
        <v>0</v>
      </c>
      <c r="W652" s="188">
        <v>0</v>
      </c>
      <c r="X652" s="186">
        <v>0</v>
      </c>
      <c r="Y652" s="186">
        <v>0</v>
      </c>
      <c r="Z652" s="186">
        <v>0</v>
      </c>
      <c r="AA652" s="167">
        <v>0</v>
      </c>
      <c r="AB652" s="186">
        <v>0</v>
      </c>
      <c r="AC652" s="186">
        <v>0</v>
      </c>
      <c r="AD652" s="167">
        <v>0</v>
      </c>
      <c r="AE652" s="186">
        <v>0</v>
      </c>
      <c r="AF652" s="186">
        <v>0</v>
      </c>
      <c r="AG652" s="167">
        <v>0</v>
      </c>
      <c r="AH652" s="186">
        <v>0</v>
      </c>
      <c r="AI652" s="186">
        <v>0</v>
      </c>
      <c r="AJ652" s="167">
        <v>0</v>
      </c>
      <c r="AK652" s="186">
        <v>0</v>
      </c>
      <c r="AL652" s="186">
        <v>0</v>
      </c>
      <c r="AM652" s="167">
        <v>0</v>
      </c>
      <c r="AN652" s="186">
        <v>0</v>
      </c>
      <c r="AO652" s="186">
        <v>0</v>
      </c>
      <c r="AP652" s="167">
        <v>0</v>
      </c>
      <c r="AQ652" s="189">
        <v>0</v>
      </c>
      <c r="AR652" s="190">
        <v>0</v>
      </c>
      <c r="AS652" s="190">
        <v>0</v>
      </c>
      <c r="AT652" s="190">
        <v>0</v>
      </c>
      <c r="AU652" s="190">
        <v>0</v>
      </c>
      <c r="AV652" s="189">
        <v>0</v>
      </c>
      <c r="AW652" s="189">
        <v>0</v>
      </c>
      <c r="AX652" s="189">
        <v>0</v>
      </c>
    </row>
    <row r="653" spans="1:50" ht="20.25" x14ac:dyDescent="0.3">
      <c r="A653" s="163" t="s">
        <v>701</v>
      </c>
      <c r="B653" s="164">
        <v>0</v>
      </c>
      <c r="C653" s="164">
        <v>0</v>
      </c>
      <c r="D653" s="164">
        <v>0</v>
      </c>
      <c r="E653" s="164">
        <v>0</v>
      </c>
      <c r="F653" s="164">
        <v>0</v>
      </c>
      <c r="G653" s="164">
        <v>0</v>
      </c>
      <c r="H653" s="164">
        <v>0</v>
      </c>
      <c r="I653" s="164">
        <v>0</v>
      </c>
      <c r="J653" s="164">
        <v>0</v>
      </c>
      <c r="K653" s="164">
        <v>0</v>
      </c>
      <c r="L653" s="164">
        <v>0</v>
      </c>
      <c r="M653" s="164">
        <v>0</v>
      </c>
      <c r="N653" s="164">
        <v>0</v>
      </c>
      <c r="O653" s="164">
        <v>0</v>
      </c>
      <c r="P653" s="164" t="s">
        <v>105</v>
      </c>
      <c r="Q653" s="164" t="s">
        <v>105</v>
      </c>
      <c r="R653" s="186">
        <v>0</v>
      </c>
      <c r="S653" s="186">
        <v>0</v>
      </c>
      <c r="T653" s="187">
        <v>0</v>
      </c>
      <c r="U653" s="187">
        <v>0</v>
      </c>
      <c r="V653" s="188">
        <v>0</v>
      </c>
      <c r="W653" s="188">
        <v>0</v>
      </c>
      <c r="X653" s="186">
        <v>0</v>
      </c>
      <c r="Y653" s="186">
        <v>0</v>
      </c>
      <c r="Z653" s="186">
        <v>0</v>
      </c>
      <c r="AA653" s="167">
        <v>0</v>
      </c>
      <c r="AB653" s="186">
        <v>0</v>
      </c>
      <c r="AC653" s="186">
        <v>0</v>
      </c>
      <c r="AD653" s="167">
        <v>0</v>
      </c>
      <c r="AE653" s="186">
        <v>0</v>
      </c>
      <c r="AF653" s="186">
        <v>0</v>
      </c>
      <c r="AG653" s="167">
        <v>0</v>
      </c>
      <c r="AH653" s="186">
        <v>0</v>
      </c>
      <c r="AI653" s="186">
        <v>0</v>
      </c>
      <c r="AJ653" s="167">
        <v>0</v>
      </c>
      <c r="AK653" s="186">
        <v>0</v>
      </c>
      <c r="AL653" s="186">
        <v>0</v>
      </c>
      <c r="AM653" s="167">
        <v>0</v>
      </c>
      <c r="AN653" s="186">
        <v>0</v>
      </c>
      <c r="AO653" s="186">
        <v>0</v>
      </c>
      <c r="AP653" s="167">
        <v>0</v>
      </c>
      <c r="AQ653" s="189">
        <v>0</v>
      </c>
      <c r="AR653" s="190">
        <v>0</v>
      </c>
      <c r="AS653" s="190">
        <v>0</v>
      </c>
      <c r="AT653" s="190">
        <v>0</v>
      </c>
      <c r="AU653" s="190">
        <v>0</v>
      </c>
      <c r="AV653" s="189">
        <v>0</v>
      </c>
      <c r="AW653" s="189">
        <v>0</v>
      </c>
      <c r="AX653" s="189">
        <v>0</v>
      </c>
    </row>
    <row r="654" spans="1:50" ht="20.25" x14ac:dyDescent="0.3">
      <c r="A654" s="163" t="s">
        <v>702</v>
      </c>
      <c r="B654" s="164">
        <v>0</v>
      </c>
      <c r="C654" s="164">
        <v>0</v>
      </c>
      <c r="D654" s="164">
        <v>0</v>
      </c>
      <c r="E654" s="164">
        <v>0</v>
      </c>
      <c r="F654" s="164">
        <v>0</v>
      </c>
      <c r="G654" s="164">
        <v>0</v>
      </c>
      <c r="H654" s="164">
        <v>0</v>
      </c>
      <c r="I654" s="164">
        <v>0</v>
      </c>
      <c r="J654" s="164">
        <v>0</v>
      </c>
      <c r="K654" s="164">
        <v>0</v>
      </c>
      <c r="L654" s="164">
        <v>0</v>
      </c>
      <c r="M654" s="164">
        <v>0</v>
      </c>
      <c r="N654" s="164">
        <v>0</v>
      </c>
      <c r="O654" s="164">
        <v>0</v>
      </c>
      <c r="P654" s="164" t="s">
        <v>105</v>
      </c>
      <c r="Q654" s="164" t="s">
        <v>105</v>
      </c>
      <c r="R654" s="186">
        <v>0</v>
      </c>
      <c r="S654" s="186">
        <v>0</v>
      </c>
      <c r="T654" s="187">
        <v>0</v>
      </c>
      <c r="U654" s="187">
        <v>0</v>
      </c>
      <c r="V654" s="188">
        <v>0</v>
      </c>
      <c r="W654" s="188">
        <v>0</v>
      </c>
      <c r="X654" s="186">
        <v>0</v>
      </c>
      <c r="Y654" s="186">
        <v>0</v>
      </c>
      <c r="Z654" s="186">
        <v>0</v>
      </c>
      <c r="AA654" s="167">
        <v>0</v>
      </c>
      <c r="AB654" s="186">
        <v>0</v>
      </c>
      <c r="AC654" s="186">
        <v>0</v>
      </c>
      <c r="AD654" s="167">
        <v>0</v>
      </c>
      <c r="AE654" s="186">
        <v>0</v>
      </c>
      <c r="AF654" s="186">
        <v>0</v>
      </c>
      <c r="AG654" s="167">
        <v>0</v>
      </c>
      <c r="AH654" s="186">
        <v>0</v>
      </c>
      <c r="AI654" s="186">
        <v>0</v>
      </c>
      <c r="AJ654" s="167">
        <v>0</v>
      </c>
      <c r="AK654" s="186">
        <v>0</v>
      </c>
      <c r="AL654" s="186">
        <v>0</v>
      </c>
      <c r="AM654" s="167">
        <v>0</v>
      </c>
      <c r="AN654" s="186">
        <v>0</v>
      </c>
      <c r="AO654" s="186">
        <v>0</v>
      </c>
      <c r="AP654" s="167">
        <v>0</v>
      </c>
      <c r="AQ654" s="189">
        <v>0</v>
      </c>
      <c r="AR654" s="190">
        <v>0</v>
      </c>
      <c r="AS654" s="190">
        <v>0</v>
      </c>
      <c r="AT654" s="190">
        <v>0</v>
      </c>
      <c r="AU654" s="190">
        <v>0</v>
      </c>
      <c r="AV654" s="189">
        <v>0</v>
      </c>
      <c r="AW654" s="189">
        <v>0</v>
      </c>
      <c r="AX654" s="189">
        <v>0</v>
      </c>
    </row>
    <row r="655" spans="1:50" ht="20.25" x14ac:dyDescent="0.3">
      <c r="A655" s="163" t="s">
        <v>703</v>
      </c>
      <c r="B655" s="164">
        <v>0</v>
      </c>
      <c r="C655" s="164">
        <v>0</v>
      </c>
      <c r="D655" s="164">
        <v>0</v>
      </c>
      <c r="E655" s="164">
        <v>0</v>
      </c>
      <c r="F655" s="164">
        <v>0</v>
      </c>
      <c r="G655" s="164">
        <v>0</v>
      </c>
      <c r="H655" s="164">
        <v>0</v>
      </c>
      <c r="I655" s="164">
        <v>0</v>
      </c>
      <c r="J655" s="164">
        <v>0</v>
      </c>
      <c r="K655" s="164">
        <v>0</v>
      </c>
      <c r="L655" s="164">
        <v>0</v>
      </c>
      <c r="M655" s="164">
        <v>0</v>
      </c>
      <c r="N655" s="164">
        <v>0</v>
      </c>
      <c r="O655" s="164">
        <v>0</v>
      </c>
      <c r="P655" s="164" t="s">
        <v>105</v>
      </c>
      <c r="Q655" s="164" t="s">
        <v>105</v>
      </c>
      <c r="R655" s="186">
        <v>0</v>
      </c>
      <c r="S655" s="186">
        <v>0</v>
      </c>
      <c r="T655" s="187">
        <v>0.25</v>
      </c>
      <c r="U655" s="187">
        <v>0</v>
      </c>
      <c r="V655" s="188">
        <v>0</v>
      </c>
      <c r="W655" s="188">
        <v>0</v>
      </c>
      <c r="X655" s="186">
        <v>0</v>
      </c>
      <c r="Y655" s="186">
        <v>0</v>
      </c>
      <c r="Z655" s="186">
        <v>0</v>
      </c>
      <c r="AA655" s="167">
        <v>0</v>
      </c>
      <c r="AB655" s="186">
        <v>0</v>
      </c>
      <c r="AC655" s="186">
        <v>0</v>
      </c>
      <c r="AD655" s="167">
        <v>0</v>
      </c>
      <c r="AE655" s="186">
        <v>0</v>
      </c>
      <c r="AF655" s="186">
        <v>0</v>
      </c>
      <c r="AG655" s="167">
        <v>0</v>
      </c>
      <c r="AH655" s="186">
        <v>0</v>
      </c>
      <c r="AI655" s="186">
        <v>0</v>
      </c>
      <c r="AJ655" s="167">
        <v>0</v>
      </c>
      <c r="AK655" s="186">
        <v>0</v>
      </c>
      <c r="AL655" s="186">
        <v>0</v>
      </c>
      <c r="AM655" s="167">
        <v>0</v>
      </c>
      <c r="AN655" s="186">
        <v>0</v>
      </c>
      <c r="AO655" s="186">
        <v>0</v>
      </c>
      <c r="AP655" s="167">
        <v>0</v>
      </c>
      <c r="AQ655" s="189">
        <v>0</v>
      </c>
      <c r="AR655" s="190">
        <v>0</v>
      </c>
      <c r="AS655" s="190">
        <v>0</v>
      </c>
      <c r="AT655" s="190">
        <v>0</v>
      </c>
      <c r="AU655" s="190">
        <v>0</v>
      </c>
      <c r="AV655" s="189">
        <v>0</v>
      </c>
      <c r="AW655" s="189">
        <v>0</v>
      </c>
      <c r="AX655" s="189">
        <v>0</v>
      </c>
    </row>
    <row r="656" spans="1:50" ht="20.25" x14ac:dyDescent="0.3">
      <c r="A656" s="163" t="s">
        <v>704</v>
      </c>
      <c r="B656" s="164">
        <v>0</v>
      </c>
      <c r="C656" s="164">
        <v>0</v>
      </c>
      <c r="D656" s="164">
        <v>0</v>
      </c>
      <c r="E656" s="164">
        <v>0</v>
      </c>
      <c r="F656" s="164">
        <v>0</v>
      </c>
      <c r="G656" s="164">
        <v>0</v>
      </c>
      <c r="H656" s="164">
        <v>0</v>
      </c>
      <c r="I656" s="164">
        <v>0</v>
      </c>
      <c r="J656" s="164">
        <v>0</v>
      </c>
      <c r="K656" s="164">
        <v>0</v>
      </c>
      <c r="L656" s="164">
        <v>0</v>
      </c>
      <c r="M656" s="164">
        <v>0</v>
      </c>
      <c r="N656" s="164">
        <v>0</v>
      </c>
      <c r="O656" s="164">
        <v>0</v>
      </c>
      <c r="P656" s="164" t="s">
        <v>105</v>
      </c>
      <c r="Q656" s="164" t="s">
        <v>105</v>
      </c>
      <c r="R656" s="186">
        <v>0</v>
      </c>
      <c r="S656" s="186">
        <v>0</v>
      </c>
      <c r="T656" s="187">
        <v>0</v>
      </c>
      <c r="U656" s="187">
        <v>0</v>
      </c>
      <c r="V656" s="188">
        <v>0</v>
      </c>
      <c r="W656" s="188">
        <v>0</v>
      </c>
      <c r="X656" s="186">
        <v>0</v>
      </c>
      <c r="Y656" s="186">
        <v>0</v>
      </c>
      <c r="Z656" s="186">
        <v>0</v>
      </c>
      <c r="AA656" s="167">
        <v>0</v>
      </c>
      <c r="AB656" s="186">
        <v>0</v>
      </c>
      <c r="AC656" s="186">
        <v>0</v>
      </c>
      <c r="AD656" s="167">
        <v>0</v>
      </c>
      <c r="AE656" s="186">
        <v>0</v>
      </c>
      <c r="AF656" s="186">
        <v>0</v>
      </c>
      <c r="AG656" s="167">
        <v>0</v>
      </c>
      <c r="AH656" s="186">
        <v>0</v>
      </c>
      <c r="AI656" s="186">
        <v>0</v>
      </c>
      <c r="AJ656" s="167">
        <v>0</v>
      </c>
      <c r="AK656" s="186">
        <v>0</v>
      </c>
      <c r="AL656" s="186">
        <v>0</v>
      </c>
      <c r="AM656" s="167">
        <v>0</v>
      </c>
      <c r="AN656" s="186">
        <v>0</v>
      </c>
      <c r="AO656" s="186">
        <v>0</v>
      </c>
      <c r="AP656" s="167">
        <v>0</v>
      </c>
      <c r="AQ656" s="189">
        <v>0</v>
      </c>
      <c r="AR656" s="190">
        <v>0</v>
      </c>
      <c r="AS656" s="190">
        <v>0</v>
      </c>
      <c r="AT656" s="190">
        <v>0</v>
      </c>
      <c r="AU656" s="190">
        <v>0</v>
      </c>
      <c r="AV656" s="189">
        <v>0</v>
      </c>
      <c r="AW656" s="189">
        <v>0</v>
      </c>
      <c r="AX656" s="189">
        <v>0</v>
      </c>
    </row>
    <row r="657" spans="1:50" ht="20.25" x14ac:dyDescent="0.3">
      <c r="A657" s="163" t="s">
        <v>705</v>
      </c>
      <c r="B657" s="164">
        <v>0</v>
      </c>
      <c r="C657" s="164">
        <v>0</v>
      </c>
      <c r="D657" s="164">
        <v>0</v>
      </c>
      <c r="E657" s="164">
        <v>0</v>
      </c>
      <c r="F657" s="164">
        <v>0</v>
      </c>
      <c r="G657" s="164">
        <v>0</v>
      </c>
      <c r="H657" s="164">
        <v>0</v>
      </c>
      <c r="I657" s="164">
        <v>0</v>
      </c>
      <c r="J657" s="164">
        <v>0</v>
      </c>
      <c r="K657" s="164">
        <v>0</v>
      </c>
      <c r="L657" s="164">
        <v>0</v>
      </c>
      <c r="M657" s="164">
        <v>0</v>
      </c>
      <c r="N657" s="164">
        <v>0</v>
      </c>
      <c r="O657" s="164">
        <v>0</v>
      </c>
      <c r="P657" s="164" t="s">
        <v>105</v>
      </c>
      <c r="Q657" s="164" t="s">
        <v>105</v>
      </c>
      <c r="R657" s="186">
        <v>0</v>
      </c>
      <c r="S657" s="186">
        <v>0</v>
      </c>
      <c r="T657" s="187">
        <v>0</v>
      </c>
      <c r="U657" s="187">
        <v>0</v>
      </c>
      <c r="V657" s="188">
        <v>0</v>
      </c>
      <c r="W657" s="188">
        <v>0</v>
      </c>
      <c r="X657" s="186">
        <v>0</v>
      </c>
      <c r="Y657" s="186">
        <v>0</v>
      </c>
      <c r="Z657" s="186">
        <v>0</v>
      </c>
      <c r="AA657" s="167">
        <v>0</v>
      </c>
      <c r="AB657" s="186">
        <v>0</v>
      </c>
      <c r="AC657" s="186">
        <v>0</v>
      </c>
      <c r="AD657" s="167">
        <v>0</v>
      </c>
      <c r="AE657" s="186">
        <v>0</v>
      </c>
      <c r="AF657" s="186">
        <v>0</v>
      </c>
      <c r="AG657" s="167">
        <v>0</v>
      </c>
      <c r="AH657" s="186">
        <v>0</v>
      </c>
      <c r="AI657" s="186">
        <v>0</v>
      </c>
      <c r="AJ657" s="167">
        <v>0</v>
      </c>
      <c r="AK657" s="186">
        <v>0</v>
      </c>
      <c r="AL657" s="186">
        <v>0</v>
      </c>
      <c r="AM657" s="167">
        <v>0</v>
      </c>
      <c r="AN657" s="186">
        <v>0</v>
      </c>
      <c r="AO657" s="186">
        <v>0</v>
      </c>
      <c r="AP657" s="167">
        <v>0</v>
      </c>
      <c r="AQ657" s="189">
        <v>0</v>
      </c>
      <c r="AR657" s="190">
        <v>0</v>
      </c>
      <c r="AS657" s="190">
        <v>0</v>
      </c>
      <c r="AT657" s="190">
        <v>0</v>
      </c>
      <c r="AU657" s="190">
        <v>0</v>
      </c>
      <c r="AV657" s="189">
        <v>0</v>
      </c>
      <c r="AW657" s="189">
        <v>0</v>
      </c>
      <c r="AX657" s="189">
        <v>0</v>
      </c>
    </row>
    <row r="658" spans="1:50" ht="20.25" x14ac:dyDescent="0.3">
      <c r="A658" s="163" t="s">
        <v>706</v>
      </c>
      <c r="B658" s="164">
        <v>0</v>
      </c>
      <c r="C658" s="164">
        <v>0</v>
      </c>
      <c r="D658" s="164">
        <v>0</v>
      </c>
      <c r="E658" s="164">
        <v>0</v>
      </c>
      <c r="F658" s="164">
        <v>0</v>
      </c>
      <c r="G658" s="164">
        <v>0</v>
      </c>
      <c r="H658" s="164">
        <v>0</v>
      </c>
      <c r="I658" s="164">
        <v>0</v>
      </c>
      <c r="J658" s="164">
        <v>0</v>
      </c>
      <c r="K658" s="164">
        <v>0</v>
      </c>
      <c r="L658" s="164">
        <v>0</v>
      </c>
      <c r="M658" s="164">
        <v>0</v>
      </c>
      <c r="N658" s="164">
        <v>0</v>
      </c>
      <c r="O658" s="164">
        <v>0</v>
      </c>
      <c r="P658" s="164" t="s">
        <v>105</v>
      </c>
      <c r="Q658" s="164" t="s">
        <v>105</v>
      </c>
      <c r="R658" s="186">
        <v>0</v>
      </c>
      <c r="S658" s="186">
        <v>0</v>
      </c>
      <c r="T658" s="187">
        <v>0</v>
      </c>
      <c r="U658" s="187">
        <v>0</v>
      </c>
      <c r="V658" s="188">
        <v>0</v>
      </c>
      <c r="W658" s="188">
        <v>0</v>
      </c>
      <c r="X658" s="186">
        <v>0</v>
      </c>
      <c r="Y658" s="186">
        <v>0</v>
      </c>
      <c r="Z658" s="186">
        <v>0</v>
      </c>
      <c r="AA658" s="167">
        <v>0</v>
      </c>
      <c r="AB658" s="186">
        <v>0</v>
      </c>
      <c r="AC658" s="186">
        <v>0</v>
      </c>
      <c r="AD658" s="167">
        <v>0</v>
      </c>
      <c r="AE658" s="186">
        <v>0</v>
      </c>
      <c r="AF658" s="186">
        <v>0</v>
      </c>
      <c r="AG658" s="167">
        <v>0</v>
      </c>
      <c r="AH658" s="186">
        <v>0</v>
      </c>
      <c r="AI658" s="186">
        <v>0</v>
      </c>
      <c r="AJ658" s="167">
        <v>0</v>
      </c>
      <c r="AK658" s="186">
        <v>0</v>
      </c>
      <c r="AL658" s="186">
        <v>0</v>
      </c>
      <c r="AM658" s="167">
        <v>0</v>
      </c>
      <c r="AN658" s="186">
        <v>0</v>
      </c>
      <c r="AO658" s="186">
        <v>0</v>
      </c>
      <c r="AP658" s="167">
        <v>0</v>
      </c>
      <c r="AQ658" s="189">
        <v>0</v>
      </c>
      <c r="AR658" s="190">
        <v>0</v>
      </c>
      <c r="AS658" s="190">
        <v>0</v>
      </c>
      <c r="AT658" s="190">
        <v>0</v>
      </c>
      <c r="AU658" s="190">
        <v>0</v>
      </c>
      <c r="AV658" s="189">
        <v>0</v>
      </c>
      <c r="AW658" s="189">
        <v>0</v>
      </c>
      <c r="AX658" s="189">
        <v>0</v>
      </c>
    </row>
    <row r="659" spans="1:50" ht="20.25" x14ac:dyDescent="0.3">
      <c r="A659" s="163" t="s">
        <v>707</v>
      </c>
      <c r="B659" s="164">
        <v>0</v>
      </c>
      <c r="C659" s="164">
        <v>0</v>
      </c>
      <c r="D659" s="164">
        <v>0</v>
      </c>
      <c r="E659" s="164">
        <v>0</v>
      </c>
      <c r="F659" s="164">
        <v>0</v>
      </c>
      <c r="G659" s="164">
        <v>0</v>
      </c>
      <c r="H659" s="164">
        <v>0</v>
      </c>
      <c r="I659" s="164">
        <v>0</v>
      </c>
      <c r="J659" s="164">
        <v>0</v>
      </c>
      <c r="K659" s="164">
        <v>0</v>
      </c>
      <c r="L659" s="164">
        <v>0</v>
      </c>
      <c r="M659" s="164">
        <v>0</v>
      </c>
      <c r="N659" s="164">
        <v>0</v>
      </c>
      <c r="O659" s="164">
        <v>0</v>
      </c>
      <c r="P659" s="164" t="s">
        <v>105</v>
      </c>
      <c r="Q659" s="164" t="s">
        <v>105</v>
      </c>
      <c r="R659" s="186">
        <v>0</v>
      </c>
      <c r="S659" s="186">
        <v>0</v>
      </c>
      <c r="T659" s="187">
        <v>0</v>
      </c>
      <c r="U659" s="187">
        <v>0</v>
      </c>
      <c r="V659" s="188">
        <v>0</v>
      </c>
      <c r="W659" s="188">
        <v>0</v>
      </c>
      <c r="X659" s="186">
        <v>0</v>
      </c>
      <c r="Y659" s="186">
        <v>0</v>
      </c>
      <c r="Z659" s="186">
        <v>0</v>
      </c>
      <c r="AA659" s="167">
        <v>0</v>
      </c>
      <c r="AB659" s="186">
        <v>0</v>
      </c>
      <c r="AC659" s="186">
        <v>0</v>
      </c>
      <c r="AD659" s="167">
        <v>0</v>
      </c>
      <c r="AE659" s="186">
        <v>0</v>
      </c>
      <c r="AF659" s="186">
        <v>0</v>
      </c>
      <c r="AG659" s="167">
        <v>0</v>
      </c>
      <c r="AH659" s="186">
        <v>0</v>
      </c>
      <c r="AI659" s="186">
        <v>0</v>
      </c>
      <c r="AJ659" s="167">
        <v>0</v>
      </c>
      <c r="AK659" s="186">
        <v>0</v>
      </c>
      <c r="AL659" s="186">
        <v>0</v>
      </c>
      <c r="AM659" s="167">
        <v>0</v>
      </c>
      <c r="AN659" s="186">
        <v>0</v>
      </c>
      <c r="AO659" s="186">
        <v>0</v>
      </c>
      <c r="AP659" s="167">
        <v>0</v>
      </c>
      <c r="AQ659" s="189">
        <v>0</v>
      </c>
      <c r="AR659" s="190">
        <v>0</v>
      </c>
      <c r="AS659" s="190">
        <v>0</v>
      </c>
      <c r="AT659" s="190">
        <v>0</v>
      </c>
      <c r="AU659" s="190">
        <v>0</v>
      </c>
      <c r="AV659" s="189">
        <v>0</v>
      </c>
      <c r="AW659" s="189">
        <v>0</v>
      </c>
      <c r="AX659" s="189">
        <v>0</v>
      </c>
    </row>
    <row r="660" spans="1:50" ht="20.25" x14ac:dyDescent="0.3">
      <c r="A660" s="163" t="s">
        <v>708</v>
      </c>
      <c r="B660" s="164">
        <v>0</v>
      </c>
      <c r="C660" s="164">
        <v>0</v>
      </c>
      <c r="D660" s="164">
        <v>0</v>
      </c>
      <c r="E660" s="164">
        <v>0</v>
      </c>
      <c r="F660" s="164">
        <v>0</v>
      </c>
      <c r="G660" s="164">
        <v>0</v>
      </c>
      <c r="H660" s="164">
        <v>0</v>
      </c>
      <c r="I660" s="164">
        <v>0</v>
      </c>
      <c r="J660" s="164">
        <v>0.5</v>
      </c>
      <c r="K660" s="164">
        <v>0.5</v>
      </c>
      <c r="L660" s="164">
        <v>0.25</v>
      </c>
      <c r="M660" s="164">
        <v>0.25</v>
      </c>
      <c r="N660" s="164">
        <v>0.33400000000000002</v>
      </c>
      <c r="O660" s="164">
        <v>0</v>
      </c>
      <c r="P660" s="164">
        <v>1336</v>
      </c>
      <c r="Q660" s="164">
        <v>0</v>
      </c>
      <c r="R660" s="186">
        <v>0.25</v>
      </c>
      <c r="S660" s="186">
        <v>0</v>
      </c>
      <c r="T660" s="187">
        <v>0</v>
      </c>
      <c r="U660" s="187">
        <v>0</v>
      </c>
      <c r="V660" s="188">
        <v>0</v>
      </c>
      <c r="W660" s="188">
        <v>0</v>
      </c>
      <c r="X660" s="186">
        <v>0</v>
      </c>
      <c r="Y660" s="186">
        <v>0</v>
      </c>
      <c r="Z660" s="186">
        <v>0</v>
      </c>
      <c r="AA660" s="167">
        <v>0</v>
      </c>
      <c r="AB660" s="186">
        <v>0</v>
      </c>
      <c r="AC660" s="186">
        <v>0</v>
      </c>
      <c r="AD660" s="167">
        <v>0</v>
      </c>
      <c r="AE660" s="186">
        <v>0</v>
      </c>
      <c r="AF660" s="186">
        <v>0</v>
      </c>
      <c r="AG660" s="167">
        <v>0</v>
      </c>
      <c r="AH660" s="186">
        <v>0</v>
      </c>
      <c r="AI660" s="186">
        <v>0</v>
      </c>
      <c r="AJ660" s="167">
        <v>0</v>
      </c>
      <c r="AK660" s="186">
        <v>0</v>
      </c>
      <c r="AL660" s="186">
        <v>0</v>
      </c>
      <c r="AM660" s="167">
        <v>0</v>
      </c>
      <c r="AN660" s="186">
        <v>0</v>
      </c>
      <c r="AO660" s="186">
        <v>0</v>
      </c>
      <c r="AP660" s="167">
        <v>0</v>
      </c>
      <c r="AQ660" s="189">
        <v>0</v>
      </c>
      <c r="AR660" s="190">
        <v>0</v>
      </c>
      <c r="AS660" s="190">
        <v>0</v>
      </c>
      <c r="AT660" s="190">
        <v>0</v>
      </c>
      <c r="AU660" s="190">
        <v>0</v>
      </c>
      <c r="AV660" s="189">
        <v>0</v>
      </c>
      <c r="AW660" s="189">
        <v>0</v>
      </c>
      <c r="AX660" s="189">
        <v>0</v>
      </c>
    </row>
    <row r="661" spans="1:50" ht="20.25" x14ac:dyDescent="0.3">
      <c r="A661" s="163" t="s">
        <v>709</v>
      </c>
      <c r="B661" s="164">
        <v>3</v>
      </c>
      <c r="C661" s="164">
        <v>3</v>
      </c>
      <c r="D661" s="164">
        <v>2</v>
      </c>
      <c r="E661" s="164">
        <v>3</v>
      </c>
      <c r="F661" s="164">
        <v>2</v>
      </c>
      <c r="G661" s="164">
        <v>2</v>
      </c>
      <c r="H661" s="164">
        <v>800</v>
      </c>
      <c r="I661" s="164">
        <v>754</v>
      </c>
      <c r="J661" s="164">
        <v>6</v>
      </c>
      <c r="K661" s="164">
        <v>6</v>
      </c>
      <c r="L661" s="164">
        <v>3</v>
      </c>
      <c r="M661" s="164">
        <v>3</v>
      </c>
      <c r="N661" s="164">
        <v>0.85</v>
      </c>
      <c r="O661" s="164">
        <v>0.6</v>
      </c>
      <c r="P661" s="164">
        <v>283</v>
      </c>
      <c r="Q661" s="164">
        <v>200</v>
      </c>
      <c r="R661" s="186">
        <v>5</v>
      </c>
      <c r="S661" s="186">
        <v>0</v>
      </c>
      <c r="T661" s="187">
        <v>3</v>
      </c>
      <c r="U661" s="187">
        <v>4</v>
      </c>
      <c r="V661" s="188">
        <v>0</v>
      </c>
      <c r="W661" s="188">
        <v>0</v>
      </c>
      <c r="X661" s="186">
        <v>0</v>
      </c>
      <c r="Y661" s="186">
        <v>0</v>
      </c>
      <c r="Z661" s="186">
        <v>0</v>
      </c>
      <c r="AA661" s="167">
        <v>0</v>
      </c>
      <c r="AB661" s="186">
        <v>0</v>
      </c>
      <c r="AC661" s="186">
        <v>0</v>
      </c>
      <c r="AD661" s="167">
        <v>0</v>
      </c>
      <c r="AE661" s="186">
        <v>0</v>
      </c>
      <c r="AF661" s="186">
        <v>0</v>
      </c>
      <c r="AG661" s="167">
        <v>0</v>
      </c>
      <c r="AH661" s="186">
        <v>0</v>
      </c>
      <c r="AI661" s="186">
        <v>0</v>
      </c>
      <c r="AJ661" s="167">
        <v>0</v>
      </c>
      <c r="AK661" s="186">
        <v>0</v>
      </c>
      <c r="AL661" s="186">
        <v>0</v>
      </c>
      <c r="AM661" s="167">
        <v>0</v>
      </c>
      <c r="AN661" s="186">
        <v>0</v>
      </c>
      <c r="AO661" s="186">
        <v>0</v>
      </c>
      <c r="AP661" s="167">
        <v>0</v>
      </c>
      <c r="AQ661" s="189">
        <v>3</v>
      </c>
      <c r="AR661" s="190">
        <v>0</v>
      </c>
      <c r="AS661" s="190">
        <v>0</v>
      </c>
      <c r="AT661" s="190">
        <v>0</v>
      </c>
      <c r="AU661" s="190">
        <v>3</v>
      </c>
      <c r="AV661" s="189">
        <v>3</v>
      </c>
      <c r="AW661" s="189">
        <v>2.33</v>
      </c>
      <c r="AX661" s="189">
        <v>777</v>
      </c>
    </row>
    <row r="662" spans="1:50" ht="20.25" x14ac:dyDescent="0.3">
      <c r="A662" s="163" t="s">
        <v>710</v>
      </c>
      <c r="B662" s="164">
        <v>0</v>
      </c>
      <c r="C662" s="164">
        <v>0</v>
      </c>
      <c r="D662" s="164">
        <v>0</v>
      </c>
      <c r="E662" s="164">
        <v>0</v>
      </c>
      <c r="F662" s="164">
        <v>0</v>
      </c>
      <c r="G662" s="164">
        <v>0</v>
      </c>
      <c r="H662" s="164">
        <v>0</v>
      </c>
      <c r="I662" s="164">
        <v>0</v>
      </c>
      <c r="J662" s="164">
        <v>0</v>
      </c>
      <c r="K662" s="164">
        <v>0</v>
      </c>
      <c r="L662" s="164">
        <v>0</v>
      </c>
      <c r="M662" s="164">
        <v>0</v>
      </c>
      <c r="N662" s="164">
        <v>0</v>
      </c>
      <c r="O662" s="164">
        <v>0</v>
      </c>
      <c r="P662" s="164" t="s">
        <v>105</v>
      </c>
      <c r="Q662" s="164" t="s">
        <v>105</v>
      </c>
      <c r="R662" s="186">
        <v>0</v>
      </c>
      <c r="S662" s="186">
        <v>0</v>
      </c>
      <c r="T662" s="187">
        <v>0.13</v>
      </c>
      <c r="U662" s="187">
        <v>0</v>
      </c>
      <c r="V662" s="188">
        <v>0</v>
      </c>
      <c r="W662" s="188">
        <v>0</v>
      </c>
      <c r="X662" s="186">
        <v>0</v>
      </c>
      <c r="Y662" s="186">
        <v>0</v>
      </c>
      <c r="Z662" s="186">
        <v>0</v>
      </c>
      <c r="AA662" s="167">
        <v>0</v>
      </c>
      <c r="AB662" s="186">
        <v>0</v>
      </c>
      <c r="AC662" s="186">
        <v>0</v>
      </c>
      <c r="AD662" s="167">
        <v>0</v>
      </c>
      <c r="AE662" s="186">
        <v>0</v>
      </c>
      <c r="AF662" s="186">
        <v>0</v>
      </c>
      <c r="AG662" s="167">
        <v>0</v>
      </c>
      <c r="AH662" s="186">
        <v>0</v>
      </c>
      <c r="AI662" s="186">
        <v>0</v>
      </c>
      <c r="AJ662" s="167">
        <v>0</v>
      </c>
      <c r="AK662" s="186">
        <v>0</v>
      </c>
      <c r="AL662" s="186">
        <v>0</v>
      </c>
      <c r="AM662" s="167">
        <v>0</v>
      </c>
      <c r="AN662" s="186">
        <v>0</v>
      </c>
      <c r="AO662" s="186">
        <v>0</v>
      </c>
      <c r="AP662" s="167">
        <v>0</v>
      </c>
      <c r="AQ662" s="189">
        <v>0</v>
      </c>
      <c r="AR662" s="190">
        <v>0</v>
      </c>
      <c r="AS662" s="190">
        <v>0</v>
      </c>
      <c r="AT662" s="190">
        <v>0</v>
      </c>
      <c r="AU662" s="190">
        <v>0</v>
      </c>
      <c r="AV662" s="189">
        <v>0</v>
      </c>
      <c r="AW662" s="189">
        <v>0</v>
      </c>
      <c r="AX662" s="189">
        <v>0</v>
      </c>
    </row>
    <row r="663" spans="1:50" ht="20.25" x14ac:dyDescent="0.3">
      <c r="A663" s="163" t="s">
        <v>711</v>
      </c>
      <c r="B663" s="164">
        <v>0</v>
      </c>
      <c r="C663" s="164">
        <v>0</v>
      </c>
      <c r="D663" s="164">
        <v>0</v>
      </c>
      <c r="E663" s="164">
        <v>0</v>
      </c>
      <c r="F663" s="164">
        <v>0</v>
      </c>
      <c r="G663" s="164">
        <v>0</v>
      </c>
      <c r="H663" s="164">
        <v>0</v>
      </c>
      <c r="I663" s="164">
        <v>0</v>
      </c>
      <c r="J663" s="164">
        <v>1</v>
      </c>
      <c r="K663" s="164">
        <v>0</v>
      </c>
      <c r="L663" s="164">
        <v>0</v>
      </c>
      <c r="M663" s="164">
        <v>0</v>
      </c>
      <c r="N663" s="164">
        <v>0</v>
      </c>
      <c r="O663" s="164">
        <v>0</v>
      </c>
      <c r="P663" s="164" t="s">
        <v>105</v>
      </c>
      <c r="Q663" s="164" t="s">
        <v>105</v>
      </c>
      <c r="R663" s="186">
        <v>0</v>
      </c>
      <c r="S663" s="186">
        <v>0</v>
      </c>
      <c r="T663" s="187">
        <v>0</v>
      </c>
      <c r="U663" s="187">
        <v>0</v>
      </c>
      <c r="V663" s="188">
        <v>0</v>
      </c>
      <c r="W663" s="188">
        <v>0</v>
      </c>
      <c r="X663" s="186">
        <v>0</v>
      </c>
      <c r="Y663" s="186">
        <v>0</v>
      </c>
      <c r="Z663" s="186">
        <v>0</v>
      </c>
      <c r="AA663" s="167">
        <v>0</v>
      </c>
      <c r="AB663" s="186">
        <v>0</v>
      </c>
      <c r="AC663" s="186">
        <v>0</v>
      </c>
      <c r="AD663" s="167">
        <v>0</v>
      </c>
      <c r="AE663" s="186">
        <v>0</v>
      </c>
      <c r="AF663" s="186">
        <v>0</v>
      </c>
      <c r="AG663" s="167">
        <v>0</v>
      </c>
      <c r="AH663" s="186">
        <v>0</v>
      </c>
      <c r="AI663" s="186">
        <v>0</v>
      </c>
      <c r="AJ663" s="167">
        <v>0</v>
      </c>
      <c r="AK663" s="186">
        <v>0</v>
      </c>
      <c r="AL663" s="186">
        <v>0</v>
      </c>
      <c r="AM663" s="167">
        <v>0</v>
      </c>
      <c r="AN663" s="186">
        <v>0</v>
      </c>
      <c r="AO663" s="186">
        <v>0</v>
      </c>
      <c r="AP663" s="167">
        <v>0</v>
      </c>
      <c r="AQ663" s="189">
        <v>0</v>
      </c>
      <c r="AR663" s="190">
        <v>0</v>
      </c>
      <c r="AS663" s="190">
        <v>0</v>
      </c>
      <c r="AT663" s="190">
        <v>0</v>
      </c>
      <c r="AU663" s="190">
        <v>0</v>
      </c>
      <c r="AV663" s="189">
        <v>0</v>
      </c>
      <c r="AW663" s="189">
        <v>0</v>
      </c>
      <c r="AX663" s="189">
        <v>0</v>
      </c>
    </row>
    <row r="664" spans="1:50" s="236" customFormat="1" ht="20.25" x14ac:dyDescent="0.3">
      <c r="A664" s="228" t="s">
        <v>54</v>
      </c>
      <c r="B664" s="229">
        <v>422</v>
      </c>
      <c r="C664" s="229">
        <v>422</v>
      </c>
      <c r="D664" s="229">
        <v>356</v>
      </c>
      <c r="E664" s="229">
        <v>404</v>
      </c>
      <c r="F664" s="229">
        <v>331.56</v>
      </c>
      <c r="G664" s="229">
        <v>355.73</v>
      </c>
      <c r="H664" s="229">
        <v>931</v>
      </c>
      <c r="I664" s="229">
        <v>881</v>
      </c>
      <c r="J664" s="229">
        <v>565.85</v>
      </c>
      <c r="K664" s="229">
        <v>370.34000000000003</v>
      </c>
      <c r="L664" s="229">
        <v>371.95</v>
      </c>
      <c r="M664" s="229">
        <v>272.08999999999997</v>
      </c>
      <c r="N664" s="229">
        <v>592.35</v>
      </c>
      <c r="O664" s="229">
        <v>40.25</v>
      </c>
      <c r="P664" s="229">
        <v>1593</v>
      </c>
      <c r="Q664" s="229">
        <v>148</v>
      </c>
      <c r="R664" s="230">
        <v>450.34</v>
      </c>
      <c r="S664" s="230">
        <v>555.97</v>
      </c>
      <c r="T664" s="231">
        <v>295.46249999999998</v>
      </c>
      <c r="U664" s="231">
        <v>108.34</v>
      </c>
      <c r="V664" s="232">
        <v>0</v>
      </c>
      <c r="W664" s="232">
        <v>0</v>
      </c>
      <c r="X664" s="230">
        <v>0</v>
      </c>
      <c r="Y664" s="230">
        <v>192.8</v>
      </c>
      <c r="Z664" s="230">
        <v>170.4</v>
      </c>
      <c r="AA664" s="233">
        <f>(Z664-Y664)/Y664*100</f>
        <v>-11.61825726141079</v>
      </c>
      <c r="AB664" s="230">
        <v>0</v>
      </c>
      <c r="AC664" s="230">
        <v>0</v>
      </c>
      <c r="AD664" s="233">
        <v>0</v>
      </c>
      <c r="AE664" s="230">
        <v>22.4</v>
      </c>
      <c r="AF664" s="230">
        <v>0.8</v>
      </c>
      <c r="AG664" s="233">
        <f>(AF664-AE664)/AE664*100</f>
        <v>-96.428571428571431</v>
      </c>
      <c r="AH664" s="230">
        <v>192.8</v>
      </c>
      <c r="AI664" s="230">
        <v>170.4</v>
      </c>
      <c r="AJ664" s="233">
        <f>(AI664-AH664)/AH664*100</f>
        <v>-11.61825726141079</v>
      </c>
      <c r="AK664" s="230">
        <v>42</v>
      </c>
      <c r="AL664" s="230">
        <v>47.5</v>
      </c>
      <c r="AM664" s="233">
        <f>(AL664-AK664)/AK664*100</f>
        <v>13.095238095238097</v>
      </c>
      <c r="AN664" s="230">
        <v>218</v>
      </c>
      <c r="AO664" s="230">
        <v>279</v>
      </c>
      <c r="AP664" s="233">
        <f>(AO664-AN664)/AN664*100</f>
        <v>27.981651376146786</v>
      </c>
      <c r="AQ664" s="234">
        <v>385</v>
      </c>
      <c r="AR664" s="235">
        <v>0</v>
      </c>
      <c r="AS664" s="235">
        <v>37</v>
      </c>
      <c r="AT664" s="235">
        <v>18</v>
      </c>
      <c r="AU664" s="235">
        <v>367</v>
      </c>
      <c r="AV664" s="234">
        <v>385</v>
      </c>
      <c r="AW664" s="235">
        <v>349.23</v>
      </c>
      <c r="AX664" s="234">
        <v>907</v>
      </c>
    </row>
    <row r="665" spans="1:50" ht="20.25" x14ac:dyDescent="0.3">
      <c r="A665" s="163" t="s">
        <v>55</v>
      </c>
      <c r="B665" s="164">
        <v>11</v>
      </c>
      <c r="C665" s="164">
        <v>11</v>
      </c>
      <c r="D665" s="164">
        <v>11</v>
      </c>
      <c r="E665" s="164">
        <v>11</v>
      </c>
      <c r="F665" s="164">
        <v>9.14</v>
      </c>
      <c r="G665" s="164">
        <v>10</v>
      </c>
      <c r="H665" s="164">
        <v>831</v>
      </c>
      <c r="I665" s="164">
        <v>917</v>
      </c>
      <c r="J665" s="164">
        <v>10.75</v>
      </c>
      <c r="K665" s="164">
        <v>10.75</v>
      </c>
      <c r="L665" s="164">
        <v>0</v>
      </c>
      <c r="M665" s="164">
        <v>0</v>
      </c>
      <c r="N665" s="164">
        <v>0</v>
      </c>
      <c r="O665" s="164">
        <v>0</v>
      </c>
      <c r="P665" s="164" t="s">
        <v>105</v>
      </c>
      <c r="Q665" s="164" t="s">
        <v>105</v>
      </c>
      <c r="R665" s="186">
        <v>10.75</v>
      </c>
      <c r="S665" s="186">
        <v>10.75</v>
      </c>
      <c r="T665" s="187">
        <v>7</v>
      </c>
      <c r="U665" s="187">
        <v>9</v>
      </c>
      <c r="V665" s="188">
        <v>0</v>
      </c>
      <c r="W665" s="188">
        <v>0</v>
      </c>
      <c r="X665" s="186">
        <v>0</v>
      </c>
      <c r="Y665" s="186">
        <v>0</v>
      </c>
      <c r="Z665" s="186">
        <v>0</v>
      </c>
      <c r="AA665" s="167">
        <v>0</v>
      </c>
      <c r="AB665" s="186">
        <v>0</v>
      </c>
      <c r="AC665" s="186">
        <v>0</v>
      </c>
      <c r="AD665" s="167">
        <v>0</v>
      </c>
      <c r="AE665" s="186">
        <v>0</v>
      </c>
      <c r="AF665" s="186">
        <v>0</v>
      </c>
      <c r="AG665" s="167">
        <v>0</v>
      </c>
      <c r="AH665" s="186">
        <v>0</v>
      </c>
      <c r="AI665" s="186">
        <v>0</v>
      </c>
      <c r="AJ665" s="167">
        <v>0</v>
      </c>
      <c r="AK665" s="186">
        <v>0</v>
      </c>
      <c r="AL665" s="186">
        <v>0</v>
      </c>
      <c r="AM665" s="167">
        <v>0</v>
      </c>
      <c r="AN665" s="186">
        <v>0</v>
      </c>
      <c r="AO665" s="186">
        <v>0</v>
      </c>
      <c r="AP665" s="167">
        <v>0</v>
      </c>
      <c r="AQ665" s="189">
        <v>11</v>
      </c>
      <c r="AR665" s="190">
        <v>0</v>
      </c>
      <c r="AS665" s="190">
        <v>0</v>
      </c>
      <c r="AT665" s="190">
        <v>0</v>
      </c>
      <c r="AU665" s="190">
        <v>11</v>
      </c>
      <c r="AV665" s="189">
        <v>11</v>
      </c>
      <c r="AW665" s="189">
        <v>10</v>
      </c>
      <c r="AX665" s="189">
        <v>918</v>
      </c>
    </row>
    <row r="666" spans="1:50" ht="20.25" x14ac:dyDescent="0.3">
      <c r="A666" s="163" t="s">
        <v>56</v>
      </c>
      <c r="B666" s="164">
        <v>2</v>
      </c>
      <c r="C666" s="164">
        <v>2</v>
      </c>
      <c r="D666" s="164">
        <v>0</v>
      </c>
      <c r="E666" s="164">
        <v>1</v>
      </c>
      <c r="F666" s="164">
        <v>0</v>
      </c>
      <c r="G666" s="164">
        <v>0.2</v>
      </c>
      <c r="H666" s="164">
        <v>0</v>
      </c>
      <c r="I666" s="164">
        <v>200</v>
      </c>
      <c r="J666" s="164">
        <v>1</v>
      </c>
      <c r="K666" s="164">
        <v>2.25</v>
      </c>
      <c r="L666" s="164">
        <v>0</v>
      </c>
      <c r="M666" s="164">
        <v>0</v>
      </c>
      <c r="N666" s="164">
        <v>0</v>
      </c>
      <c r="O666" s="164">
        <v>0</v>
      </c>
      <c r="P666" s="164" t="s">
        <v>105</v>
      </c>
      <c r="Q666" s="164" t="s">
        <v>105</v>
      </c>
      <c r="R666" s="186">
        <v>2.25</v>
      </c>
      <c r="S666" s="186">
        <v>3.25</v>
      </c>
      <c r="T666" s="187">
        <v>3.25</v>
      </c>
      <c r="U666" s="187">
        <v>2.75</v>
      </c>
      <c r="V666" s="188">
        <v>0</v>
      </c>
      <c r="W666" s="188">
        <v>0</v>
      </c>
      <c r="X666" s="186">
        <v>0</v>
      </c>
      <c r="Y666" s="186">
        <v>0</v>
      </c>
      <c r="Z666" s="186">
        <v>0</v>
      </c>
      <c r="AA666" s="167">
        <v>0</v>
      </c>
      <c r="AB666" s="186">
        <v>0</v>
      </c>
      <c r="AC666" s="186">
        <v>0</v>
      </c>
      <c r="AD666" s="167">
        <v>0</v>
      </c>
      <c r="AE666" s="186">
        <v>0</v>
      </c>
      <c r="AF666" s="186">
        <v>0</v>
      </c>
      <c r="AG666" s="167">
        <v>0</v>
      </c>
      <c r="AH666" s="186">
        <v>0</v>
      </c>
      <c r="AI666" s="186">
        <v>0</v>
      </c>
      <c r="AJ666" s="167">
        <v>0</v>
      </c>
      <c r="AK666" s="186">
        <v>0</v>
      </c>
      <c r="AL666" s="186">
        <v>0</v>
      </c>
      <c r="AM666" s="167">
        <v>0</v>
      </c>
      <c r="AN666" s="186">
        <v>0</v>
      </c>
      <c r="AO666" s="186">
        <v>0</v>
      </c>
      <c r="AP666" s="167">
        <v>0</v>
      </c>
      <c r="AQ666" s="189">
        <v>2</v>
      </c>
      <c r="AR666" s="190">
        <v>0</v>
      </c>
      <c r="AS666" s="190">
        <v>0</v>
      </c>
      <c r="AT666" s="190">
        <v>1</v>
      </c>
      <c r="AU666" s="190">
        <v>1</v>
      </c>
      <c r="AV666" s="189">
        <v>2</v>
      </c>
      <c r="AW666" s="189">
        <v>0.36</v>
      </c>
      <c r="AX666" s="189">
        <v>180</v>
      </c>
    </row>
    <row r="667" spans="1:50" ht="20.25" x14ac:dyDescent="0.3">
      <c r="A667" s="163" t="s">
        <v>57</v>
      </c>
      <c r="B667" s="164">
        <v>4</v>
      </c>
      <c r="C667" s="164">
        <v>4</v>
      </c>
      <c r="D667" s="164">
        <v>3</v>
      </c>
      <c r="E667" s="164">
        <v>4</v>
      </c>
      <c r="F667" s="164">
        <v>1.95</v>
      </c>
      <c r="G667" s="164">
        <v>3</v>
      </c>
      <c r="H667" s="164">
        <v>651</v>
      </c>
      <c r="I667" s="164">
        <v>708</v>
      </c>
      <c r="J667" s="164">
        <v>13.25</v>
      </c>
      <c r="K667" s="164">
        <v>13.25</v>
      </c>
      <c r="L667" s="164">
        <v>6.5</v>
      </c>
      <c r="M667" s="164">
        <v>6.5</v>
      </c>
      <c r="N667" s="164">
        <v>0.95</v>
      </c>
      <c r="O667" s="164">
        <v>0</v>
      </c>
      <c r="P667" s="164">
        <v>146</v>
      </c>
      <c r="Q667" s="164">
        <v>0</v>
      </c>
      <c r="R667" s="186">
        <v>3.25</v>
      </c>
      <c r="S667" s="186">
        <v>4.25</v>
      </c>
      <c r="T667" s="187">
        <v>3.5</v>
      </c>
      <c r="U667" s="187">
        <v>0</v>
      </c>
      <c r="V667" s="188">
        <v>0</v>
      </c>
      <c r="W667" s="188">
        <v>0</v>
      </c>
      <c r="X667" s="186">
        <v>0</v>
      </c>
      <c r="Y667" s="186">
        <v>0</v>
      </c>
      <c r="Z667" s="186">
        <v>0</v>
      </c>
      <c r="AA667" s="167">
        <v>0</v>
      </c>
      <c r="AB667" s="186">
        <v>0</v>
      </c>
      <c r="AC667" s="186">
        <v>0</v>
      </c>
      <c r="AD667" s="167">
        <v>0</v>
      </c>
      <c r="AE667" s="186">
        <v>0</v>
      </c>
      <c r="AF667" s="186">
        <v>0</v>
      </c>
      <c r="AG667" s="167">
        <v>0</v>
      </c>
      <c r="AH667" s="186">
        <v>0</v>
      </c>
      <c r="AI667" s="186">
        <v>0</v>
      </c>
      <c r="AJ667" s="167">
        <v>0</v>
      </c>
      <c r="AK667" s="186">
        <v>0</v>
      </c>
      <c r="AL667" s="186">
        <v>0</v>
      </c>
      <c r="AM667" s="167">
        <v>0</v>
      </c>
      <c r="AN667" s="186">
        <v>0</v>
      </c>
      <c r="AO667" s="186">
        <v>0</v>
      </c>
      <c r="AP667" s="167">
        <v>0</v>
      </c>
      <c r="AQ667" s="189">
        <v>4</v>
      </c>
      <c r="AR667" s="190">
        <v>0</v>
      </c>
      <c r="AS667" s="190">
        <v>0</v>
      </c>
      <c r="AT667" s="190">
        <v>0</v>
      </c>
      <c r="AU667" s="190">
        <v>4</v>
      </c>
      <c r="AV667" s="189">
        <v>4</v>
      </c>
      <c r="AW667" s="189">
        <v>2.83</v>
      </c>
      <c r="AX667" s="189">
        <v>708</v>
      </c>
    </row>
    <row r="668" spans="1:50" ht="20.25" x14ac:dyDescent="0.3">
      <c r="A668" s="163" t="s">
        <v>60</v>
      </c>
      <c r="B668" s="164">
        <v>6</v>
      </c>
      <c r="C668" s="164">
        <v>6</v>
      </c>
      <c r="D668" s="164">
        <v>6</v>
      </c>
      <c r="E668" s="164">
        <v>6</v>
      </c>
      <c r="F668" s="164">
        <v>1.98</v>
      </c>
      <c r="G668" s="164">
        <v>2</v>
      </c>
      <c r="H668" s="164">
        <v>330</v>
      </c>
      <c r="I668" s="164">
        <v>394</v>
      </c>
      <c r="J668" s="164">
        <v>13</v>
      </c>
      <c r="K668" s="164">
        <v>13</v>
      </c>
      <c r="L668" s="164">
        <v>12</v>
      </c>
      <c r="M668" s="164">
        <v>12</v>
      </c>
      <c r="N668" s="164">
        <v>16</v>
      </c>
      <c r="O668" s="164">
        <v>0</v>
      </c>
      <c r="P668" s="164">
        <v>1333</v>
      </c>
      <c r="Q668" s="164">
        <v>0</v>
      </c>
      <c r="R668" s="186">
        <v>4.5</v>
      </c>
      <c r="S668" s="186">
        <v>14.13</v>
      </c>
      <c r="T668" s="187">
        <v>9.375</v>
      </c>
      <c r="U668" s="187">
        <v>0</v>
      </c>
      <c r="V668" s="188">
        <v>0</v>
      </c>
      <c r="W668" s="188">
        <v>0</v>
      </c>
      <c r="X668" s="186">
        <v>0</v>
      </c>
      <c r="Y668" s="186">
        <v>0</v>
      </c>
      <c r="Z668" s="186">
        <v>0</v>
      </c>
      <c r="AA668" s="167">
        <v>0</v>
      </c>
      <c r="AB668" s="186">
        <v>0</v>
      </c>
      <c r="AC668" s="186">
        <v>0</v>
      </c>
      <c r="AD668" s="167">
        <v>0</v>
      </c>
      <c r="AE668" s="186">
        <v>0</v>
      </c>
      <c r="AF668" s="186">
        <v>0</v>
      </c>
      <c r="AG668" s="167">
        <v>0</v>
      </c>
      <c r="AH668" s="186">
        <v>0</v>
      </c>
      <c r="AI668" s="186">
        <v>0</v>
      </c>
      <c r="AJ668" s="167">
        <v>0</v>
      </c>
      <c r="AK668" s="186">
        <v>0</v>
      </c>
      <c r="AL668" s="186">
        <v>0</v>
      </c>
      <c r="AM668" s="167">
        <v>0</v>
      </c>
      <c r="AN668" s="186">
        <v>0</v>
      </c>
      <c r="AO668" s="186">
        <v>0</v>
      </c>
      <c r="AP668" s="167">
        <v>0</v>
      </c>
      <c r="AQ668" s="189">
        <v>6</v>
      </c>
      <c r="AR668" s="190">
        <v>0</v>
      </c>
      <c r="AS668" s="190">
        <v>0</v>
      </c>
      <c r="AT668" s="190">
        <v>0</v>
      </c>
      <c r="AU668" s="190">
        <v>6</v>
      </c>
      <c r="AV668" s="189">
        <v>6</v>
      </c>
      <c r="AW668" s="189">
        <v>2.37</v>
      </c>
      <c r="AX668" s="189">
        <v>395</v>
      </c>
    </row>
    <row r="669" spans="1:50" ht="20.25" x14ac:dyDescent="0.3">
      <c r="A669" s="163" t="s">
        <v>58</v>
      </c>
      <c r="B669" s="164">
        <v>1</v>
      </c>
      <c r="C669" s="164">
        <v>1</v>
      </c>
      <c r="D669" s="164">
        <v>1</v>
      </c>
      <c r="E669" s="164">
        <v>1</v>
      </c>
      <c r="F669" s="164">
        <v>0.47</v>
      </c>
      <c r="G669" s="164">
        <v>0.53</v>
      </c>
      <c r="H669" s="164">
        <v>465</v>
      </c>
      <c r="I669" s="164">
        <v>525</v>
      </c>
      <c r="J669" s="164">
        <v>1</v>
      </c>
      <c r="K669" s="164">
        <v>0.59</v>
      </c>
      <c r="L669" s="164">
        <v>1</v>
      </c>
      <c r="M669" s="164">
        <v>0.59</v>
      </c>
      <c r="N669" s="164">
        <v>2.4</v>
      </c>
      <c r="O669" s="164">
        <v>0.25</v>
      </c>
      <c r="P669" s="164">
        <v>2400</v>
      </c>
      <c r="Q669" s="164">
        <v>424</v>
      </c>
      <c r="R669" s="186">
        <v>0.59</v>
      </c>
      <c r="S669" s="186">
        <v>0.59</v>
      </c>
      <c r="T669" s="187">
        <v>0.58750000000000002</v>
      </c>
      <c r="U669" s="187">
        <v>0.59</v>
      </c>
      <c r="V669" s="188">
        <v>0</v>
      </c>
      <c r="W669" s="188">
        <v>0</v>
      </c>
      <c r="X669" s="186">
        <v>0</v>
      </c>
      <c r="Y669" s="186">
        <v>0</v>
      </c>
      <c r="Z669" s="186">
        <v>0</v>
      </c>
      <c r="AA669" s="167">
        <v>0</v>
      </c>
      <c r="AB669" s="186">
        <v>0</v>
      </c>
      <c r="AC669" s="186">
        <v>0</v>
      </c>
      <c r="AD669" s="167">
        <v>0</v>
      </c>
      <c r="AE669" s="186">
        <v>0</v>
      </c>
      <c r="AF669" s="186">
        <v>0</v>
      </c>
      <c r="AG669" s="167">
        <v>0</v>
      </c>
      <c r="AH669" s="186">
        <v>0</v>
      </c>
      <c r="AI669" s="186">
        <v>0</v>
      </c>
      <c r="AJ669" s="167">
        <v>0</v>
      </c>
      <c r="AK669" s="186">
        <v>0</v>
      </c>
      <c r="AL669" s="186">
        <v>0</v>
      </c>
      <c r="AM669" s="167">
        <v>0</v>
      </c>
      <c r="AN669" s="186">
        <v>0</v>
      </c>
      <c r="AO669" s="186">
        <v>0</v>
      </c>
      <c r="AP669" s="167">
        <v>0</v>
      </c>
      <c r="AQ669" s="189">
        <v>1</v>
      </c>
      <c r="AR669" s="190">
        <v>0</v>
      </c>
      <c r="AS669" s="190">
        <v>0</v>
      </c>
      <c r="AT669" s="190">
        <v>0</v>
      </c>
      <c r="AU669" s="190">
        <v>1</v>
      </c>
      <c r="AV669" s="189">
        <v>1</v>
      </c>
      <c r="AW669" s="189">
        <v>0.55000000000000004</v>
      </c>
      <c r="AX669" s="189">
        <v>551</v>
      </c>
    </row>
    <row r="670" spans="1:50" ht="20.25" x14ac:dyDescent="0.3">
      <c r="A670" s="163" t="s">
        <v>61</v>
      </c>
      <c r="B670" s="164">
        <v>2</v>
      </c>
      <c r="C670" s="164">
        <v>2</v>
      </c>
      <c r="D670" s="164">
        <v>2</v>
      </c>
      <c r="E670" s="164">
        <v>2</v>
      </c>
      <c r="F670" s="164">
        <v>1</v>
      </c>
      <c r="G670" s="164">
        <v>1</v>
      </c>
      <c r="H670" s="164">
        <v>502</v>
      </c>
      <c r="I670" s="164">
        <v>621</v>
      </c>
      <c r="J670" s="164">
        <v>7.1</v>
      </c>
      <c r="K670" s="164">
        <v>3.5</v>
      </c>
      <c r="L670" s="164">
        <v>2.2000000000000002</v>
      </c>
      <c r="M670" s="164">
        <v>0</v>
      </c>
      <c r="N670" s="164">
        <v>0</v>
      </c>
      <c r="O670" s="164">
        <v>0</v>
      </c>
      <c r="P670" s="164">
        <v>0</v>
      </c>
      <c r="Q670" s="164" t="s">
        <v>105</v>
      </c>
      <c r="R670" s="186">
        <v>2.5</v>
      </c>
      <c r="S670" s="186">
        <v>2.5</v>
      </c>
      <c r="T670" s="187">
        <v>2.5</v>
      </c>
      <c r="U670" s="187">
        <v>0</v>
      </c>
      <c r="V670" s="188">
        <v>0</v>
      </c>
      <c r="W670" s="188">
        <v>0</v>
      </c>
      <c r="X670" s="186">
        <v>0</v>
      </c>
      <c r="Y670" s="186">
        <v>0</v>
      </c>
      <c r="Z670" s="186">
        <v>0</v>
      </c>
      <c r="AA670" s="167">
        <v>0</v>
      </c>
      <c r="AB670" s="186">
        <v>0</v>
      </c>
      <c r="AC670" s="186">
        <v>0</v>
      </c>
      <c r="AD670" s="167">
        <v>0</v>
      </c>
      <c r="AE670" s="186">
        <v>0</v>
      </c>
      <c r="AF670" s="186">
        <v>0</v>
      </c>
      <c r="AG670" s="167">
        <v>0</v>
      </c>
      <c r="AH670" s="186">
        <v>0</v>
      </c>
      <c r="AI670" s="186">
        <v>0</v>
      </c>
      <c r="AJ670" s="167">
        <v>0</v>
      </c>
      <c r="AK670" s="186">
        <v>0</v>
      </c>
      <c r="AL670" s="186">
        <v>0</v>
      </c>
      <c r="AM670" s="167">
        <v>0</v>
      </c>
      <c r="AN670" s="186">
        <v>0</v>
      </c>
      <c r="AO670" s="186">
        <v>0</v>
      </c>
      <c r="AP670" s="167">
        <v>0</v>
      </c>
      <c r="AQ670" s="189">
        <v>2</v>
      </c>
      <c r="AR670" s="190">
        <v>0</v>
      </c>
      <c r="AS670" s="190">
        <v>0</v>
      </c>
      <c r="AT670" s="190">
        <v>0</v>
      </c>
      <c r="AU670" s="190">
        <v>2</v>
      </c>
      <c r="AV670" s="189">
        <v>2</v>
      </c>
      <c r="AW670" s="189">
        <v>1.1200000000000001</v>
      </c>
      <c r="AX670" s="189">
        <v>562</v>
      </c>
    </row>
    <row r="671" spans="1:50" ht="20.25" x14ac:dyDescent="0.3">
      <c r="A671" s="163" t="s">
        <v>59</v>
      </c>
      <c r="B671" s="164">
        <v>396</v>
      </c>
      <c r="C671" s="164">
        <v>396</v>
      </c>
      <c r="D671" s="164">
        <v>333</v>
      </c>
      <c r="E671" s="164">
        <v>379</v>
      </c>
      <c r="F671" s="164">
        <v>317.02</v>
      </c>
      <c r="G671" s="164">
        <v>339</v>
      </c>
      <c r="H671" s="164">
        <v>952</v>
      </c>
      <c r="I671" s="164">
        <v>895</v>
      </c>
      <c r="J671" s="164">
        <v>519.75</v>
      </c>
      <c r="K671" s="164">
        <v>327</v>
      </c>
      <c r="L671" s="164">
        <v>350.25</v>
      </c>
      <c r="M671" s="164">
        <v>253</v>
      </c>
      <c r="N671" s="164">
        <v>573</v>
      </c>
      <c r="O671" s="164">
        <v>40</v>
      </c>
      <c r="P671" s="164">
        <v>1636</v>
      </c>
      <c r="Q671" s="164">
        <v>158</v>
      </c>
      <c r="R671" s="186">
        <v>426.5</v>
      </c>
      <c r="S671" s="186">
        <v>520.5</v>
      </c>
      <c r="T671" s="187">
        <v>269.25</v>
      </c>
      <c r="U671" s="187">
        <v>96</v>
      </c>
      <c r="V671" s="188">
        <v>0</v>
      </c>
      <c r="W671" s="188">
        <v>0</v>
      </c>
      <c r="X671" s="186">
        <v>0</v>
      </c>
      <c r="Y671" s="186">
        <v>192.8</v>
      </c>
      <c r="Z671" s="186">
        <v>170.4</v>
      </c>
      <c r="AA671" s="167">
        <v>11.6182572614108</v>
      </c>
      <c r="AB671" s="186">
        <v>0</v>
      </c>
      <c r="AC671" s="186">
        <v>0</v>
      </c>
      <c r="AD671" s="167">
        <v>0</v>
      </c>
      <c r="AE671" s="186">
        <v>22.4</v>
      </c>
      <c r="AF671" s="186">
        <v>0.8</v>
      </c>
      <c r="AG671" s="167">
        <v>96.428571428571402</v>
      </c>
      <c r="AH671" s="186">
        <v>192.8</v>
      </c>
      <c r="AI671" s="186">
        <v>170.4</v>
      </c>
      <c r="AJ671" s="167">
        <v>11.6182572614108</v>
      </c>
      <c r="AK671" s="186">
        <v>42</v>
      </c>
      <c r="AL671" s="186">
        <v>47.5</v>
      </c>
      <c r="AM671" s="167">
        <v>13.095238095238097</v>
      </c>
      <c r="AN671" s="186">
        <v>218</v>
      </c>
      <c r="AO671" s="186">
        <v>279</v>
      </c>
      <c r="AP671" s="167">
        <v>27.981651376146786</v>
      </c>
      <c r="AQ671" s="189">
        <v>359</v>
      </c>
      <c r="AR671" s="190">
        <v>0</v>
      </c>
      <c r="AS671" s="190">
        <v>37</v>
      </c>
      <c r="AT671" s="190">
        <v>17</v>
      </c>
      <c r="AU671" s="190">
        <v>342</v>
      </c>
      <c r="AV671" s="189">
        <v>359</v>
      </c>
      <c r="AW671" s="189">
        <v>332</v>
      </c>
      <c r="AX671" s="189">
        <v>924</v>
      </c>
    </row>
    <row r="672" spans="1:50" ht="20.25" hidden="1" x14ac:dyDescent="0.3">
      <c r="A672" s="181" t="s">
        <v>712</v>
      </c>
      <c r="B672" s="164">
        <v>90</v>
      </c>
      <c r="C672" s="164">
        <v>90</v>
      </c>
      <c r="D672" s="164">
        <v>60</v>
      </c>
      <c r="E672" s="164">
        <v>60</v>
      </c>
      <c r="F672" s="164">
        <v>54</v>
      </c>
      <c r="G672" s="164">
        <v>60</v>
      </c>
      <c r="H672" s="164">
        <v>900</v>
      </c>
      <c r="I672" s="164">
        <v>1000</v>
      </c>
      <c r="J672" s="164">
        <v>93.5</v>
      </c>
      <c r="K672" s="164">
        <v>93.5</v>
      </c>
      <c r="L672" s="164">
        <v>64.5</v>
      </c>
      <c r="M672" s="164">
        <v>64.5</v>
      </c>
      <c r="N672" s="164">
        <v>0</v>
      </c>
      <c r="O672" s="164">
        <v>0</v>
      </c>
      <c r="P672" s="164">
        <v>0</v>
      </c>
      <c r="Q672" s="164">
        <v>0</v>
      </c>
      <c r="R672" s="186">
        <v>0</v>
      </c>
      <c r="S672" s="186">
        <v>0</v>
      </c>
      <c r="T672" s="187">
        <v>89.25</v>
      </c>
      <c r="U672" s="187">
        <v>74.13</v>
      </c>
      <c r="V672" s="188">
        <v>0</v>
      </c>
      <c r="W672" s="188">
        <v>0</v>
      </c>
      <c r="X672" s="186">
        <v>0</v>
      </c>
      <c r="Y672" s="186">
        <v>0</v>
      </c>
      <c r="Z672" s="186">
        <v>0</v>
      </c>
      <c r="AA672" s="157">
        <v>0</v>
      </c>
      <c r="AB672" s="186">
        <v>0</v>
      </c>
      <c r="AC672" s="186">
        <v>0</v>
      </c>
      <c r="AD672" s="157">
        <v>0</v>
      </c>
      <c r="AE672" s="186">
        <v>0</v>
      </c>
      <c r="AF672" s="186">
        <v>0</v>
      </c>
      <c r="AG672" s="157">
        <v>0</v>
      </c>
      <c r="AH672" s="186">
        <v>0</v>
      </c>
      <c r="AI672" s="186">
        <v>0</v>
      </c>
      <c r="AJ672" s="157">
        <v>0</v>
      </c>
      <c r="AK672" s="186">
        <v>0</v>
      </c>
      <c r="AL672" s="186">
        <v>0</v>
      </c>
      <c r="AM672" s="157">
        <v>0</v>
      </c>
      <c r="AN672" s="186">
        <v>0</v>
      </c>
      <c r="AO672" s="186">
        <v>0</v>
      </c>
      <c r="AP672" s="157">
        <v>0</v>
      </c>
      <c r="AQ672" s="189">
        <v>90</v>
      </c>
      <c r="AR672" s="190">
        <v>0</v>
      </c>
      <c r="AS672" s="190">
        <v>0</v>
      </c>
      <c r="AT672" s="190">
        <v>3</v>
      </c>
      <c r="AU672" s="190">
        <v>60</v>
      </c>
      <c r="AV672" s="189">
        <v>63</v>
      </c>
      <c r="AW672" s="189">
        <v>55</v>
      </c>
      <c r="AX672" s="189">
        <v>873</v>
      </c>
    </row>
    <row r="673" spans="1:50" ht="20.25" hidden="1" x14ac:dyDescent="0.3">
      <c r="A673" s="163" t="s">
        <v>713</v>
      </c>
      <c r="B673" s="164">
        <v>0</v>
      </c>
      <c r="C673" s="164">
        <v>0</v>
      </c>
      <c r="D673" s="164">
        <v>0</v>
      </c>
      <c r="E673" s="164">
        <v>0</v>
      </c>
      <c r="F673" s="164">
        <v>0</v>
      </c>
      <c r="G673" s="164">
        <v>0</v>
      </c>
      <c r="H673" s="164">
        <v>0</v>
      </c>
      <c r="I673" s="164">
        <v>0</v>
      </c>
      <c r="J673" s="164">
        <v>1.5</v>
      </c>
      <c r="K673" s="164">
        <v>1.5</v>
      </c>
      <c r="L673" s="164">
        <v>0</v>
      </c>
      <c r="M673" s="164">
        <v>0</v>
      </c>
      <c r="N673" s="164">
        <v>0</v>
      </c>
      <c r="O673" s="164">
        <v>0</v>
      </c>
      <c r="P673" s="164" t="s">
        <v>105</v>
      </c>
      <c r="Q673" s="164" t="s">
        <v>105</v>
      </c>
      <c r="R673" s="186">
        <v>0</v>
      </c>
      <c r="S673" s="186">
        <v>0</v>
      </c>
      <c r="T673" s="187">
        <v>3.75</v>
      </c>
      <c r="U673" s="187">
        <v>4.88</v>
      </c>
      <c r="V673" s="188">
        <v>0</v>
      </c>
      <c r="W673" s="188">
        <v>0</v>
      </c>
      <c r="X673" s="186">
        <v>0</v>
      </c>
      <c r="Y673" s="186">
        <v>0</v>
      </c>
      <c r="Z673" s="186">
        <v>0</v>
      </c>
      <c r="AA673" s="167">
        <v>0</v>
      </c>
      <c r="AB673" s="186">
        <v>0</v>
      </c>
      <c r="AC673" s="186">
        <v>0</v>
      </c>
      <c r="AD673" s="167">
        <v>0</v>
      </c>
      <c r="AE673" s="186">
        <v>0</v>
      </c>
      <c r="AF673" s="186">
        <v>0</v>
      </c>
      <c r="AG673" s="167">
        <v>0</v>
      </c>
      <c r="AH673" s="186">
        <v>0</v>
      </c>
      <c r="AI673" s="186">
        <v>0</v>
      </c>
      <c r="AJ673" s="167">
        <v>0</v>
      </c>
      <c r="AK673" s="186">
        <v>0</v>
      </c>
      <c r="AL673" s="186">
        <v>0</v>
      </c>
      <c r="AM673" s="167">
        <v>0</v>
      </c>
      <c r="AN673" s="186">
        <v>0</v>
      </c>
      <c r="AO673" s="186">
        <v>0</v>
      </c>
      <c r="AP673" s="167">
        <v>0</v>
      </c>
      <c r="AQ673" s="189">
        <v>0</v>
      </c>
      <c r="AR673" s="190">
        <v>0</v>
      </c>
      <c r="AS673" s="190">
        <v>0</v>
      </c>
      <c r="AT673" s="190">
        <v>0</v>
      </c>
      <c r="AU673" s="190">
        <v>0</v>
      </c>
      <c r="AV673" s="189">
        <v>0</v>
      </c>
      <c r="AW673" s="189">
        <v>0</v>
      </c>
      <c r="AX673" s="189">
        <v>0</v>
      </c>
    </row>
    <row r="674" spans="1:50" ht="20.25" hidden="1" x14ac:dyDescent="0.3">
      <c r="A674" s="163" t="s">
        <v>714</v>
      </c>
      <c r="B674" s="164">
        <v>90</v>
      </c>
      <c r="C674" s="164">
        <v>90</v>
      </c>
      <c r="D674" s="164">
        <v>60</v>
      </c>
      <c r="E674" s="164">
        <v>60</v>
      </c>
      <c r="F674" s="164">
        <v>54</v>
      </c>
      <c r="G674" s="164">
        <v>60</v>
      </c>
      <c r="H674" s="164">
        <v>900</v>
      </c>
      <c r="I674" s="164">
        <v>1000</v>
      </c>
      <c r="J674" s="164">
        <v>92</v>
      </c>
      <c r="K674" s="164">
        <v>92</v>
      </c>
      <c r="L674" s="164">
        <v>64.5</v>
      </c>
      <c r="M674" s="164">
        <v>64.5</v>
      </c>
      <c r="N674" s="164">
        <v>0</v>
      </c>
      <c r="O674" s="164">
        <v>0</v>
      </c>
      <c r="P674" s="164">
        <v>0</v>
      </c>
      <c r="Q674" s="164">
        <v>0</v>
      </c>
      <c r="R674" s="186">
        <v>0</v>
      </c>
      <c r="S674" s="186">
        <v>0</v>
      </c>
      <c r="T674" s="187">
        <v>84.25</v>
      </c>
      <c r="U674" s="187">
        <v>69.25</v>
      </c>
      <c r="V674" s="188">
        <v>0</v>
      </c>
      <c r="W674" s="188">
        <v>0</v>
      </c>
      <c r="X674" s="186">
        <v>0</v>
      </c>
      <c r="Y674" s="186">
        <v>0</v>
      </c>
      <c r="Z674" s="186">
        <v>0</v>
      </c>
      <c r="AA674" s="167">
        <v>0</v>
      </c>
      <c r="AB674" s="186">
        <v>0</v>
      </c>
      <c r="AC674" s="186">
        <v>0</v>
      </c>
      <c r="AD674" s="167">
        <v>0</v>
      </c>
      <c r="AE674" s="186">
        <v>0</v>
      </c>
      <c r="AF674" s="186">
        <v>0</v>
      </c>
      <c r="AG674" s="167">
        <v>0</v>
      </c>
      <c r="AH674" s="186">
        <v>0</v>
      </c>
      <c r="AI674" s="186">
        <v>0</v>
      </c>
      <c r="AJ674" s="167">
        <v>0</v>
      </c>
      <c r="AK674" s="186">
        <v>0</v>
      </c>
      <c r="AL674" s="186">
        <v>0</v>
      </c>
      <c r="AM674" s="167">
        <v>0</v>
      </c>
      <c r="AN674" s="186">
        <v>0</v>
      </c>
      <c r="AO674" s="186">
        <v>0</v>
      </c>
      <c r="AP674" s="167">
        <v>0</v>
      </c>
      <c r="AQ674" s="189">
        <v>90</v>
      </c>
      <c r="AR674" s="190">
        <v>0</v>
      </c>
      <c r="AS674" s="190">
        <v>0</v>
      </c>
      <c r="AT674" s="190">
        <v>3</v>
      </c>
      <c r="AU674" s="190">
        <v>60</v>
      </c>
      <c r="AV674" s="189">
        <v>63</v>
      </c>
      <c r="AW674" s="189">
        <v>55</v>
      </c>
      <c r="AX674" s="189">
        <v>873</v>
      </c>
    </row>
    <row r="675" spans="1:50" ht="20.25" hidden="1" x14ac:dyDescent="0.3">
      <c r="A675" s="163" t="s">
        <v>715</v>
      </c>
      <c r="B675" s="164">
        <v>0</v>
      </c>
      <c r="C675" s="164">
        <v>0</v>
      </c>
      <c r="D675" s="164">
        <v>0</v>
      </c>
      <c r="E675" s="164">
        <v>0</v>
      </c>
      <c r="F675" s="164">
        <v>0</v>
      </c>
      <c r="G675" s="164">
        <v>0</v>
      </c>
      <c r="H675" s="164">
        <v>0</v>
      </c>
      <c r="I675" s="164">
        <v>0</v>
      </c>
      <c r="J675" s="164">
        <v>0</v>
      </c>
      <c r="K675" s="164">
        <v>0</v>
      </c>
      <c r="L675" s="164">
        <v>0</v>
      </c>
      <c r="M675" s="164">
        <v>0</v>
      </c>
      <c r="N675" s="164">
        <v>0</v>
      </c>
      <c r="O675" s="164">
        <v>0</v>
      </c>
      <c r="P675" s="164" t="s">
        <v>105</v>
      </c>
      <c r="Q675" s="164" t="s">
        <v>105</v>
      </c>
      <c r="R675" s="186">
        <v>0</v>
      </c>
      <c r="S675" s="186">
        <v>0</v>
      </c>
      <c r="T675" s="187">
        <v>1.25</v>
      </c>
      <c r="U675" s="187">
        <v>0</v>
      </c>
      <c r="V675" s="188">
        <v>0</v>
      </c>
      <c r="W675" s="188">
        <v>0</v>
      </c>
      <c r="X675" s="186">
        <v>0</v>
      </c>
      <c r="Y675" s="186">
        <v>0</v>
      </c>
      <c r="Z675" s="186">
        <v>0</v>
      </c>
      <c r="AA675" s="167">
        <v>0</v>
      </c>
      <c r="AB675" s="186">
        <v>0</v>
      </c>
      <c r="AC675" s="186">
        <v>0</v>
      </c>
      <c r="AD675" s="167">
        <v>0</v>
      </c>
      <c r="AE675" s="186">
        <v>0</v>
      </c>
      <c r="AF675" s="186">
        <v>0</v>
      </c>
      <c r="AG675" s="167">
        <v>0</v>
      </c>
      <c r="AH675" s="186">
        <v>0</v>
      </c>
      <c r="AI675" s="186">
        <v>0</v>
      </c>
      <c r="AJ675" s="167">
        <v>0</v>
      </c>
      <c r="AK675" s="186">
        <v>0</v>
      </c>
      <c r="AL675" s="186">
        <v>0</v>
      </c>
      <c r="AM675" s="167">
        <v>0</v>
      </c>
      <c r="AN675" s="186">
        <v>0</v>
      </c>
      <c r="AO675" s="186">
        <v>0</v>
      </c>
      <c r="AP675" s="167">
        <v>0</v>
      </c>
      <c r="AQ675" s="189">
        <v>0</v>
      </c>
      <c r="AR675" s="190">
        <v>0</v>
      </c>
      <c r="AS675" s="190">
        <v>0</v>
      </c>
      <c r="AT675" s="190">
        <v>0</v>
      </c>
      <c r="AU675" s="190">
        <v>0</v>
      </c>
      <c r="AV675" s="189">
        <v>0</v>
      </c>
      <c r="AW675" s="189">
        <v>0</v>
      </c>
      <c r="AX675" s="189">
        <v>0</v>
      </c>
    </row>
    <row r="676" spans="1:50" ht="20.25" hidden="1" x14ac:dyDescent="0.3">
      <c r="A676" s="163" t="s">
        <v>716</v>
      </c>
      <c r="B676" s="164">
        <v>0</v>
      </c>
      <c r="C676" s="164">
        <v>0</v>
      </c>
      <c r="D676" s="164">
        <v>0</v>
      </c>
      <c r="E676" s="164">
        <v>0</v>
      </c>
      <c r="F676" s="164">
        <v>0</v>
      </c>
      <c r="G676" s="164">
        <v>0</v>
      </c>
      <c r="H676" s="164">
        <v>0</v>
      </c>
      <c r="I676" s="164">
        <v>0</v>
      </c>
      <c r="J676" s="164">
        <v>0</v>
      </c>
      <c r="K676" s="164">
        <v>0</v>
      </c>
      <c r="L676" s="164">
        <v>0</v>
      </c>
      <c r="M676" s="164">
        <v>0</v>
      </c>
      <c r="N676" s="164">
        <v>0</v>
      </c>
      <c r="O676" s="164">
        <v>0</v>
      </c>
      <c r="P676" s="164" t="s">
        <v>105</v>
      </c>
      <c r="Q676" s="164" t="s">
        <v>105</v>
      </c>
      <c r="R676" s="186">
        <v>0</v>
      </c>
      <c r="S676" s="186">
        <v>0</v>
      </c>
      <c r="T676" s="187">
        <v>0</v>
      </c>
      <c r="U676" s="187">
        <v>0</v>
      </c>
      <c r="V676" s="188">
        <v>0</v>
      </c>
      <c r="W676" s="188">
        <v>0</v>
      </c>
      <c r="X676" s="186">
        <v>0</v>
      </c>
      <c r="Y676" s="186">
        <v>0</v>
      </c>
      <c r="Z676" s="186">
        <v>0</v>
      </c>
      <c r="AA676" s="167">
        <v>0</v>
      </c>
      <c r="AB676" s="186">
        <v>0</v>
      </c>
      <c r="AC676" s="186">
        <v>0</v>
      </c>
      <c r="AD676" s="167">
        <v>0</v>
      </c>
      <c r="AE676" s="186">
        <v>0</v>
      </c>
      <c r="AF676" s="186">
        <v>0</v>
      </c>
      <c r="AG676" s="167">
        <v>0</v>
      </c>
      <c r="AH676" s="186">
        <v>0</v>
      </c>
      <c r="AI676" s="186">
        <v>0</v>
      </c>
      <c r="AJ676" s="167">
        <v>0</v>
      </c>
      <c r="AK676" s="186">
        <v>0</v>
      </c>
      <c r="AL676" s="186">
        <v>0</v>
      </c>
      <c r="AM676" s="167">
        <v>0</v>
      </c>
      <c r="AN676" s="186">
        <v>0</v>
      </c>
      <c r="AO676" s="186">
        <v>0</v>
      </c>
      <c r="AP676" s="167">
        <v>0</v>
      </c>
      <c r="AQ676" s="189">
        <v>0</v>
      </c>
      <c r="AR676" s="190">
        <v>0</v>
      </c>
      <c r="AS676" s="190">
        <v>0</v>
      </c>
      <c r="AT676" s="190">
        <v>0</v>
      </c>
      <c r="AU676" s="190">
        <v>0</v>
      </c>
      <c r="AV676" s="189">
        <v>0</v>
      </c>
      <c r="AW676" s="189">
        <v>0</v>
      </c>
      <c r="AX676" s="189">
        <v>0</v>
      </c>
    </row>
    <row r="677" spans="1:50" ht="20.25" hidden="1" x14ac:dyDescent="0.3">
      <c r="A677" s="181" t="s">
        <v>717</v>
      </c>
      <c r="B677" s="164">
        <v>2116</v>
      </c>
      <c r="C677" s="164">
        <v>2123</v>
      </c>
      <c r="D677" s="164">
        <v>1563</v>
      </c>
      <c r="E677" s="164">
        <v>2081</v>
      </c>
      <c r="F677" s="164">
        <v>2187</v>
      </c>
      <c r="G677" s="164">
        <v>2570</v>
      </c>
      <c r="H677" s="164">
        <v>1399</v>
      </c>
      <c r="I677" s="164">
        <v>1235</v>
      </c>
      <c r="J677" s="164">
        <v>2930</v>
      </c>
      <c r="K677" s="164">
        <v>2451</v>
      </c>
      <c r="L677" s="164">
        <v>1711</v>
      </c>
      <c r="M677" s="164">
        <v>1210</v>
      </c>
      <c r="N677" s="164">
        <v>289.8</v>
      </c>
      <c r="O677" s="164">
        <v>462</v>
      </c>
      <c r="P677" s="164">
        <v>169</v>
      </c>
      <c r="Q677" s="164">
        <v>382</v>
      </c>
      <c r="R677" s="186">
        <v>1898</v>
      </c>
      <c r="S677" s="186">
        <v>2170.25</v>
      </c>
      <c r="T677" s="187">
        <v>1194.95</v>
      </c>
      <c r="U677" s="187">
        <v>452.45</v>
      </c>
      <c r="V677" s="188">
        <v>0</v>
      </c>
      <c r="W677" s="188">
        <v>0</v>
      </c>
      <c r="X677" s="186">
        <v>3375</v>
      </c>
      <c r="Y677" s="186">
        <v>116</v>
      </c>
      <c r="Z677" s="186">
        <v>116</v>
      </c>
      <c r="AA677" s="157">
        <f>(Z677-Y677)/Y677*100</f>
        <v>0</v>
      </c>
      <c r="AB677" s="186">
        <v>0</v>
      </c>
      <c r="AC677" s="186">
        <v>0</v>
      </c>
      <c r="AD677" s="157">
        <v>0</v>
      </c>
      <c r="AE677" s="186">
        <v>0</v>
      </c>
      <c r="AF677" s="186">
        <v>1.5</v>
      </c>
      <c r="AG677" s="157">
        <v>100</v>
      </c>
      <c r="AH677" s="186">
        <v>116</v>
      </c>
      <c r="AI677" s="186">
        <v>116</v>
      </c>
      <c r="AJ677" s="157">
        <f>(AI677-AH677)/AH677*100</f>
        <v>0</v>
      </c>
      <c r="AK677" s="186">
        <v>91</v>
      </c>
      <c r="AL677" s="186">
        <v>153</v>
      </c>
      <c r="AM677" s="157">
        <f>(AL677-AK677)/AK677*100</f>
        <v>68.131868131868131</v>
      </c>
      <c r="AN677" s="186">
        <v>784</v>
      </c>
      <c r="AO677" s="186">
        <v>1319</v>
      </c>
      <c r="AP677" s="157">
        <f>(AO677-AN677)/AN677*100</f>
        <v>68.239795918367349</v>
      </c>
      <c r="AQ677" s="189">
        <v>2074</v>
      </c>
      <c r="AR677" s="190">
        <v>0</v>
      </c>
      <c r="AS677" s="190">
        <v>49</v>
      </c>
      <c r="AT677" s="190">
        <v>5</v>
      </c>
      <c r="AU677" s="190">
        <v>2032</v>
      </c>
      <c r="AV677" s="189">
        <v>2037</v>
      </c>
      <c r="AW677" s="189">
        <v>2710</v>
      </c>
      <c r="AX677" s="189">
        <v>1330</v>
      </c>
    </row>
    <row r="678" spans="1:50" ht="20.25" hidden="1" x14ac:dyDescent="0.3">
      <c r="A678" s="163" t="s">
        <v>718</v>
      </c>
      <c r="B678" s="164">
        <v>15</v>
      </c>
      <c r="C678" s="164">
        <v>15</v>
      </c>
      <c r="D678" s="164">
        <v>15</v>
      </c>
      <c r="E678" s="164">
        <v>15</v>
      </c>
      <c r="F678" s="164">
        <v>15</v>
      </c>
      <c r="G678" s="164">
        <v>16</v>
      </c>
      <c r="H678" s="164">
        <v>979</v>
      </c>
      <c r="I678" s="164">
        <v>1073</v>
      </c>
      <c r="J678" s="164">
        <v>24</v>
      </c>
      <c r="K678" s="164">
        <v>24</v>
      </c>
      <c r="L678" s="164">
        <v>0</v>
      </c>
      <c r="M678" s="164">
        <v>0</v>
      </c>
      <c r="N678" s="164">
        <v>0</v>
      </c>
      <c r="O678" s="164">
        <v>0</v>
      </c>
      <c r="P678" s="164" t="s">
        <v>105</v>
      </c>
      <c r="Q678" s="164" t="s">
        <v>105</v>
      </c>
      <c r="R678" s="186">
        <v>0</v>
      </c>
      <c r="S678" s="186">
        <v>13</v>
      </c>
      <c r="T678" s="187">
        <v>11.5</v>
      </c>
      <c r="U678" s="187">
        <v>10</v>
      </c>
      <c r="V678" s="188">
        <v>0</v>
      </c>
      <c r="W678" s="188">
        <v>0</v>
      </c>
      <c r="X678" s="186">
        <v>0</v>
      </c>
      <c r="Y678" s="186">
        <v>0</v>
      </c>
      <c r="Z678" s="186">
        <v>0</v>
      </c>
      <c r="AA678" s="167">
        <v>0</v>
      </c>
      <c r="AB678" s="186">
        <v>0</v>
      </c>
      <c r="AC678" s="186">
        <v>0</v>
      </c>
      <c r="AD678" s="167">
        <v>0</v>
      </c>
      <c r="AE678" s="186">
        <v>0</v>
      </c>
      <c r="AF678" s="186">
        <v>0</v>
      </c>
      <c r="AG678" s="167">
        <v>0</v>
      </c>
      <c r="AH678" s="186">
        <v>0</v>
      </c>
      <c r="AI678" s="186">
        <v>0</v>
      </c>
      <c r="AJ678" s="167">
        <v>0</v>
      </c>
      <c r="AK678" s="186">
        <v>0</v>
      </c>
      <c r="AL678" s="186">
        <v>0</v>
      </c>
      <c r="AM678" s="167">
        <v>0</v>
      </c>
      <c r="AN678" s="186">
        <v>0</v>
      </c>
      <c r="AO678" s="186">
        <v>0</v>
      </c>
      <c r="AP678" s="167">
        <v>0</v>
      </c>
      <c r="AQ678" s="189">
        <v>15</v>
      </c>
      <c r="AR678" s="190">
        <v>0</v>
      </c>
      <c r="AS678" s="190">
        <v>0</v>
      </c>
      <c r="AT678" s="190">
        <v>0</v>
      </c>
      <c r="AU678" s="190">
        <v>15</v>
      </c>
      <c r="AV678" s="189">
        <v>15</v>
      </c>
      <c r="AW678" s="189">
        <v>16</v>
      </c>
      <c r="AX678" s="189">
        <v>1079</v>
      </c>
    </row>
    <row r="679" spans="1:50" ht="20.25" hidden="1" x14ac:dyDescent="0.3">
      <c r="A679" s="163" t="s">
        <v>719</v>
      </c>
      <c r="B679" s="164">
        <v>1830</v>
      </c>
      <c r="C679" s="164">
        <v>1840</v>
      </c>
      <c r="D679" s="164">
        <v>1401</v>
      </c>
      <c r="E679" s="164">
        <v>1810</v>
      </c>
      <c r="F679" s="164">
        <v>2045</v>
      </c>
      <c r="G679" s="164">
        <v>2375</v>
      </c>
      <c r="H679" s="164">
        <v>1460</v>
      </c>
      <c r="I679" s="164">
        <v>1312</v>
      </c>
      <c r="J679" s="164">
        <v>2716</v>
      </c>
      <c r="K679" s="164">
        <v>2163</v>
      </c>
      <c r="L679" s="164">
        <v>1583</v>
      </c>
      <c r="M679" s="164">
        <v>1030</v>
      </c>
      <c r="N679" s="164">
        <v>220</v>
      </c>
      <c r="O679" s="164">
        <v>450</v>
      </c>
      <c r="P679" s="164">
        <v>139</v>
      </c>
      <c r="Q679" s="164">
        <v>437</v>
      </c>
      <c r="R679" s="186">
        <v>1862</v>
      </c>
      <c r="S679" s="186">
        <v>1862</v>
      </c>
      <c r="T679" s="187">
        <v>1020.45</v>
      </c>
      <c r="U679" s="187">
        <v>357.5</v>
      </c>
      <c r="V679" s="188">
        <v>0</v>
      </c>
      <c r="W679" s="188">
        <v>0</v>
      </c>
      <c r="X679" s="186">
        <v>3375</v>
      </c>
      <c r="Y679" s="186">
        <v>116</v>
      </c>
      <c r="Z679" s="186">
        <v>116</v>
      </c>
      <c r="AA679" s="167">
        <v>0</v>
      </c>
      <c r="AB679" s="186">
        <v>0</v>
      </c>
      <c r="AC679" s="186">
        <v>0</v>
      </c>
      <c r="AD679" s="167">
        <v>0</v>
      </c>
      <c r="AE679" s="186">
        <v>0</v>
      </c>
      <c r="AF679" s="186">
        <v>1.5</v>
      </c>
      <c r="AG679" s="167">
        <v>0</v>
      </c>
      <c r="AH679" s="186">
        <v>116</v>
      </c>
      <c r="AI679" s="186">
        <v>116</v>
      </c>
      <c r="AJ679" s="167">
        <v>0</v>
      </c>
      <c r="AK679" s="186">
        <v>91</v>
      </c>
      <c r="AL679" s="186">
        <v>153</v>
      </c>
      <c r="AM679" s="167">
        <v>68.131868131868131</v>
      </c>
      <c r="AN679" s="186">
        <v>784</v>
      </c>
      <c r="AO679" s="186">
        <v>1319</v>
      </c>
      <c r="AP679" s="167">
        <v>68.239795918367349</v>
      </c>
      <c r="AQ679" s="189">
        <v>1791</v>
      </c>
      <c r="AR679" s="190">
        <v>0</v>
      </c>
      <c r="AS679" s="190">
        <v>49</v>
      </c>
      <c r="AT679" s="190">
        <v>1</v>
      </c>
      <c r="AU679" s="190">
        <v>1761</v>
      </c>
      <c r="AV679" s="189">
        <v>1762</v>
      </c>
      <c r="AW679" s="189">
        <v>2472</v>
      </c>
      <c r="AX679" s="189">
        <v>1403</v>
      </c>
    </row>
    <row r="680" spans="1:50" ht="20.25" hidden="1" x14ac:dyDescent="0.3">
      <c r="A680" s="163" t="s">
        <v>720</v>
      </c>
      <c r="B680" s="164">
        <v>0</v>
      </c>
      <c r="C680" s="164">
        <v>0</v>
      </c>
      <c r="D680" s="164">
        <v>0</v>
      </c>
      <c r="E680" s="164">
        <v>0</v>
      </c>
      <c r="F680" s="164">
        <v>0</v>
      </c>
      <c r="G680" s="164">
        <v>0</v>
      </c>
      <c r="H680" s="164">
        <v>0</v>
      </c>
      <c r="I680" s="164">
        <v>0</v>
      </c>
      <c r="J680" s="164">
        <v>0</v>
      </c>
      <c r="K680" s="164">
        <v>0</v>
      </c>
      <c r="L680" s="164">
        <v>0</v>
      </c>
      <c r="M680" s="164">
        <v>0</v>
      </c>
      <c r="N680" s="164">
        <v>0</v>
      </c>
      <c r="O680" s="164">
        <v>0</v>
      </c>
      <c r="P680" s="164" t="s">
        <v>105</v>
      </c>
      <c r="Q680" s="164" t="s">
        <v>105</v>
      </c>
      <c r="R680" s="186">
        <v>0</v>
      </c>
      <c r="S680" s="186">
        <v>0</v>
      </c>
      <c r="T680" s="187">
        <v>0</v>
      </c>
      <c r="U680" s="187">
        <v>0</v>
      </c>
      <c r="V680" s="188">
        <v>0</v>
      </c>
      <c r="W680" s="188">
        <v>0</v>
      </c>
      <c r="X680" s="186">
        <v>0</v>
      </c>
      <c r="Y680" s="186">
        <v>0</v>
      </c>
      <c r="Z680" s="186">
        <v>0</v>
      </c>
      <c r="AA680" s="167">
        <v>0</v>
      </c>
      <c r="AB680" s="186">
        <v>0</v>
      </c>
      <c r="AC680" s="186">
        <v>0</v>
      </c>
      <c r="AD680" s="167">
        <v>0</v>
      </c>
      <c r="AE680" s="186">
        <v>0</v>
      </c>
      <c r="AF680" s="186">
        <v>0</v>
      </c>
      <c r="AG680" s="167">
        <v>0</v>
      </c>
      <c r="AH680" s="186">
        <v>0</v>
      </c>
      <c r="AI680" s="186">
        <v>0</v>
      </c>
      <c r="AJ680" s="167">
        <v>0</v>
      </c>
      <c r="AK680" s="186">
        <v>0</v>
      </c>
      <c r="AL680" s="186">
        <v>0</v>
      </c>
      <c r="AM680" s="167">
        <v>0</v>
      </c>
      <c r="AN680" s="186">
        <v>0</v>
      </c>
      <c r="AO680" s="186">
        <v>0</v>
      </c>
      <c r="AP680" s="167">
        <v>0</v>
      </c>
      <c r="AQ680" s="189">
        <v>0</v>
      </c>
      <c r="AR680" s="190">
        <v>0</v>
      </c>
      <c r="AS680" s="190">
        <v>0</v>
      </c>
      <c r="AT680" s="190">
        <v>0</v>
      </c>
      <c r="AU680" s="190">
        <v>0</v>
      </c>
      <c r="AV680" s="189">
        <v>0</v>
      </c>
      <c r="AW680" s="189">
        <v>0</v>
      </c>
      <c r="AX680" s="189">
        <v>0</v>
      </c>
    </row>
    <row r="681" spans="1:50" ht="20.25" hidden="1" x14ac:dyDescent="0.3">
      <c r="A681" s="163" t="s">
        <v>721</v>
      </c>
      <c r="B681" s="164">
        <v>12</v>
      </c>
      <c r="C681" s="164">
        <v>14</v>
      </c>
      <c r="D681" s="164">
        <v>5</v>
      </c>
      <c r="E681" s="164">
        <v>11</v>
      </c>
      <c r="F681" s="164">
        <v>3</v>
      </c>
      <c r="G681" s="164">
        <v>6</v>
      </c>
      <c r="H681" s="164">
        <v>696</v>
      </c>
      <c r="I681" s="164">
        <v>583</v>
      </c>
      <c r="J681" s="164">
        <v>0</v>
      </c>
      <c r="K681" s="164">
        <v>0</v>
      </c>
      <c r="L681" s="164">
        <v>0</v>
      </c>
      <c r="M681" s="164">
        <v>0</v>
      </c>
      <c r="N681" s="164">
        <v>0</v>
      </c>
      <c r="O681" s="164">
        <v>0</v>
      </c>
      <c r="P681" s="164" t="s">
        <v>105</v>
      </c>
      <c r="Q681" s="164" t="s">
        <v>105</v>
      </c>
      <c r="R681" s="186">
        <v>3</v>
      </c>
      <c r="S681" s="186">
        <v>11.75</v>
      </c>
      <c r="T681" s="187">
        <v>14</v>
      </c>
      <c r="U681" s="187">
        <v>0.7</v>
      </c>
      <c r="V681" s="188">
        <v>0</v>
      </c>
      <c r="W681" s="188">
        <v>0</v>
      </c>
      <c r="X681" s="186">
        <v>0</v>
      </c>
      <c r="Y681" s="186">
        <v>0</v>
      </c>
      <c r="Z681" s="186">
        <v>0</v>
      </c>
      <c r="AA681" s="167">
        <v>0</v>
      </c>
      <c r="AB681" s="186">
        <v>0</v>
      </c>
      <c r="AC681" s="186">
        <v>0</v>
      </c>
      <c r="AD681" s="167">
        <v>0</v>
      </c>
      <c r="AE681" s="186">
        <v>0</v>
      </c>
      <c r="AF681" s="186">
        <v>0</v>
      </c>
      <c r="AG681" s="167">
        <v>0</v>
      </c>
      <c r="AH681" s="186">
        <v>0</v>
      </c>
      <c r="AI681" s="186">
        <v>0</v>
      </c>
      <c r="AJ681" s="167">
        <v>0</v>
      </c>
      <c r="AK681" s="186">
        <v>0</v>
      </c>
      <c r="AL681" s="186">
        <v>0</v>
      </c>
      <c r="AM681" s="167">
        <v>0</v>
      </c>
      <c r="AN681" s="186">
        <v>0</v>
      </c>
      <c r="AO681" s="186">
        <v>0</v>
      </c>
      <c r="AP681" s="167">
        <v>0</v>
      </c>
      <c r="AQ681" s="189">
        <v>14</v>
      </c>
      <c r="AR681" s="190">
        <v>0</v>
      </c>
      <c r="AS681" s="190">
        <v>0</v>
      </c>
      <c r="AT681" s="190">
        <v>0</v>
      </c>
      <c r="AU681" s="190">
        <v>11</v>
      </c>
      <c r="AV681" s="189">
        <v>11</v>
      </c>
      <c r="AW681" s="189">
        <v>8</v>
      </c>
      <c r="AX681" s="189">
        <v>756</v>
      </c>
    </row>
    <row r="682" spans="1:50" ht="20.25" hidden="1" x14ac:dyDescent="0.3">
      <c r="A682" s="163" t="s">
        <v>722</v>
      </c>
      <c r="B682" s="164">
        <v>44</v>
      </c>
      <c r="C682" s="164">
        <v>44</v>
      </c>
      <c r="D682" s="164">
        <v>44</v>
      </c>
      <c r="E682" s="164">
        <v>44</v>
      </c>
      <c r="F682" s="164">
        <v>39</v>
      </c>
      <c r="G682" s="164">
        <v>41</v>
      </c>
      <c r="H682" s="164">
        <v>878</v>
      </c>
      <c r="I682" s="164">
        <v>929</v>
      </c>
      <c r="J682" s="164">
        <v>16</v>
      </c>
      <c r="K682" s="164">
        <v>90</v>
      </c>
      <c r="L682" s="164">
        <v>0</v>
      </c>
      <c r="M682" s="164">
        <v>52</v>
      </c>
      <c r="N682" s="164">
        <v>0</v>
      </c>
      <c r="O682" s="164">
        <v>2</v>
      </c>
      <c r="P682" s="164" t="s">
        <v>105</v>
      </c>
      <c r="Q682" s="164">
        <v>38</v>
      </c>
      <c r="R682" s="186">
        <v>33</v>
      </c>
      <c r="S682" s="186">
        <v>71</v>
      </c>
      <c r="T682" s="187">
        <v>61</v>
      </c>
      <c r="U682" s="187">
        <v>26.25</v>
      </c>
      <c r="V682" s="188">
        <v>0</v>
      </c>
      <c r="W682" s="188">
        <v>0</v>
      </c>
      <c r="X682" s="186">
        <v>0</v>
      </c>
      <c r="Y682" s="186">
        <v>0</v>
      </c>
      <c r="Z682" s="186">
        <v>0</v>
      </c>
      <c r="AA682" s="167">
        <v>0</v>
      </c>
      <c r="AB682" s="186">
        <v>0</v>
      </c>
      <c r="AC682" s="186">
        <v>0</v>
      </c>
      <c r="AD682" s="167">
        <v>0</v>
      </c>
      <c r="AE682" s="186">
        <v>0</v>
      </c>
      <c r="AF682" s="186">
        <v>0</v>
      </c>
      <c r="AG682" s="167">
        <v>0</v>
      </c>
      <c r="AH682" s="186">
        <v>0</v>
      </c>
      <c r="AI682" s="186">
        <v>0</v>
      </c>
      <c r="AJ682" s="167">
        <v>0</v>
      </c>
      <c r="AK682" s="186">
        <v>0</v>
      </c>
      <c r="AL682" s="186">
        <v>0</v>
      </c>
      <c r="AM682" s="167">
        <v>0</v>
      </c>
      <c r="AN682" s="186">
        <v>0</v>
      </c>
      <c r="AO682" s="186">
        <v>0</v>
      </c>
      <c r="AP682" s="167">
        <v>0</v>
      </c>
      <c r="AQ682" s="189">
        <v>44</v>
      </c>
      <c r="AR682" s="190">
        <v>0</v>
      </c>
      <c r="AS682" s="190">
        <v>0</v>
      </c>
      <c r="AT682" s="190">
        <v>0</v>
      </c>
      <c r="AU682" s="190">
        <v>44</v>
      </c>
      <c r="AV682" s="189">
        <v>44</v>
      </c>
      <c r="AW682" s="189">
        <v>45</v>
      </c>
      <c r="AX682" s="189">
        <v>1023</v>
      </c>
    </row>
    <row r="683" spans="1:50" ht="20.25" hidden="1" x14ac:dyDescent="0.3">
      <c r="A683" s="163" t="s">
        <v>723</v>
      </c>
      <c r="B683" s="164">
        <v>44</v>
      </c>
      <c r="C683" s="164">
        <v>49</v>
      </c>
      <c r="D683" s="164">
        <v>44</v>
      </c>
      <c r="E683" s="164">
        <v>44</v>
      </c>
      <c r="F683" s="164">
        <v>29</v>
      </c>
      <c r="G683" s="164">
        <v>35</v>
      </c>
      <c r="H683" s="164">
        <v>657</v>
      </c>
      <c r="I683" s="164">
        <v>797</v>
      </c>
      <c r="J683" s="164">
        <v>92</v>
      </c>
      <c r="K683" s="164">
        <v>92</v>
      </c>
      <c r="L683" s="164">
        <v>46</v>
      </c>
      <c r="M683" s="164">
        <v>46</v>
      </c>
      <c r="N683" s="164">
        <v>0</v>
      </c>
      <c r="O683" s="164">
        <v>0</v>
      </c>
      <c r="P683" s="164">
        <v>0</v>
      </c>
      <c r="Q683" s="164">
        <v>0</v>
      </c>
      <c r="R683" s="186">
        <v>0</v>
      </c>
      <c r="S683" s="186">
        <v>51</v>
      </c>
      <c r="T683" s="187">
        <v>5</v>
      </c>
      <c r="U683" s="187">
        <v>0.25</v>
      </c>
      <c r="V683" s="188">
        <v>0</v>
      </c>
      <c r="W683" s="188">
        <v>0</v>
      </c>
      <c r="X683" s="186">
        <v>0</v>
      </c>
      <c r="Y683" s="186">
        <v>0</v>
      </c>
      <c r="Z683" s="186">
        <v>0</v>
      </c>
      <c r="AA683" s="167">
        <v>0</v>
      </c>
      <c r="AB683" s="186">
        <v>0</v>
      </c>
      <c r="AC683" s="186">
        <v>0</v>
      </c>
      <c r="AD683" s="167">
        <v>0</v>
      </c>
      <c r="AE683" s="186">
        <v>0</v>
      </c>
      <c r="AF683" s="186">
        <v>0</v>
      </c>
      <c r="AG683" s="167">
        <v>0</v>
      </c>
      <c r="AH683" s="186">
        <v>0</v>
      </c>
      <c r="AI683" s="186">
        <v>0</v>
      </c>
      <c r="AJ683" s="167">
        <v>0</v>
      </c>
      <c r="AK683" s="186">
        <v>0</v>
      </c>
      <c r="AL683" s="186">
        <v>0</v>
      </c>
      <c r="AM683" s="167">
        <v>0</v>
      </c>
      <c r="AN683" s="186">
        <v>0</v>
      </c>
      <c r="AO683" s="186">
        <v>0</v>
      </c>
      <c r="AP683" s="167">
        <v>0</v>
      </c>
      <c r="AQ683" s="189">
        <v>49</v>
      </c>
      <c r="AR683" s="190">
        <v>0</v>
      </c>
      <c r="AS683" s="190">
        <v>0</v>
      </c>
      <c r="AT683" s="190">
        <v>0</v>
      </c>
      <c r="AU683" s="190">
        <v>44</v>
      </c>
      <c r="AV683" s="189">
        <v>44</v>
      </c>
      <c r="AW683" s="189">
        <v>36</v>
      </c>
      <c r="AX683" s="189">
        <v>809</v>
      </c>
    </row>
    <row r="684" spans="1:50" ht="20.25" hidden="1" x14ac:dyDescent="0.3">
      <c r="A684" s="163" t="s">
        <v>724</v>
      </c>
      <c r="B684" s="164">
        <v>171</v>
      </c>
      <c r="C684" s="164">
        <v>161</v>
      </c>
      <c r="D684" s="164">
        <v>54</v>
      </c>
      <c r="E684" s="164">
        <v>157</v>
      </c>
      <c r="F684" s="164">
        <v>56</v>
      </c>
      <c r="G684" s="164">
        <v>97</v>
      </c>
      <c r="H684" s="164">
        <v>1039</v>
      </c>
      <c r="I684" s="164">
        <v>616</v>
      </c>
      <c r="J684" s="164">
        <v>82</v>
      </c>
      <c r="K684" s="164">
        <v>82</v>
      </c>
      <c r="L684" s="164">
        <v>82</v>
      </c>
      <c r="M684" s="164">
        <v>82</v>
      </c>
      <c r="N684" s="164">
        <v>69.8</v>
      </c>
      <c r="O684" s="164">
        <v>10</v>
      </c>
      <c r="P684" s="164">
        <v>851</v>
      </c>
      <c r="Q684" s="164">
        <v>122</v>
      </c>
      <c r="R684" s="186">
        <v>0</v>
      </c>
      <c r="S684" s="186">
        <v>161.5</v>
      </c>
      <c r="T684" s="187">
        <v>83</v>
      </c>
      <c r="U684" s="187">
        <v>57.75</v>
      </c>
      <c r="V684" s="188">
        <v>0</v>
      </c>
      <c r="W684" s="188">
        <v>0</v>
      </c>
      <c r="X684" s="186">
        <v>0</v>
      </c>
      <c r="Y684" s="186">
        <v>0</v>
      </c>
      <c r="Z684" s="186">
        <v>0</v>
      </c>
      <c r="AA684" s="167">
        <v>0</v>
      </c>
      <c r="AB684" s="186">
        <v>0</v>
      </c>
      <c r="AC684" s="186">
        <v>0</v>
      </c>
      <c r="AD684" s="167">
        <v>0</v>
      </c>
      <c r="AE684" s="186">
        <v>0</v>
      </c>
      <c r="AF684" s="186">
        <v>0</v>
      </c>
      <c r="AG684" s="167">
        <v>0</v>
      </c>
      <c r="AH684" s="186">
        <v>0</v>
      </c>
      <c r="AI684" s="186">
        <v>0</v>
      </c>
      <c r="AJ684" s="167">
        <v>0</v>
      </c>
      <c r="AK684" s="186">
        <v>0</v>
      </c>
      <c r="AL684" s="186">
        <v>0</v>
      </c>
      <c r="AM684" s="167">
        <v>0</v>
      </c>
      <c r="AN684" s="186">
        <v>0</v>
      </c>
      <c r="AO684" s="186">
        <v>0</v>
      </c>
      <c r="AP684" s="167">
        <v>0</v>
      </c>
      <c r="AQ684" s="189">
        <v>161</v>
      </c>
      <c r="AR684" s="190">
        <v>0</v>
      </c>
      <c r="AS684" s="190">
        <v>0</v>
      </c>
      <c r="AT684" s="190">
        <v>4</v>
      </c>
      <c r="AU684" s="190">
        <v>157</v>
      </c>
      <c r="AV684" s="189">
        <v>161</v>
      </c>
      <c r="AW684" s="189">
        <v>133</v>
      </c>
      <c r="AX684" s="189">
        <v>828</v>
      </c>
    </row>
    <row r="685" spans="1:50" ht="20.25" hidden="1" x14ac:dyDescent="0.3">
      <c r="A685" s="181" t="s">
        <v>725</v>
      </c>
      <c r="B685" s="164">
        <v>3742</v>
      </c>
      <c r="C685" s="164">
        <v>3691</v>
      </c>
      <c r="D685" s="164">
        <v>3371</v>
      </c>
      <c r="E685" s="164">
        <v>3652</v>
      </c>
      <c r="F685" s="164">
        <v>2510</v>
      </c>
      <c r="G685" s="164">
        <v>4464</v>
      </c>
      <c r="H685" s="164">
        <v>745</v>
      </c>
      <c r="I685" s="164">
        <v>1222</v>
      </c>
      <c r="J685" s="164">
        <v>3879.5</v>
      </c>
      <c r="K685" s="164">
        <v>2082.75</v>
      </c>
      <c r="L685" s="164">
        <v>2928</v>
      </c>
      <c r="M685" s="164">
        <v>1209.25</v>
      </c>
      <c r="N685" s="164">
        <v>2248.6999999999998</v>
      </c>
      <c r="O685" s="164">
        <v>2256.8000000000002</v>
      </c>
      <c r="P685" s="164">
        <v>768</v>
      </c>
      <c r="Q685" s="164">
        <v>1866</v>
      </c>
      <c r="R685" s="186">
        <v>2631.5</v>
      </c>
      <c r="S685" s="186">
        <v>3205</v>
      </c>
      <c r="T685" s="187">
        <v>2521.3649999999898</v>
      </c>
      <c r="U685" s="187">
        <v>2351.88</v>
      </c>
      <c r="V685" s="188">
        <v>0</v>
      </c>
      <c r="W685" s="188">
        <v>0</v>
      </c>
      <c r="X685" s="186">
        <v>5914</v>
      </c>
      <c r="Y685" s="186">
        <v>136</v>
      </c>
      <c r="Z685" s="186">
        <v>136</v>
      </c>
      <c r="AA685" s="157">
        <f>(Z685-Y685)/Y685*100</f>
        <v>0</v>
      </c>
      <c r="AB685" s="186">
        <v>0</v>
      </c>
      <c r="AC685" s="186">
        <v>0</v>
      </c>
      <c r="AD685" s="157">
        <v>0</v>
      </c>
      <c r="AE685" s="186">
        <v>0</v>
      </c>
      <c r="AF685" s="186">
        <v>0.36499999999999999</v>
      </c>
      <c r="AG685" s="157">
        <v>0</v>
      </c>
      <c r="AH685" s="186">
        <v>136</v>
      </c>
      <c r="AI685" s="186">
        <v>136</v>
      </c>
      <c r="AJ685" s="157">
        <f>(AI685-AH685)/AH685*100</f>
        <v>0</v>
      </c>
      <c r="AK685" s="186">
        <v>119</v>
      </c>
      <c r="AL685" s="186">
        <v>41.4</v>
      </c>
      <c r="AM685" s="157">
        <f>(AL685-AK685)/AK685*100</f>
        <v>-65.210084033613441</v>
      </c>
      <c r="AN685" s="186">
        <v>875</v>
      </c>
      <c r="AO685" s="186">
        <v>304</v>
      </c>
      <c r="AP685" s="157">
        <f>(AO685-AN685)/AN685*100</f>
        <v>-65.257142857142853</v>
      </c>
      <c r="AQ685" s="189">
        <v>3632</v>
      </c>
      <c r="AR685" s="190">
        <v>0</v>
      </c>
      <c r="AS685" s="190">
        <v>59</v>
      </c>
      <c r="AT685" s="190">
        <v>39</v>
      </c>
      <c r="AU685" s="190">
        <v>3593</v>
      </c>
      <c r="AV685" s="189">
        <v>3632</v>
      </c>
      <c r="AW685" s="189">
        <v>3325</v>
      </c>
      <c r="AX685" s="189">
        <v>915</v>
      </c>
    </row>
    <row r="686" spans="1:50" ht="20.25" hidden="1" x14ac:dyDescent="0.3">
      <c r="A686" s="163" t="s">
        <v>726</v>
      </c>
      <c r="B686" s="164">
        <v>0</v>
      </c>
      <c r="C686" s="164">
        <v>0</v>
      </c>
      <c r="D686" s="164">
        <v>0</v>
      </c>
      <c r="E686" s="164">
        <v>0</v>
      </c>
      <c r="F686" s="164">
        <v>0</v>
      </c>
      <c r="G686" s="164">
        <v>0</v>
      </c>
      <c r="H686" s="164">
        <v>0</v>
      </c>
      <c r="I686" s="164">
        <v>0</v>
      </c>
      <c r="J686" s="164">
        <v>0</v>
      </c>
      <c r="K686" s="164">
        <v>0</v>
      </c>
      <c r="L686" s="164">
        <v>0</v>
      </c>
      <c r="M686" s="164">
        <v>0</v>
      </c>
      <c r="N686" s="164">
        <v>0</v>
      </c>
      <c r="O686" s="164">
        <v>0</v>
      </c>
      <c r="P686" s="164" t="s">
        <v>105</v>
      </c>
      <c r="Q686" s="164" t="s">
        <v>105</v>
      </c>
      <c r="R686" s="186">
        <v>0</v>
      </c>
      <c r="S686" s="186">
        <v>0</v>
      </c>
      <c r="T686" s="187">
        <v>0.125</v>
      </c>
      <c r="U686" s="187">
        <v>0</v>
      </c>
      <c r="V686" s="188">
        <v>0</v>
      </c>
      <c r="W686" s="188">
        <v>0</v>
      </c>
      <c r="X686" s="186">
        <v>0</v>
      </c>
      <c r="Y686" s="186">
        <v>0</v>
      </c>
      <c r="Z686" s="186">
        <v>0</v>
      </c>
      <c r="AA686" s="167">
        <v>0</v>
      </c>
      <c r="AB686" s="186">
        <v>0</v>
      </c>
      <c r="AC686" s="186">
        <v>0</v>
      </c>
      <c r="AD686" s="167">
        <v>0</v>
      </c>
      <c r="AE686" s="186">
        <v>0</v>
      </c>
      <c r="AF686" s="186">
        <v>0</v>
      </c>
      <c r="AG686" s="167">
        <v>0</v>
      </c>
      <c r="AH686" s="186">
        <v>0</v>
      </c>
      <c r="AI686" s="186">
        <v>0</v>
      </c>
      <c r="AJ686" s="167">
        <v>0</v>
      </c>
      <c r="AK686" s="186">
        <v>0</v>
      </c>
      <c r="AL686" s="186">
        <v>0</v>
      </c>
      <c r="AM686" s="167">
        <v>0</v>
      </c>
      <c r="AN686" s="186">
        <v>0</v>
      </c>
      <c r="AO686" s="186">
        <v>0</v>
      </c>
      <c r="AP686" s="167">
        <v>0</v>
      </c>
      <c r="AQ686" s="189">
        <v>0</v>
      </c>
      <c r="AR686" s="190">
        <v>0</v>
      </c>
      <c r="AS686" s="190">
        <v>0</v>
      </c>
      <c r="AT686" s="190">
        <v>0</v>
      </c>
      <c r="AU686" s="190">
        <v>0</v>
      </c>
      <c r="AV686" s="189">
        <v>0</v>
      </c>
      <c r="AW686" s="189">
        <v>0</v>
      </c>
      <c r="AX686" s="189">
        <v>0</v>
      </c>
    </row>
    <row r="687" spans="1:50" ht="20.25" hidden="1" x14ac:dyDescent="0.3">
      <c r="A687" s="163" t="s">
        <v>727</v>
      </c>
      <c r="B687" s="164">
        <v>0</v>
      </c>
      <c r="C687" s="164">
        <v>0</v>
      </c>
      <c r="D687" s="164">
        <v>0</v>
      </c>
      <c r="E687" s="164">
        <v>0</v>
      </c>
      <c r="F687" s="164">
        <v>0</v>
      </c>
      <c r="G687" s="164">
        <v>0</v>
      </c>
      <c r="H687" s="164">
        <v>0</v>
      </c>
      <c r="I687" s="164">
        <v>0</v>
      </c>
      <c r="J687" s="164">
        <v>0</v>
      </c>
      <c r="K687" s="164">
        <v>0</v>
      </c>
      <c r="L687" s="164">
        <v>0</v>
      </c>
      <c r="M687" s="164">
        <v>0</v>
      </c>
      <c r="N687" s="164">
        <v>0</v>
      </c>
      <c r="O687" s="164">
        <v>0</v>
      </c>
      <c r="P687" s="164" t="s">
        <v>105</v>
      </c>
      <c r="Q687" s="164" t="s">
        <v>105</v>
      </c>
      <c r="R687" s="186">
        <v>0</v>
      </c>
      <c r="S687" s="186">
        <v>0</v>
      </c>
      <c r="T687" s="187">
        <v>0</v>
      </c>
      <c r="U687" s="187">
        <v>0</v>
      </c>
      <c r="V687" s="188">
        <v>0</v>
      </c>
      <c r="W687" s="188">
        <v>0</v>
      </c>
      <c r="X687" s="186">
        <v>0</v>
      </c>
      <c r="Y687" s="186">
        <v>0</v>
      </c>
      <c r="Z687" s="186">
        <v>0</v>
      </c>
      <c r="AA687" s="167">
        <v>0</v>
      </c>
      <c r="AB687" s="186">
        <v>0</v>
      </c>
      <c r="AC687" s="186">
        <v>0</v>
      </c>
      <c r="AD687" s="167">
        <v>0</v>
      </c>
      <c r="AE687" s="186">
        <v>0</v>
      </c>
      <c r="AF687" s="186">
        <v>0</v>
      </c>
      <c r="AG687" s="167">
        <v>0</v>
      </c>
      <c r="AH687" s="186">
        <v>0</v>
      </c>
      <c r="AI687" s="186">
        <v>0</v>
      </c>
      <c r="AJ687" s="167">
        <v>0</v>
      </c>
      <c r="AK687" s="186">
        <v>0</v>
      </c>
      <c r="AL687" s="186">
        <v>0</v>
      </c>
      <c r="AM687" s="167">
        <v>0</v>
      </c>
      <c r="AN687" s="186">
        <v>0</v>
      </c>
      <c r="AO687" s="186">
        <v>0</v>
      </c>
      <c r="AP687" s="167">
        <v>0</v>
      </c>
      <c r="AQ687" s="189">
        <v>0</v>
      </c>
      <c r="AR687" s="190">
        <v>0</v>
      </c>
      <c r="AS687" s="190">
        <v>0</v>
      </c>
      <c r="AT687" s="190">
        <v>0</v>
      </c>
      <c r="AU687" s="190">
        <v>0</v>
      </c>
      <c r="AV687" s="189">
        <v>0</v>
      </c>
      <c r="AW687" s="189">
        <v>0</v>
      </c>
      <c r="AX687" s="189">
        <v>0</v>
      </c>
    </row>
    <row r="688" spans="1:50" ht="20.25" hidden="1" x14ac:dyDescent="0.3">
      <c r="A688" s="163" t="s">
        <v>728</v>
      </c>
      <c r="B688" s="164">
        <v>0</v>
      </c>
      <c r="C688" s="164">
        <v>0</v>
      </c>
      <c r="D688" s="164">
        <v>0</v>
      </c>
      <c r="E688" s="164">
        <v>0</v>
      </c>
      <c r="F688" s="164">
        <v>0</v>
      </c>
      <c r="G688" s="164">
        <v>0</v>
      </c>
      <c r="H688" s="164">
        <v>0</v>
      </c>
      <c r="I688" s="164">
        <v>0</v>
      </c>
      <c r="J688" s="164">
        <v>0</v>
      </c>
      <c r="K688" s="164">
        <v>0</v>
      </c>
      <c r="L688" s="164">
        <v>0</v>
      </c>
      <c r="M688" s="164">
        <v>0</v>
      </c>
      <c r="N688" s="164">
        <v>0</v>
      </c>
      <c r="O688" s="164">
        <v>0</v>
      </c>
      <c r="P688" s="164" t="s">
        <v>105</v>
      </c>
      <c r="Q688" s="164" t="s">
        <v>105</v>
      </c>
      <c r="R688" s="186">
        <v>0</v>
      </c>
      <c r="S688" s="186">
        <v>0</v>
      </c>
      <c r="T688" s="187">
        <v>0</v>
      </c>
      <c r="U688" s="187">
        <v>0</v>
      </c>
      <c r="V688" s="188">
        <v>0</v>
      </c>
      <c r="W688" s="188">
        <v>0</v>
      </c>
      <c r="X688" s="186">
        <v>0</v>
      </c>
      <c r="Y688" s="186">
        <v>0</v>
      </c>
      <c r="Z688" s="186">
        <v>0</v>
      </c>
      <c r="AA688" s="167">
        <v>0</v>
      </c>
      <c r="AB688" s="186">
        <v>0</v>
      </c>
      <c r="AC688" s="186">
        <v>0</v>
      </c>
      <c r="AD688" s="167">
        <v>0</v>
      </c>
      <c r="AE688" s="186">
        <v>0</v>
      </c>
      <c r="AF688" s="186">
        <v>0</v>
      </c>
      <c r="AG688" s="167">
        <v>0</v>
      </c>
      <c r="AH688" s="186">
        <v>0</v>
      </c>
      <c r="AI688" s="186">
        <v>0</v>
      </c>
      <c r="AJ688" s="167">
        <v>0</v>
      </c>
      <c r="AK688" s="186">
        <v>0</v>
      </c>
      <c r="AL688" s="186">
        <v>0</v>
      </c>
      <c r="AM688" s="167">
        <v>0</v>
      </c>
      <c r="AN688" s="186">
        <v>0</v>
      </c>
      <c r="AO688" s="186">
        <v>0</v>
      </c>
      <c r="AP688" s="167">
        <v>0</v>
      </c>
      <c r="AQ688" s="189">
        <v>0</v>
      </c>
      <c r="AR688" s="190">
        <v>0</v>
      </c>
      <c r="AS688" s="190">
        <v>0</v>
      </c>
      <c r="AT688" s="190">
        <v>0</v>
      </c>
      <c r="AU688" s="190">
        <v>0</v>
      </c>
      <c r="AV688" s="189">
        <v>0</v>
      </c>
      <c r="AW688" s="189">
        <v>0</v>
      </c>
      <c r="AX688" s="189">
        <v>0</v>
      </c>
    </row>
    <row r="689" spans="1:50" ht="20.25" hidden="1" x14ac:dyDescent="0.3">
      <c r="A689" s="163" t="s">
        <v>729</v>
      </c>
      <c r="B689" s="164">
        <v>0</v>
      </c>
      <c r="C689" s="164">
        <v>0</v>
      </c>
      <c r="D689" s="164">
        <v>0</v>
      </c>
      <c r="E689" s="164">
        <v>0</v>
      </c>
      <c r="F689" s="164">
        <v>0</v>
      </c>
      <c r="G689" s="164">
        <v>0</v>
      </c>
      <c r="H689" s="164">
        <v>0</v>
      </c>
      <c r="I689" s="164">
        <v>0</v>
      </c>
      <c r="J689" s="164">
        <v>0</v>
      </c>
      <c r="K689" s="164">
        <v>0</v>
      </c>
      <c r="L689" s="164">
        <v>0</v>
      </c>
      <c r="M689" s="164">
        <v>0</v>
      </c>
      <c r="N689" s="164">
        <v>0</v>
      </c>
      <c r="O689" s="164">
        <v>0</v>
      </c>
      <c r="P689" s="164" t="s">
        <v>105</v>
      </c>
      <c r="Q689" s="164" t="s">
        <v>105</v>
      </c>
      <c r="R689" s="186">
        <v>0</v>
      </c>
      <c r="S689" s="186">
        <v>0</v>
      </c>
      <c r="T689" s="187">
        <v>0</v>
      </c>
      <c r="U689" s="187">
        <v>0</v>
      </c>
      <c r="V689" s="188">
        <v>0</v>
      </c>
      <c r="W689" s="188">
        <v>0</v>
      </c>
      <c r="X689" s="186">
        <v>0</v>
      </c>
      <c r="Y689" s="186">
        <v>0</v>
      </c>
      <c r="Z689" s="186">
        <v>0</v>
      </c>
      <c r="AA689" s="167">
        <v>0</v>
      </c>
      <c r="AB689" s="186">
        <v>0</v>
      </c>
      <c r="AC689" s="186">
        <v>0</v>
      </c>
      <c r="AD689" s="167">
        <v>0</v>
      </c>
      <c r="AE689" s="186">
        <v>0</v>
      </c>
      <c r="AF689" s="186">
        <v>0</v>
      </c>
      <c r="AG689" s="167">
        <v>0</v>
      </c>
      <c r="AH689" s="186">
        <v>0</v>
      </c>
      <c r="AI689" s="186">
        <v>0</v>
      </c>
      <c r="AJ689" s="167">
        <v>0</v>
      </c>
      <c r="AK689" s="186">
        <v>0</v>
      </c>
      <c r="AL689" s="186">
        <v>0</v>
      </c>
      <c r="AM689" s="167">
        <v>0</v>
      </c>
      <c r="AN689" s="186">
        <v>0</v>
      </c>
      <c r="AO689" s="186">
        <v>0</v>
      </c>
      <c r="AP689" s="167">
        <v>0</v>
      </c>
      <c r="AQ689" s="189">
        <v>0</v>
      </c>
      <c r="AR689" s="190">
        <v>0</v>
      </c>
      <c r="AS689" s="190">
        <v>0</v>
      </c>
      <c r="AT689" s="190">
        <v>0</v>
      </c>
      <c r="AU689" s="190">
        <v>0</v>
      </c>
      <c r="AV689" s="189">
        <v>0</v>
      </c>
      <c r="AW689" s="189">
        <v>0</v>
      </c>
      <c r="AX689" s="189">
        <v>0</v>
      </c>
    </row>
    <row r="690" spans="1:50" ht="20.25" hidden="1" x14ac:dyDescent="0.3">
      <c r="A690" s="163" t="s">
        <v>730</v>
      </c>
      <c r="B690" s="164">
        <v>0</v>
      </c>
      <c r="C690" s="164">
        <v>0</v>
      </c>
      <c r="D690" s="164">
        <v>0</v>
      </c>
      <c r="E690" s="164">
        <v>0</v>
      </c>
      <c r="F690" s="164">
        <v>0</v>
      </c>
      <c r="G690" s="164">
        <v>0</v>
      </c>
      <c r="H690" s="164">
        <v>0</v>
      </c>
      <c r="I690" s="164">
        <v>0</v>
      </c>
      <c r="J690" s="164">
        <v>0</v>
      </c>
      <c r="K690" s="164">
        <v>0</v>
      </c>
      <c r="L690" s="164">
        <v>0</v>
      </c>
      <c r="M690" s="164">
        <v>0</v>
      </c>
      <c r="N690" s="164">
        <v>0</v>
      </c>
      <c r="O690" s="164">
        <v>0</v>
      </c>
      <c r="P690" s="164" t="s">
        <v>105</v>
      </c>
      <c r="Q690" s="164" t="s">
        <v>105</v>
      </c>
      <c r="R690" s="186">
        <v>0</v>
      </c>
      <c r="S690" s="186">
        <v>0</v>
      </c>
      <c r="T690" s="187">
        <v>0</v>
      </c>
      <c r="U690" s="187">
        <v>0</v>
      </c>
      <c r="V690" s="188">
        <v>0</v>
      </c>
      <c r="W690" s="188">
        <v>0</v>
      </c>
      <c r="X690" s="186">
        <v>0</v>
      </c>
      <c r="Y690" s="186">
        <v>0</v>
      </c>
      <c r="Z690" s="186">
        <v>0</v>
      </c>
      <c r="AA690" s="167">
        <v>0</v>
      </c>
      <c r="AB690" s="186">
        <v>0</v>
      </c>
      <c r="AC690" s="186">
        <v>0</v>
      </c>
      <c r="AD690" s="167">
        <v>0</v>
      </c>
      <c r="AE690" s="186">
        <v>0</v>
      </c>
      <c r="AF690" s="186">
        <v>0</v>
      </c>
      <c r="AG690" s="167">
        <v>0</v>
      </c>
      <c r="AH690" s="186">
        <v>0</v>
      </c>
      <c r="AI690" s="186">
        <v>0</v>
      </c>
      <c r="AJ690" s="167">
        <v>0</v>
      </c>
      <c r="AK690" s="186">
        <v>0</v>
      </c>
      <c r="AL690" s="186">
        <v>0</v>
      </c>
      <c r="AM690" s="167">
        <v>0</v>
      </c>
      <c r="AN690" s="186">
        <v>0</v>
      </c>
      <c r="AO690" s="186">
        <v>0</v>
      </c>
      <c r="AP690" s="167">
        <v>0</v>
      </c>
      <c r="AQ690" s="189">
        <v>0</v>
      </c>
      <c r="AR690" s="190">
        <v>0</v>
      </c>
      <c r="AS690" s="190">
        <v>0</v>
      </c>
      <c r="AT690" s="190">
        <v>0</v>
      </c>
      <c r="AU690" s="190">
        <v>0</v>
      </c>
      <c r="AV690" s="189">
        <v>0</v>
      </c>
      <c r="AW690" s="189">
        <v>0</v>
      </c>
      <c r="AX690" s="189">
        <v>0</v>
      </c>
    </row>
    <row r="691" spans="1:50" ht="20.25" hidden="1" x14ac:dyDescent="0.3">
      <c r="A691" s="163" t="s">
        <v>731</v>
      </c>
      <c r="B691" s="164">
        <v>47</v>
      </c>
      <c r="C691" s="164">
        <v>47</v>
      </c>
      <c r="D691" s="164">
        <v>47</v>
      </c>
      <c r="E691" s="164">
        <v>47</v>
      </c>
      <c r="F691" s="164">
        <v>7</v>
      </c>
      <c r="G691" s="164">
        <v>10</v>
      </c>
      <c r="H691" s="164">
        <v>144</v>
      </c>
      <c r="I691" s="164">
        <v>205</v>
      </c>
      <c r="J691" s="164">
        <v>81.5</v>
      </c>
      <c r="K691" s="164">
        <v>68</v>
      </c>
      <c r="L691" s="164">
        <v>41</v>
      </c>
      <c r="M691" s="164">
        <v>30.5</v>
      </c>
      <c r="N691" s="164">
        <v>500.7</v>
      </c>
      <c r="O691" s="164">
        <v>0</v>
      </c>
      <c r="P691" s="164">
        <v>12212</v>
      </c>
      <c r="Q691" s="164">
        <v>0</v>
      </c>
      <c r="R691" s="186">
        <v>0</v>
      </c>
      <c r="S691" s="186">
        <v>22</v>
      </c>
      <c r="T691" s="187">
        <v>18.75</v>
      </c>
      <c r="U691" s="187">
        <v>16.75</v>
      </c>
      <c r="V691" s="188">
        <v>0</v>
      </c>
      <c r="W691" s="188">
        <v>0</v>
      </c>
      <c r="X691" s="186">
        <v>0</v>
      </c>
      <c r="Y691" s="186">
        <v>0</v>
      </c>
      <c r="Z691" s="186">
        <v>0</v>
      </c>
      <c r="AA691" s="167">
        <v>0</v>
      </c>
      <c r="AB691" s="186">
        <v>0</v>
      </c>
      <c r="AC691" s="186">
        <v>0</v>
      </c>
      <c r="AD691" s="167">
        <v>0</v>
      </c>
      <c r="AE691" s="186">
        <v>0</v>
      </c>
      <c r="AF691" s="186">
        <v>0</v>
      </c>
      <c r="AG691" s="167">
        <v>0</v>
      </c>
      <c r="AH691" s="186">
        <v>0</v>
      </c>
      <c r="AI691" s="186">
        <v>0</v>
      </c>
      <c r="AJ691" s="167">
        <v>0</v>
      </c>
      <c r="AK691" s="186">
        <v>0</v>
      </c>
      <c r="AL691" s="186">
        <v>0</v>
      </c>
      <c r="AM691" s="167">
        <v>0</v>
      </c>
      <c r="AN691" s="186">
        <v>0</v>
      </c>
      <c r="AO691" s="186">
        <v>0</v>
      </c>
      <c r="AP691" s="167">
        <v>0</v>
      </c>
      <c r="AQ691" s="189">
        <v>47</v>
      </c>
      <c r="AR691" s="190">
        <v>0</v>
      </c>
      <c r="AS691" s="190">
        <v>0</v>
      </c>
      <c r="AT691" s="190">
        <v>0</v>
      </c>
      <c r="AU691" s="190">
        <v>47</v>
      </c>
      <c r="AV691" s="189">
        <v>47</v>
      </c>
      <c r="AW691" s="189">
        <v>8</v>
      </c>
      <c r="AX691" s="189">
        <v>175</v>
      </c>
    </row>
    <row r="692" spans="1:50" ht="20.25" hidden="1" x14ac:dyDescent="0.3">
      <c r="A692" s="163" t="s">
        <v>732</v>
      </c>
      <c r="B692" s="164">
        <v>1337</v>
      </c>
      <c r="C692" s="164">
        <v>1286</v>
      </c>
      <c r="D692" s="164">
        <v>1263</v>
      </c>
      <c r="E692" s="164">
        <v>1276</v>
      </c>
      <c r="F692" s="164">
        <v>860</v>
      </c>
      <c r="G692" s="164">
        <v>1023</v>
      </c>
      <c r="H692" s="164">
        <v>681</v>
      </c>
      <c r="I692" s="164">
        <v>802</v>
      </c>
      <c r="J692" s="164">
        <v>1434</v>
      </c>
      <c r="K692" s="164">
        <v>1524</v>
      </c>
      <c r="L692" s="164">
        <v>857</v>
      </c>
      <c r="M692" s="164">
        <v>947</v>
      </c>
      <c r="N692" s="164">
        <v>0</v>
      </c>
      <c r="O692" s="164">
        <v>0</v>
      </c>
      <c r="P692" s="164">
        <v>0</v>
      </c>
      <c r="Q692" s="164">
        <v>0</v>
      </c>
      <c r="R692" s="186">
        <v>911</v>
      </c>
      <c r="S692" s="186">
        <v>901</v>
      </c>
      <c r="T692" s="187">
        <v>1118.4075</v>
      </c>
      <c r="U692" s="187">
        <v>1052.0899999999999</v>
      </c>
      <c r="V692" s="188">
        <v>0</v>
      </c>
      <c r="W692" s="188">
        <v>0</v>
      </c>
      <c r="X692" s="186">
        <v>1670</v>
      </c>
      <c r="Y692" s="186">
        <v>19</v>
      </c>
      <c r="Z692" s="186">
        <v>19</v>
      </c>
      <c r="AA692" s="167">
        <v>0</v>
      </c>
      <c r="AB692" s="186">
        <v>0</v>
      </c>
      <c r="AC692" s="186">
        <v>0</v>
      </c>
      <c r="AD692" s="167">
        <v>0</v>
      </c>
      <c r="AE692" s="186">
        <v>0</v>
      </c>
      <c r="AF692" s="186">
        <v>0</v>
      </c>
      <c r="AG692" s="167">
        <v>0</v>
      </c>
      <c r="AH692" s="186">
        <v>19</v>
      </c>
      <c r="AI692" s="186">
        <v>19</v>
      </c>
      <c r="AJ692" s="167">
        <v>0</v>
      </c>
      <c r="AK692" s="186">
        <v>12</v>
      </c>
      <c r="AL692" s="186">
        <v>20</v>
      </c>
      <c r="AM692" s="167">
        <v>66.666666666666657</v>
      </c>
      <c r="AN692" s="186">
        <v>0</v>
      </c>
      <c r="AO692" s="186">
        <v>1053</v>
      </c>
      <c r="AP692" s="167">
        <v>0</v>
      </c>
      <c r="AQ692" s="189">
        <v>1286</v>
      </c>
      <c r="AR692" s="190">
        <v>0</v>
      </c>
      <c r="AS692" s="190">
        <v>0</v>
      </c>
      <c r="AT692" s="190">
        <v>10</v>
      </c>
      <c r="AU692" s="190">
        <v>1276</v>
      </c>
      <c r="AV692" s="189">
        <v>1286</v>
      </c>
      <c r="AW692" s="189">
        <v>965</v>
      </c>
      <c r="AX692" s="189">
        <v>750</v>
      </c>
    </row>
    <row r="693" spans="1:50" ht="20.25" hidden="1" x14ac:dyDescent="0.3">
      <c r="A693" s="163" t="s">
        <v>733</v>
      </c>
      <c r="B693" s="164">
        <v>0</v>
      </c>
      <c r="C693" s="164">
        <v>0</v>
      </c>
      <c r="D693" s="164">
        <v>0</v>
      </c>
      <c r="E693" s="164">
        <v>0</v>
      </c>
      <c r="F693" s="164">
        <v>0</v>
      </c>
      <c r="G693" s="164">
        <v>0</v>
      </c>
      <c r="H693" s="164">
        <v>0</v>
      </c>
      <c r="I693" s="164">
        <v>0</v>
      </c>
      <c r="J693" s="164">
        <v>0</v>
      </c>
      <c r="K693" s="164">
        <v>0</v>
      </c>
      <c r="L693" s="164">
        <v>0</v>
      </c>
      <c r="M693" s="164">
        <v>0</v>
      </c>
      <c r="N693" s="164">
        <v>0</v>
      </c>
      <c r="O693" s="164">
        <v>0</v>
      </c>
      <c r="P693" s="164" t="s">
        <v>105</v>
      </c>
      <c r="Q693" s="164" t="s">
        <v>105</v>
      </c>
      <c r="R693" s="186">
        <v>0</v>
      </c>
      <c r="S693" s="186">
        <v>0</v>
      </c>
      <c r="T693" s="187">
        <v>0</v>
      </c>
      <c r="U693" s="187">
        <v>0</v>
      </c>
      <c r="V693" s="188">
        <v>0</v>
      </c>
      <c r="W693" s="188">
        <v>0</v>
      </c>
      <c r="X693" s="186">
        <v>0</v>
      </c>
      <c r="Y693" s="186">
        <v>0</v>
      </c>
      <c r="Z693" s="186">
        <v>0</v>
      </c>
      <c r="AA693" s="167">
        <v>0</v>
      </c>
      <c r="AB693" s="186">
        <v>0</v>
      </c>
      <c r="AC693" s="186">
        <v>0</v>
      </c>
      <c r="AD693" s="167">
        <v>0</v>
      </c>
      <c r="AE693" s="186">
        <v>0</v>
      </c>
      <c r="AF693" s="186">
        <v>0</v>
      </c>
      <c r="AG693" s="167">
        <v>0</v>
      </c>
      <c r="AH693" s="186">
        <v>0</v>
      </c>
      <c r="AI693" s="186">
        <v>0</v>
      </c>
      <c r="AJ693" s="167">
        <v>0</v>
      </c>
      <c r="AK693" s="186">
        <v>0</v>
      </c>
      <c r="AL693" s="186">
        <v>0</v>
      </c>
      <c r="AM693" s="167">
        <v>0</v>
      </c>
      <c r="AN693" s="186">
        <v>0</v>
      </c>
      <c r="AO693" s="186">
        <v>0</v>
      </c>
      <c r="AP693" s="167">
        <v>0</v>
      </c>
      <c r="AQ693" s="189">
        <v>0</v>
      </c>
      <c r="AR693" s="190">
        <v>0</v>
      </c>
      <c r="AS693" s="190">
        <v>0</v>
      </c>
      <c r="AT693" s="190">
        <v>0</v>
      </c>
      <c r="AU693" s="190">
        <v>0</v>
      </c>
      <c r="AV693" s="189">
        <v>0</v>
      </c>
      <c r="AW693" s="189">
        <v>0</v>
      </c>
      <c r="AX693" s="189">
        <v>0</v>
      </c>
    </row>
    <row r="694" spans="1:50" ht="20.25" hidden="1" x14ac:dyDescent="0.3">
      <c r="A694" s="163" t="s">
        <v>734</v>
      </c>
      <c r="B694" s="164">
        <v>32</v>
      </c>
      <c r="C694" s="164">
        <v>32</v>
      </c>
      <c r="D694" s="164">
        <v>31</v>
      </c>
      <c r="E694" s="164">
        <v>32</v>
      </c>
      <c r="F694" s="164">
        <v>19</v>
      </c>
      <c r="G694" s="164">
        <v>27</v>
      </c>
      <c r="H694" s="164">
        <v>618</v>
      </c>
      <c r="I694" s="164">
        <v>837</v>
      </c>
      <c r="J694" s="164">
        <v>7</v>
      </c>
      <c r="K694" s="164">
        <v>7</v>
      </c>
      <c r="L694" s="164">
        <v>0</v>
      </c>
      <c r="M694" s="164">
        <v>0</v>
      </c>
      <c r="N694" s="164">
        <v>0</v>
      </c>
      <c r="O694" s="164">
        <v>0</v>
      </c>
      <c r="P694" s="164" t="s">
        <v>105</v>
      </c>
      <c r="Q694" s="164" t="s">
        <v>105</v>
      </c>
      <c r="R694" s="186">
        <v>60</v>
      </c>
      <c r="S694" s="186">
        <v>32</v>
      </c>
      <c r="T694" s="187">
        <v>31.75</v>
      </c>
      <c r="U694" s="187">
        <v>17.75</v>
      </c>
      <c r="V694" s="188">
        <v>0</v>
      </c>
      <c r="W694" s="188">
        <v>0</v>
      </c>
      <c r="X694" s="186">
        <v>0</v>
      </c>
      <c r="Y694" s="186">
        <v>0</v>
      </c>
      <c r="Z694" s="186">
        <v>0</v>
      </c>
      <c r="AA694" s="167">
        <v>0</v>
      </c>
      <c r="AB694" s="186">
        <v>0</v>
      </c>
      <c r="AC694" s="186">
        <v>0</v>
      </c>
      <c r="AD694" s="167">
        <v>0</v>
      </c>
      <c r="AE694" s="186">
        <v>0</v>
      </c>
      <c r="AF694" s="186">
        <v>0</v>
      </c>
      <c r="AG694" s="167">
        <v>0</v>
      </c>
      <c r="AH694" s="186">
        <v>0</v>
      </c>
      <c r="AI694" s="186">
        <v>0</v>
      </c>
      <c r="AJ694" s="167">
        <v>0</v>
      </c>
      <c r="AK694" s="186">
        <v>0</v>
      </c>
      <c r="AL694" s="186">
        <v>0</v>
      </c>
      <c r="AM694" s="167">
        <v>0</v>
      </c>
      <c r="AN694" s="186">
        <v>0</v>
      </c>
      <c r="AO694" s="186">
        <v>0</v>
      </c>
      <c r="AP694" s="167">
        <v>0</v>
      </c>
      <c r="AQ694" s="189">
        <v>32</v>
      </c>
      <c r="AR694" s="190">
        <v>0</v>
      </c>
      <c r="AS694" s="190">
        <v>0</v>
      </c>
      <c r="AT694" s="190">
        <v>0</v>
      </c>
      <c r="AU694" s="190">
        <v>32</v>
      </c>
      <c r="AV694" s="189">
        <v>32</v>
      </c>
      <c r="AW694" s="189">
        <v>26</v>
      </c>
      <c r="AX694" s="189">
        <v>824</v>
      </c>
    </row>
    <row r="695" spans="1:50" ht="20.25" hidden="1" x14ac:dyDescent="0.3">
      <c r="A695" s="163" t="s">
        <v>735</v>
      </c>
      <c r="B695" s="164">
        <v>2326</v>
      </c>
      <c r="C695" s="164">
        <v>2326</v>
      </c>
      <c r="D695" s="164">
        <v>2030</v>
      </c>
      <c r="E695" s="164">
        <v>2297</v>
      </c>
      <c r="F695" s="164">
        <v>1624</v>
      </c>
      <c r="G695" s="164">
        <v>3404</v>
      </c>
      <c r="H695" s="164">
        <v>800</v>
      </c>
      <c r="I695" s="164">
        <v>1482</v>
      </c>
      <c r="J695" s="164">
        <v>2357</v>
      </c>
      <c r="K695" s="164">
        <v>483.75</v>
      </c>
      <c r="L695" s="164">
        <v>2030</v>
      </c>
      <c r="M695" s="164">
        <v>231.75</v>
      </c>
      <c r="N695" s="164">
        <v>1748</v>
      </c>
      <c r="O695" s="164">
        <v>2256.8000000000002</v>
      </c>
      <c r="P695" s="164">
        <v>861</v>
      </c>
      <c r="Q695" s="164">
        <v>9738</v>
      </c>
      <c r="R695" s="186">
        <v>1660.5</v>
      </c>
      <c r="S695" s="186">
        <v>2250</v>
      </c>
      <c r="T695" s="187">
        <v>1352.33249999999</v>
      </c>
      <c r="U695" s="187">
        <v>1265.29</v>
      </c>
      <c r="V695" s="188">
        <v>0</v>
      </c>
      <c r="W695" s="188">
        <v>0</v>
      </c>
      <c r="X695" s="186">
        <v>4244</v>
      </c>
      <c r="Y695" s="186">
        <v>117</v>
      </c>
      <c r="Z695" s="186">
        <v>117</v>
      </c>
      <c r="AA695" s="167">
        <v>0</v>
      </c>
      <c r="AB695" s="186">
        <v>0</v>
      </c>
      <c r="AC695" s="186">
        <v>0</v>
      </c>
      <c r="AD695" s="167">
        <v>0</v>
      </c>
      <c r="AE695" s="186">
        <v>0</v>
      </c>
      <c r="AF695" s="186">
        <v>0.36499999999999999</v>
      </c>
      <c r="AG695" s="167">
        <v>0</v>
      </c>
      <c r="AH695" s="186">
        <v>117</v>
      </c>
      <c r="AI695" s="186">
        <v>117</v>
      </c>
      <c r="AJ695" s="167">
        <v>0</v>
      </c>
      <c r="AK695" s="186">
        <v>107</v>
      </c>
      <c r="AL695" s="186">
        <v>21.4</v>
      </c>
      <c r="AM695" s="167">
        <v>80</v>
      </c>
      <c r="AN695" s="186">
        <v>0</v>
      </c>
      <c r="AO695" s="186">
        <v>183</v>
      </c>
      <c r="AP695" s="167">
        <v>0</v>
      </c>
      <c r="AQ695" s="189">
        <v>2267</v>
      </c>
      <c r="AR695" s="190">
        <v>0</v>
      </c>
      <c r="AS695" s="190">
        <v>59</v>
      </c>
      <c r="AT695" s="190">
        <v>29</v>
      </c>
      <c r="AU695" s="190">
        <v>2238</v>
      </c>
      <c r="AV695" s="189">
        <v>2267</v>
      </c>
      <c r="AW695" s="189">
        <v>2326</v>
      </c>
      <c r="AX695" s="189">
        <v>1026</v>
      </c>
    </row>
    <row r="696" spans="1:50" ht="20.25" hidden="1" x14ac:dyDescent="0.3">
      <c r="A696" s="163" t="s">
        <v>736</v>
      </c>
      <c r="B696" s="164">
        <v>0</v>
      </c>
      <c r="C696" s="164">
        <v>0</v>
      </c>
      <c r="D696" s="164">
        <v>0</v>
      </c>
      <c r="E696" s="164">
        <v>0</v>
      </c>
      <c r="F696" s="164">
        <v>0</v>
      </c>
      <c r="G696" s="164">
        <v>0</v>
      </c>
      <c r="H696" s="164">
        <v>0</v>
      </c>
      <c r="I696" s="164">
        <v>0</v>
      </c>
      <c r="J696" s="164">
        <v>0</v>
      </c>
      <c r="K696" s="164">
        <v>0</v>
      </c>
      <c r="L696" s="164">
        <v>0</v>
      </c>
      <c r="M696" s="164">
        <v>0</v>
      </c>
      <c r="N696" s="164">
        <v>0</v>
      </c>
      <c r="O696" s="164">
        <v>0</v>
      </c>
      <c r="P696" s="164" t="s">
        <v>105</v>
      </c>
      <c r="Q696" s="164" t="s">
        <v>105</v>
      </c>
      <c r="R696" s="186">
        <v>0</v>
      </c>
      <c r="S696" s="186">
        <v>0</v>
      </c>
      <c r="T696" s="187">
        <v>0</v>
      </c>
      <c r="U696" s="187">
        <v>0</v>
      </c>
      <c r="V696" s="188">
        <v>0</v>
      </c>
      <c r="W696" s="188">
        <v>0</v>
      </c>
      <c r="X696" s="186">
        <v>0</v>
      </c>
      <c r="Y696" s="186">
        <v>0</v>
      </c>
      <c r="Z696" s="186">
        <v>0</v>
      </c>
      <c r="AA696" s="167">
        <v>0</v>
      </c>
      <c r="AB696" s="186">
        <v>0</v>
      </c>
      <c r="AC696" s="186">
        <v>0</v>
      </c>
      <c r="AD696" s="167">
        <v>0</v>
      </c>
      <c r="AE696" s="186">
        <v>0</v>
      </c>
      <c r="AF696" s="186">
        <v>0</v>
      </c>
      <c r="AG696" s="167">
        <v>0</v>
      </c>
      <c r="AH696" s="186">
        <v>0</v>
      </c>
      <c r="AI696" s="186">
        <v>0</v>
      </c>
      <c r="AJ696" s="167">
        <v>0</v>
      </c>
      <c r="AK696" s="186">
        <v>0</v>
      </c>
      <c r="AL696" s="186">
        <v>0</v>
      </c>
      <c r="AM696" s="167">
        <v>0</v>
      </c>
      <c r="AN696" s="186">
        <v>0</v>
      </c>
      <c r="AO696" s="186">
        <v>0</v>
      </c>
      <c r="AP696" s="167">
        <v>0</v>
      </c>
      <c r="AQ696" s="189">
        <v>0</v>
      </c>
      <c r="AR696" s="190">
        <v>0</v>
      </c>
      <c r="AS696" s="190">
        <v>0</v>
      </c>
      <c r="AT696" s="190">
        <v>0</v>
      </c>
      <c r="AU696" s="190">
        <v>0</v>
      </c>
      <c r="AV696" s="189">
        <v>0</v>
      </c>
      <c r="AW696" s="189">
        <v>0</v>
      </c>
      <c r="AX696" s="189">
        <v>0</v>
      </c>
    </row>
    <row r="697" spans="1:50" ht="20.25" hidden="1" x14ac:dyDescent="0.3">
      <c r="A697" s="181" t="s">
        <v>737</v>
      </c>
      <c r="B697" s="164">
        <v>82256</v>
      </c>
      <c r="C697" s="164">
        <v>82593</v>
      </c>
      <c r="D697" s="164">
        <v>77120</v>
      </c>
      <c r="E697" s="164">
        <v>80237</v>
      </c>
      <c r="F697" s="164">
        <v>76592</v>
      </c>
      <c r="G697" s="164">
        <v>97613</v>
      </c>
      <c r="H697" s="164">
        <v>993</v>
      </c>
      <c r="I697" s="164">
        <v>1217</v>
      </c>
      <c r="J697" s="164">
        <v>41963</v>
      </c>
      <c r="K697" s="164">
        <v>53776</v>
      </c>
      <c r="L697" s="164">
        <v>8857</v>
      </c>
      <c r="M697" s="164">
        <v>20730</v>
      </c>
      <c r="N697" s="164">
        <v>1546.08</v>
      </c>
      <c r="O697" s="164">
        <v>1639.5</v>
      </c>
      <c r="P697" s="164">
        <v>175</v>
      </c>
      <c r="Q697" s="164">
        <v>79</v>
      </c>
      <c r="R697" s="186">
        <v>60005.259999999995</v>
      </c>
      <c r="S697" s="186">
        <v>68778</v>
      </c>
      <c r="T697" s="187">
        <v>70746.952499999898</v>
      </c>
      <c r="U697" s="187">
        <v>52783.8</v>
      </c>
      <c r="V697" s="188">
        <v>0</v>
      </c>
      <c r="W697" s="188">
        <v>0</v>
      </c>
      <c r="X697" s="186">
        <v>167341</v>
      </c>
      <c r="Y697" s="186">
        <v>552.5</v>
      </c>
      <c r="Z697" s="186">
        <v>586</v>
      </c>
      <c r="AA697" s="157">
        <f>(Z697-Y697)/Y697*100</f>
        <v>6.0633484162895925</v>
      </c>
      <c r="AB697" s="186">
        <v>35</v>
      </c>
      <c r="AC697" s="186">
        <v>0</v>
      </c>
      <c r="AD697" s="157">
        <f>(AC697-AB697)/AB697*100</f>
        <v>-100</v>
      </c>
      <c r="AE697" s="186">
        <v>1.5</v>
      </c>
      <c r="AF697" s="186">
        <v>2</v>
      </c>
      <c r="AG697" s="157">
        <v>0</v>
      </c>
      <c r="AH697" s="186">
        <v>533.5</v>
      </c>
      <c r="AI697" s="186">
        <v>537</v>
      </c>
      <c r="AJ697" s="157">
        <f>(AI697-AH697)/AH697*100</f>
        <v>0.65604498594189309</v>
      </c>
      <c r="AK697" s="186">
        <v>656</v>
      </c>
      <c r="AL697" s="186">
        <v>596</v>
      </c>
      <c r="AM697" s="157">
        <f>(AL697-AK697)/AK697*100</f>
        <v>-9.1463414634146343</v>
      </c>
      <c r="AN697" s="186">
        <v>1230</v>
      </c>
      <c r="AO697" s="186">
        <v>1110</v>
      </c>
      <c r="AP697" s="157">
        <f>(AO697-AN697)/AN697*100</f>
        <v>-9.7560975609756095</v>
      </c>
      <c r="AQ697" s="189">
        <v>82118</v>
      </c>
      <c r="AR697" s="190">
        <v>374</v>
      </c>
      <c r="AS697" s="190">
        <v>849</v>
      </c>
      <c r="AT697" s="190">
        <v>1654</v>
      </c>
      <c r="AU697" s="190">
        <v>79388</v>
      </c>
      <c r="AV697" s="189">
        <v>81042</v>
      </c>
      <c r="AW697" s="189">
        <v>99780</v>
      </c>
      <c r="AX697" s="189">
        <v>1231</v>
      </c>
    </row>
    <row r="698" spans="1:50" ht="20.25" hidden="1" x14ac:dyDescent="0.3">
      <c r="A698" s="163" t="s">
        <v>738</v>
      </c>
      <c r="B698" s="164">
        <v>549</v>
      </c>
      <c r="C698" s="164">
        <v>539</v>
      </c>
      <c r="D698" s="164">
        <v>495</v>
      </c>
      <c r="E698" s="164">
        <v>497</v>
      </c>
      <c r="F698" s="164">
        <v>383</v>
      </c>
      <c r="G698" s="164">
        <v>427</v>
      </c>
      <c r="H698" s="164">
        <v>773</v>
      </c>
      <c r="I698" s="164">
        <v>859</v>
      </c>
      <c r="J698" s="164">
        <v>418</v>
      </c>
      <c r="K698" s="164">
        <v>418</v>
      </c>
      <c r="L698" s="164">
        <v>70</v>
      </c>
      <c r="M698" s="164">
        <v>70</v>
      </c>
      <c r="N698" s="164">
        <v>41.08</v>
      </c>
      <c r="O698" s="164">
        <v>0</v>
      </c>
      <c r="P698" s="164">
        <v>587</v>
      </c>
      <c r="Q698" s="164">
        <v>0</v>
      </c>
      <c r="R698" s="186">
        <v>515</v>
      </c>
      <c r="S698" s="186">
        <v>426</v>
      </c>
      <c r="T698" s="187">
        <v>280.875</v>
      </c>
      <c r="U698" s="187">
        <v>204.3</v>
      </c>
      <c r="V698" s="188">
        <v>0</v>
      </c>
      <c r="W698" s="188">
        <v>0</v>
      </c>
      <c r="X698" s="186">
        <v>0</v>
      </c>
      <c r="Y698" s="186">
        <v>0</v>
      </c>
      <c r="Z698" s="186">
        <v>0</v>
      </c>
      <c r="AA698" s="167">
        <v>0</v>
      </c>
      <c r="AB698" s="186">
        <v>0</v>
      </c>
      <c r="AC698" s="186">
        <v>0</v>
      </c>
      <c r="AD698" s="167">
        <v>0</v>
      </c>
      <c r="AE698" s="186">
        <v>0</v>
      </c>
      <c r="AF698" s="186">
        <v>0</v>
      </c>
      <c r="AG698" s="167">
        <v>0</v>
      </c>
      <c r="AH698" s="186">
        <v>0</v>
      </c>
      <c r="AI698" s="186">
        <v>0</v>
      </c>
      <c r="AJ698" s="167">
        <v>0</v>
      </c>
      <c r="AK698" s="186">
        <v>0</v>
      </c>
      <c r="AL698" s="186">
        <v>0</v>
      </c>
      <c r="AM698" s="167">
        <v>0</v>
      </c>
      <c r="AN698" s="186">
        <v>0</v>
      </c>
      <c r="AO698" s="186">
        <v>0</v>
      </c>
      <c r="AP698" s="167">
        <v>0</v>
      </c>
      <c r="AQ698" s="189">
        <v>539</v>
      </c>
      <c r="AR698" s="190">
        <v>0</v>
      </c>
      <c r="AS698" s="190">
        <v>0</v>
      </c>
      <c r="AT698" s="190">
        <v>42</v>
      </c>
      <c r="AU698" s="190">
        <v>497</v>
      </c>
      <c r="AV698" s="189">
        <v>539</v>
      </c>
      <c r="AW698" s="189">
        <v>466</v>
      </c>
      <c r="AX698" s="189">
        <v>865</v>
      </c>
    </row>
    <row r="699" spans="1:50" ht="20.25" hidden="1" x14ac:dyDescent="0.3">
      <c r="A699" s="163" t="s">
        <v>739</v>
      </c>
      <c r="B699" s="164">
        <v>21202</v>
      </c>
      <c r="C699" s="164">
        <v>21160</v>
      </c>
      <c r="D699" s="164">
        <v>18204</v>
      </c>
      <c r="E699" s="164">
        <v>20662</v>
      </c>
      <c r="F699" s="164">
        <v>12379</v>
      </c>
      <c r="G699" s="164">
        <v>19236</v>
      </c>
      <c r="H699" s="164">
        <v>680</v>
      </c>
      <c r="I699" s="164">
        <v>931</v>
      </c>
      <c r="J699" s="164">
        <v>6293</v>
      </c>
      <c r="K699" s="164">
        <v>6507</v>
      </c>
      <c r="L699" s="164">
        <v>3296</v>
      </c>
      <c r="M699" s="164">
        <v>3510</v>
      </c>
      <c r="N699" s="164">
        <v>0</v>
      </c>
      <c r="O699" s="164">
        <v>245</v>
      </c>
      <c r="P699" s="164">
        <v>0</v>
      </c>
      <c r="Q699" s="164">
        <v>70</v>
      </c>
      <c r="R699" s="186">
        <v>12473</v>
      </c>
      <c r="S699" s="186">
        <v>12607</v>
      </c>
      <c r="T699" s="187">
        <v>18372.712500000001</v>
      </c>
      <c r="U699" s="187">
        <v>15155.94</v>
      </c>
      <c r="V699" s="188">
        <v>0</v>
      </c>
      <c r="W699" s="188">
        <v>0</v>
      </c>
      <c r="X699" s="186">
        <v>32973</v>
      </c>
      <c r="Y699" s="186">
        <v>82</v>
      </c>
      <c r="Z699" s="186">
        <v>82</v>
      </c>
      <c r="AA699" s="167">
        <v>0</v>
      </c>
      <c r="AB699" s="186">
        <v>0</v>
      </c>
      <c r="AC699" s="186">
        <v>0</v>
      </c>
      <c r="AD699" s="167">
        <v>0</v>
      </c>
      <c r="AE699" s="186">
        <v>0</v>
      </c>
      <c r="AF699" s="186">
        <v>2</v>
      </c>
      <c r="AG699" s="167">
        <v>0</v>
      </c>
      <c r="AH699" s="186">
        <v>82</v>
      </c>
      <c r="AI699" s="186">
        <v>80</v>
      </c>
      <c r="AJ699" s="167">
        <v>2.4390243902439002</v>
      </c>
      <c r="AK699" s="186">
        <v>79</v>
      </c>
      <c r="AL699" s="186">
        <v>78</v>
      </c>
      <c r="AM699" s="167">
        <v>1.26582278481013</v>
      </c>
      <c r="AN699" s="186">
        <v>963</v>
      </c>
      <c r="AO699" s="186">
        <v>975</v>
      </c>
      <c r="AP699" s="167">
        <v>1.2461059190031152</v>
      </c>
      <c r="AQ699" s="189">
        <v>21085</v>
      </c>
      <c r="AR699" s="190">
        <v>0</v>
      </c>
      <c r="AS699" s="190">
        <v>75</v>
      </c>
      <c r="AT699" s="190">
        <v>498</v>
      </c>
      <c r="AU699" s="190">
        <v>20587</v>
      </c>
      <c r="AV699" s="189">
        <v>21085</v>
      </c>
      <c r="AW699" s="189">
        <v>22919</v>
      </c>
      <c r="AX699" s="189">
        <v>1087</v>
      </c>
    </row>
    <row r="700" spans="1:50" ht="20.25" hidden="1" x14ac:dyDescent="0.3">
      <c r="A700" s="163" t="s">
        <v>740</v>
      </c>
      <c r="B700" s="164">
        <v>431</v>
      </c>
      <c r="C700" s="164">
        <v>174</v>
      </c>
      <c r="D700" s="164">
        <v>231</v>
      </c>
      <c r="E700" s="164">
        <v>174</v>
      </c>
      <c r="F700" s="164">
        <v>114</v>
      </c>
      <c r="G700" s="164">
        <v>101</v>
      </c>
      <c r="H700" s="164">
        <v>495</v>
      </c>
      <c r="I700" s="164">
        <v>581</v>
      </c>
      <c r="J700" s="164">
        <v>430</v>
      </c>
      <c r="K700" s="164">
        <v>424</v>
      </c>
      <c r="L700" s="164">
        <v>169</v>
      </c>
      <c r="M700" s="164">
        <v>163</v>
      </c>
      <c r="N700" s="164">
        <v>0</v>
      </c>
      <c r="O700" s="164">
        <v>0</v>
      </c>
      <c r="P700" s="164">
        <v>0</v>
      </c>
      <c r="Q700" s="164">
        <v>0</v>
      </c>
      <c r="R700" s="186">
        <v>202</v>
      </c>
      <c r="S700" s="186">
        <v>196</v>
      </c>
      <c r="T700" s="187">
        <v>156</v>
      </c>
      <c r="U700" s="187">
        <v>48</v>
      </c>
      <c r="V700" s="188">
        <v>0</v>
      </c>
      <c r="W700" s="188">
        <v>0</v>
      </c>
      <c r="X700" s="186">
        <v>0</v>
      </c>
      <c r="Y700" s="186">
        <v>0</v>
      </c>
      <c r="Z700" s="186">
        <v>0</v>
      </c>
      <c r="AA700" s="167">
        <v>0</v>
      </c>
      <c r="AB700" s="186">
        <v>0</v>
      </c>
      <c r="AC700" s="186">
        <v>0</v>
      </c>
      <c r="AD700" s="167">
        <v>0</v>
      </c>
      <c r="AE700" s="186">
        <v>0</v>
      </c>
      <c r="AF700" s="186">
        <v>0</v>
      </c>
      <c r="AG700" s="167">
        <v>0</v>
      </c>
      <c r="AH700" s="186">
        <v>0</v>
      </c>
      <c r="AI700" s="186">
        <v>0</v>
      </c>
      <c r="AJ700" s="167">
        <v>0</v>
      </c>
      <c r="AK700" s="186">
        <v>0</v>
      </c>
      <c r="AL700" s="186">
        <v>0</v>
      </c>
      <c r="AM700" s="167">
        <v>0</v>
      </c>
      <c r="AN700" s="186">
        <v>0</v>
      </c>
      <c r="AO700" s="186">
        <v>0</v>
      </c>
      <c r="AP700" s="167">
        <v>0</v>
      </c>
      <c r="AQ700" s="189">
        <v>174</v>
      </c>
      <c r="AR700" s="190">
        <v>0</v>
      </c>
      <c r="AS700" s="190">
        <v>0</v>
      </c>
      <c r="AT700" s="190">
        <v>0</v>
      </c>
      <c r="AU700" s="190">
        <v>174</v>
      </c>
      <c r="AV700" s="189">
        <v>174</v>
      </c>
      <c r="AW700" s="189">
        <v>105</v>
      </c>
      <c r="AX700" s="189">
        <v>603</v>
      </c>
    </row>
    <row r="701" spans="1:50" ht="20.25" hidden="1" x14ac:dyDescent="0.3">
      <c r="A701" s="163" t="s">
        <v>741</v>
      </c>
      <c r="B701" s="164">
        <v>15657</v>
      </c>
      <c r="C701" s="164">
        <v>16355</v>
      </c>
      <c r="D701" s="164">
        <v>15149</v>
      </c>
      <c r="E701" s="164">
        <v>15268</v>
      </c>
      <c r="F701" s="164">
        <v>15119</v>
      </c>
      <c r="G701" s="164">
        <v>18413</v>
      </c>
      <c r="H701" s="164">
        <v>998</v>
      </c>
      <c r="I701" s="164">
        <v>1206</v>
      </c>
      <c r="J701" s="164">
        <v>14303</v>
      </c>
      <c r="K701" s="164">
        <v>25908</v>
      </c>
      <c r="L701" s="164">
        <v>1767</v>
      </c>
      <c r="M701" s="164">
        <v>13372</v>
      </c>
      <c r="N701" s="164">
        <v>0</v>
      </c>
      <c r="O701" s="164">
        <v>0</v>
      </c>
      <c r="P701" s="164">
        <v>0</v>
      </c>
      <c r="Q701" s="164">
        <v>0</v>
      </c>
      <c r="R701" s="186">
        <v>22521.26</v>
      </c>
      <c r="S701" s="186">
        <v>17102</v>
      </c>
      <c r="T701" s="187">
        <v>13587.869999999901</v>
      </c>
      <c r="U701" s="187">
        <v>9684.4500000000007</v>
      </c>
      <c r="V701" s="188">
        <v>0</v>
      </c>
      <c r="W701" s="188">
        <v>0</v>
      </c>
      <c r="X701" s="186">
        <v>18143</v>
      </c>
      <c r="Y701" s="186">
        <v>66</v>
      </c>
      <c r="Z701" s="186">
        <v>66</v>
      </c>
      <c r="AA701" s="167">
        <v>0</v>
      </c>
      <c r="AB701" s="186">
        <v>0</v>
      </c>
      <c r="AC701" s="186">
        <v>0</v>
      </c>
      <c r="AD701" s="167">
        <v>0</v>
      </c>
      <c r="AE701" s="186">
        <v>0</v>
      </c>
      <c r="AF701" s="186">
        <v>0</v>
      </c>
      <c r="AG701" s="167">
        <v>0</v>
      </c>
      <c r="AH701" s="186">
        <v>59</v>
      </c>
      <c r="AI701" s="186">
        <v>66</v>
      </c>
      <c r="AJ701" s="167">
        <v>11.864406779661017</v>
      </c>
      <c r="AK701" s="186">
        <v>88</v>
      </c>
      <c r="AL701" s="186">
        <v>88</v>
      </c>
      <c r="AM701" s="167">
        <v>0</v>
      </c>
      <c r="AN701" s="186">
        <v>1492</v>
      </c>
      <c r="AO701" s="186">
        <v>1333</v>
      </c>
      <c r="AP701" s="167">
        <v>10.656836461126</v>
      </c>
      <c r="AQ701" s="189">
        <v>16405</v>
      </c>
      <c r="AR701" s="190">
        <v>135</v>
      </c>
      <c r="AS701" s="190">
        <v>85</v>
      </c>
      <c r="AT701" s="190">
        <v>388</v>
      </c>
      <c r="AU701" s="190">
        <v>15183</v>
      </c>
      <c r="AV701" s="189">
        <v>15571</v>
      </c>
      <c r="AW701" s="189">
        <v>17813</v>
      </c>
      <c r="AX701" s="189">
        <v>1144</v>
      </c>
    </row>
    <row r="702" spans="1:50" ht="20.25" hidden="1" x14ac:dyDescent="0.3">
      <c r="A702" s="163" t="s">
        <v>742</v>
      </c>
      <c r="B702" s="164">
        <v>2138</v>
      </c>
      <c r="C702" s="164">
        <v>2138</v>
      </c>
      <c r="D702" s="164">
        <v>2138</v>
      </c>
      <c r="E702" s="164">
        <v>2138</v>
      </c>
      <c r="F702" s="164">
        <v>1396</v>
      </c>
      <c r="G702" s="164">
        <v>2236</v>
      </c>
      <c r="H702" s="164">
        <v>653</v>
      </c>
      <c r="I702" s="164">
        <v>1046</v>
      </c>
      <c r="J702" s="164">
        <v>1617</v>
      </c>
      <c r="K702" s="164">
        <v>1617</v>
      </c>
      <c r="L702" s="164">
        <v>529</v>
      </c>
      <c r="M702" s="164">
        <v>529</v>
      </c>
      <c r="N702" s="164">
        <v>0</v>
      </c>
      <c r="O702" s="164">
        <v>0</v>
      </c>
      <c r="P702" s="164">
        <v>0</v>
      </c>
      <c r="Q702" s="164">
        <v>0</v>
      </c>
      <c r="R702" s="186">
        <v>1986</v>
      </c>
      <c r="S702" s="186">
        <v>1430</v>
      </c>
      <c r="T702" s="187">
        <v>800.25</v>
      </c>
      <c r="U702" s="187">
        <v>331.75</v>
      </c>
      <c r="V702" s="188">
        <v>0</v>
      </c>
      <c r="W702" s="188">
        <v>0</v>
      </c>
      <c r="X702" s="186">
        <v>511</v>
      </c>
      <c r="Y702" s="186">
        <v>0</v>
      </c>
      <c r="Z702" s="186">
        <v>0</v>
      </c>
      <c r="AA702" s="167">
        <v>0</v>
      </c>
      <c r="AB702" s="186">
        <v>0</v>
      </c>
      <c r="AC702" s="186">
        <v>0</v>
      </c>
      <c r="AD702" s="167">
        <v>0</v>
      </c>
      <c r="AE702" s="186">
        <v>0</v>
      </c>
      <c r="AF702" s="186">
        <v>0</v>
      </c>
      <c r="AG702" s="167">
        <v>0</v>
      </c>
      <c r="AH702" s="186">
        <v>0</v>
      </c>
      <c r="AI702" s="186">
        <v>0</v>
      </c>
      <c r="AJ702" s="167">
        <v>0</v>
      </c>
      <c r="AK702" s="186">
        <v>0</v>
      </c>
      <c r="AL702" s="186">
        <v>0</v>
      </c>
      <c r="AM702" s="167">
        <v>0</v>
      </c>
      <c r="AN702" s="186">
        <v>0</v>
      </c>
      <c r="AO702" s="186">
        <v>0</v>
      </c>
      <c r="AP702" s="167">
        <v>0</v>
      </c>
      <c r="AQ702" s="189">
        <v>2138</v>
      </c>
      <c r="AR702" s="190">
        <v>0</v>
      </c>
      <c r="AS702" s="190">
        <v>0</v>
      </c>
      <c r="AT702" s="190">
        <v>0</v>
      </c>
      <c r="AU702" s="190">
        <v>2138</v>
      </c>
      <c r="AV702" s="189">
        <v>2138</v>
      </c>
      <c r="AW702" s="189">
        <v>2198</v>
      </c>
      <c r="AX702" s="189">
        <v>1028</v>
      </c>
    </row>
    <row r="703" spans="1:50" ht="20.25" hidden="1" x14ac:dyDescent="0.3">
      <c r="A703" s="163" t="s">
        <v>743</v>
      </c>
      <c r="B703" s="164">
        <v>3937</v>
      </c>
      <c r="C703" s="164">
        <v>3887</v>
      </c>
      <c r="D703" s="164">
        <v>3937</v>
      </c>
      <c r="E703" s="164">
        <v>3887</v>
      </c>
      <c r="F703" s="164">
        <v>2984</v>
      </c>
      <c r="G703" s="164">
        <v>3537</v>
      </c>
      <c r="H703" s="164">
        <v>758</v>
      </c>
      <c r="I703" s="164">
        <v>910</v>
      </c>
      <c r="J703" s="164">
        <v>2232</v>
      </c>
      <c r="K703" s="164">
        <v>2232</v>
      </c>
      <c r="L703" s="164">
        <v>457</v>
      </c>
      <c r="M703" s="164">
        <v>457</v>
      </c>
      <c r="N703" s="164">
        <v>457</v>
      </c>
      <c r="O703" s="164">
        <v>169.5</v>
      </c>
      <c r="P703" s="164">
        <v>1000</v>
      </c>
      <c r="Q703" s="164">
        <v>371</v>
      </c>
      <c r="R703" s="186">
        <v>2708</v>
      </c>
      <c r="S703" s="186">
        <v>2519</v>
      </c>
      <c r="T703" s="187">
        <v>3211.0174999999999</v>
      </c>
      <c r="U703" s="187">
        <v>1342.48</v>
      </c>
      <c r="V703" s="188">
        <v>0</v>
      </c>
      <c r="W703" s="188">
        <v>0</v>
      </c>
      <c r="X703" s="186">
        <v>25453</v>
      </c>
      <c r="Y703" s="186">
        <v>0</v>
      </c>
      <c r="Z703" s="186">
        <v>0</v>
      </c>
      <c r="AA703" s="167">
        <v>0</v>
      </c>
      <c r="AB703" s="186">
        <v>0</v>
      </c>
      <c r="AC703" s="186">
        <v>0</v>
      </c>
      <c r="AD703" s="167">
        <v>0</v>
      </c>
      <c r="AE703" s="186">
        <v>0</v>
      </c>
      <c r="AF703" s="186">
        <v>0</v>
      </c>
      <c r="AG703" s="167">
        <v>0</v>
      </c>
      <c r="AH703" s="186">
        <v>0</v>
      </c>
      <c r="AI703" s="186">
        <v>0</v>
      </c>
      <c r="AJ703" s="167">
        <v>0</v>
      </c>
      <c r="AK703" s="186">
        <v>0</v>
      </c>
      <c r="AL703" s="186">
        <v>0</v>
      </c>
      <c r="AM703" s="167">
        <v>0</v>
      </c>
      <c r="AN703" s="186">
        <v>0</v>
      </c>
      <c r="AO703" s="186">
        <v>0</v>
      </c>
      <c r="AP703" s="167">
        <v>0</v>
      </c>
      <c r="AQ703" s="189">
        <v>3887</v>
      </c>
      <c r="AR703" s="190">
        <v>0</v>
      </c>
      <c r="AS703" s="190">
        <v>0</v>
      </c>
      <c r="AT703" s="190">
        <v>0</v>
      </c>
      <c r="AU703" s="190">
        <v>3887</v>
      </c>
      <c r="AV703" s="189">
        <v>3887</v>
      </c>
      <c r="AW703" s="189">
        <v>3595</v>
      </c>
      <c r="AX703" s="189">
        <v>925</v>
      </c>
    </row>
    <row r="704" spans="1:50" ht="20.25" hidden="1" x14ac:dyDescent="0.3">
      <c r="A704" s="163" t="s">
        <v>744</v>
      </c>
      <c r="B704" s="164">
        <v>4506</v>
      </c>
      <c r="C704" s="164">
        <v>4504</v>
      </c>
      <c r="D704" s="164">
        <v>4506</v>
      </c>
      <c r="E704" s="164">
        <v>4501</v>
      </c>
      <c r="F704" s="164">
        <v>4240</v>
      </c>
      <c r="G704" s="164">
        <v>4650</v>
      </c>
      <c r="H704" s="164">
        <v>941</v>
      </c>
      <c r="I704" s="164">
        <v>1033</v>
      </c>
      <c r="J704" s="164">
        <v>1739</v>
      </c>
      <c r="K704" s="164">
        <v>1739</v>
      </c>
      <c r="L704" s="164">
        <v>1023</v>
      </c>
      <c r="M704" s="164">
        <v>1083</v>
      </c>
      <c r="N704" s="164">
        <v>1048</v>
      </c>
      <c r="O704" s="164">
        <v>1200</v>
      </c>
      <c r="P704" s="164">
        <v>1024</v>
      </c>
      <c r="Q704" s="164">
        <v>1108</v>
      </c>
      <c r="R704" s="186">
        <v>3906</v>
      </c>
      <c r="S704" s="186">
        <v>3906</v>
      </c>
      <c r="T704" s="187">
        <v>3300.2125000000001</v>
      </c>
      <c r="U704" s="187">
        <v>2839.83</v>
      </c>
      <c r="V704" s="188">
        <v>0</v>
      </c>
      <c r="W704" s="188">
        <v>0</v>
      </c>
      <c r="X704" s="186">
        <v>24265</v>
      </c>
      <c r="Y704" s="186">
        <v>28.5</v>
      </c>
      <c r="Z704" s="186">
        <v>27</v>
      </c>
      <c r="AA704" s="167">
        <v>5.2631578947368398</v>
      </c>
      <c r="AB704" s="186">
        <v>0</v>
      </c>
      <c r="AC704" s="186">
        <v>0</v>
      </c>
      <c r="AD704" s="167">
        <v>0</v>
      </c>
      <c r="AE704" s="186">
        <v>1.5</v>
      </c>
      <c r="AF704" s="186">
        <v>0</v>
      </c>
      <c r="AG704" s="167">
        <v>100</v>
      </c>
      <c r="AH704" s="186">
        <v>28.5</v>
      </c>
      <c r="AI704" s="186">
        <v>27</v>
      </c>
      <c r="AJ704" s="167">
        <v>5.2631578947368398</v>
      </c>
      <c r="AK704" s="186">
        <v>16</v>
      </c>
      <c r="AL704" s="186">
        <v>39</v>
      </c>
      <c r="AM704" s="167">
        <v>143.75</v>
      </c>
      <c r="AN704" s="186">
        <v>561</v>
      </c>
      <c r="AO704" s="186">
        <v>1444</v>
      </c>
      <c r="AP704" s="167">
        <v>157.39750445632799</v>
      </c>
      <c r="AQ704" s="189">
        <v>4238</v>
      </c>
      <c r="AR704" s="190">
        <v>68</v>
      </c>
      <c r="AS704" s="190">
        <v>334</v>
      </c>
      <c r="AT704" s="190">
        <v>0</v>
      </c>
      <c r="AU704" s="190">
        <v>4167</v>
      </c>
      <c r="AV704" s="189">
        <v>4167</v>
      </c>
      <c r="AW704" s="189">
        <v>4825</v>
      </c>
      <c r="AX704" s="189">
        <v>1158</v>
      </c>
    </row>
    <row r="705" spans="1:50" ht="20.25" hidden="1" x14ac:dyDescent="0.3">
      <c r="A705" s="163" t="s">
        <v>745</v>
      </c>
      <c r="B705" s="164">
        <v>286</v>
      </c>
      <c r="C705" s="164">
        <v>286</v>
      </c>
      <c r="D705" s="164">
        <v>286</v>
      </c>
      <c r="E705" s="164">
        <v>286</v>
      </c>
      <c r="F705" s="164">
        <v>146</v>
      </c>
      <c r="G705" s="164">
        <v>171</v>
      </c>
      <c r="H705" s="164">
        <v>511</v>
      </c>
      <c r="I705" s="164">
        <v>597</v>
      </c>
      <c r="J705" s="164">
        <v>286</v>
      </c>
      <c r="K705" s="164">
        <v>286</v>
      </c>
      <c r="L705" s="164">
        <v>95</v>
      </c>
      <c r="M705" s="164">
        <v>95</v>
      </c>
      <c r="N705" s="164">
        <v>0</v>
      </c>
      <c r="O705" s="164">
        <v>25</v>
      </c>
      <c r="P705" s="164">
        <v>0</v>
      </c>
      <c r="Q705" s="164">
        <v>263</v>
      </c>
      <c r="R705" s="186">
        <v>147</v>
      </c>
      <c r="S705" s="186">
        <v>135</v>
      </c>
      <c r="T705" s="187">
        <v>78</v>
      </c>
      <c r="U705" s="187">
        <v>18</v>
      </c>
      <c r="V705" s="188">
        <v>0</v>
      </c>
      <c r="W705" s="188">
        <v>0</v>
      </c>
      <c r="X705" s="186">
        <v>0</v>
      </c>
      <c r="Y705" s="186">
        <v>0</v>
      </c>
      <c r="Z705" s="186">
        <v>0</v>
      </c>
      <c r="AA705" s="167">
        <v>0</v>
      </c>
      <c r="AB705" s="186">
        <v>0</v>
      </c>
      <c r="AC705" s="186">
        <v>0</v>
      </c>
      <c r="AD705" s="167">
        <v>0</v>
      </c>
      <c r="AE705" s="186">
        <v>0</v>
      </c>
      <c r="AF705" s="186">
        <v>0</v>
      </c>
      <c r="AG705" s="167">
        <v>0</v>
      </c>
      <c r="AH705" s="186">
        <v>0</v>
      </c>
      <c r="AI705" s="186">
        <v>0</v>
      </c>
      <c r="AJ705" s="167">
        <v>0</v>
      </c>
      <c r="AK705" s="186">
        <v>0</v>
      </c>
      <c r="AL705" s="186">
        <v>0</v>
      </c>
      <c r="AM705" s="167">
        <v>0</v>
      </c>
      <c r="AN705" s="186">
        <v>0</v>
      </c>
      <c r="AO705" s="186">
        <v>0</v>
      </c>
      <c r="AP705" s="167">
        <v>0</v>
      </c>
      <c r="AQ705" s="189">
        <v>286</v>
      </c>
      <c r="AR705" s="190">
        <v>0</v>
      </c>
      <c r="AS705" s="190">
        <v>0</v>
      </c>
      <c r="AT705" s="190">
        <v>0</v>
      </c>
      <c r="AU705" s="190">
        <v>286</v>
      </c>
      <c r="AV705" s="189">
        <v>286</v>
      </c>
      <c r="AW705" s="189">
        <v>176</v>
      </c>
      <c r="AX705" s="189">
        <v>616</v>
      </c>
    </row>
    <row r="706" spans="1:50" ht="20.25" hidden="1" x14ac:dyDescent="0.3">
      <c r="A706" s="163" t="s">
        <v>746</v>
      </c>
      <c r="B706" s="164">
        <v>33550</v>
      </c>
      <c r="C706" s="164">
        <v>33550</v>
      </c>
      <c r="D706" s="164">
        <v>32174</v>
      </c>
      <c r="E706" s="164">
        <v>32824</v>
      </c>
      <c r="F706" s="164">
        <v>39831</v>
      </c>
      <c r="G706" s="164">
        <v>48842</v>
      </c>
      <c r="H706" s="164">
        <v>1238</v>
      </c>
      <c r="I706" s="164">
        <v>1488</v>
      </c>
      <c r="J706" s="164">
        <v>14645</v>
      </c>
      <c r="K706" s="164">
        <v>14645</v>
      </c>
      <c r="L706" s="164">
        <v>1451</v>
      </c>
      <c r="M706" s="164">
        <v>1451</v>
      </c>
      <c r="N706" s="164">
        <v>0</v>
      </c>
      <c r="O706" s="164">
        <v>0</v>
      </c>
      <c r="P706" s="164">
        <v>0</v>
      </c>
      <c r="Q706" s="164">
        <v>0</v>
      </c>
      <c r="R706" s="186">
        <v>15547</v>
      </c>
      <c r="S706" s="186">
        <v>30457</v>
      </c>
      <c r="T706" s="187">
        <v>30960.014999999999</v>
      </c>
      <c r="U706" s="187">
        <v>23159.06</v>
      </c>
      <c r="V706" s="188">
        <v>0</v>
      </c>
      <c r="W706" s="188">
        <v>0</v>
      </c>
      <c r="X706" s="186">
        <v>65996</v>
      </c>
      <c r="Y706" s="186">
        <v>376</v>
      </c>
      <c r="Z706" s="186">
        <v>411</v>
      </c>
      <c r="AA706" s="167">
        <v>9.3085106382978715</v>
      </c>
      <c r="AB706" s="186">
        <v>35</v>
      </c>
      <c r="AC706" s="186">
        <v>0</v>
      </c>
      <c r="AD706" s="167">
        <v>100</v>
      </c>
      <c r="AE706" s="186">
        <v>0</v>
      </c>
      <c r="AF706" s="186">
        <v>0</v>
      </c>
      <c r="AG706" s="167">
        <v>0</v>
      </c>
      <c r="AH706" s="186">
        <v>364</v>
      </c>
      <c r="AI706" s="186">
        <v>364</v>
      </c>
      <c r="AJ706" s="167">
        <v>0</v>
      </c>
      <c r="AK706" s="186">
        <v>473</v>
      </c>
      <c r="AL706" s="186">
        <v>391</v>
      </c>
      <c r="AM706" s="167">
        <v>17.3361522198731</v>
      </c>
      <c r="AN706" s="186">
        <v>1299</v>
      </c>
      <c r="AO706" s="186">
        <v>1074</v>
      </c>
      <c r="AP706" s="167">
        <v>17.321016166281801</v>
      </c>
      <c r="AQ706" s="189">
        <v>33366</v>
      </c>
      <c r="AR706" s="190">
        <v>171</v>
      </c>
      <c r="AS706" s="190">
        <v>355</v>
      </c>
      <c r="AT706" s="190">
        <v>726</v>
      </c>
      <c r="AU706" s="190">
        <v>32469</v>
      </c>
      <c r="AV706" s="189">
        <v>33195</v>
      </c>
      <c r="AW706" s="189">
        <v>47683</v>
      </c>
      <c r="AX706" s="189">
        <v>1435</v>
      </c>
    </row>
    <row r="707" spans="1:50" ht="20.25" hidden="1" x14ac:dyDescent="0.3">
      <c r="A707" s="181" t="s">
        <v>747</v>
      </c>
      <c r="B707" s="164">
        <v>296640</v>
      </c>
      <c r="C707" s="164">
        <v>295940</v>
      </c>
      <c r="D707" s="164">
        <v>294413</v>
      </c>
      <c r="E707" s="164">
        <v>294935</v>
      </c>
      <c r="F707" s="164">
        <v>244161</v>
      </c>
      <c r="G707" s="164">
        <v>460947</v>
      </c>
      <c r="H707" s="164">
        <v>829</v>
      </c>
      <c r="I707" s="164">
        <v>1563</v>
      </c>
      <c r="J707" s="164">
        <v>227884.51</v>
      </c>
      <c r="K707" s="164">
        <v>231672.51</v>
      </c>
      <c r="L707" s="164">
        <v>221858</v>
      </c>
      <c r="M707" s="164">
        <v>225280</v>
      </c>
      <c r="N707" s="164">
        <v>110869.43100000001</v>
      </c>
      <c r="O707" s="164">
        <v>47488.465000000004</v>
      </c>
      <c r="P707" s="164">
        <v>500</v>
      </c>
      <c r="Q707" s="164">
        <v>211</v>
      </c>
      <c r="R707" s="186">
        <v>212146</v>
      </c>
      <c r="S707" s="186">
        <v>278881</v>
      </c>
      <c r="T707" s="187">
        <v>205606.09499999901</v>
      </c>
      <c r="U707" s="187">
        <v>164513.74</v>
      </c>
      <c r="V707" s="188">
        <v>0</v>
      </c>
      <c r="W707" s="188">
        <v>0</v>
      </c>
      <c r="X707" s="186">
        <v>301301</v>
      </c>
      <c r="Y707" s="186">
        <v>750.5</v>
      </c>
      <c r="Z707" s="186">
        <v>740.5</v>
      </c>
      <c r="AA707" s="157">
        <f>(Z707-Y707)/Y707*100</f>
        <v>-1.3324450366422385</v>
      </c>
      <c r="AB707" s="186">
        <v>0</v>
      </c>
      <c r="AC707" s="186">
        <v>0</v>
      </c>
      <c r="AD707" s="157">
        <v>0</v>
      </c>
      <c r="AE707" s="186">
        <v>10</v>
      </c>
      <c r="AF707" s="186">
        <v>0</v>
      </c>
      <c r="AG707" s="157">
        <f>(AF707-AE707)/AE707*100</f>
        <v>-100</v>
      </c>
      <c r="AH707" s="186">
        <v>750.5</v>
      </c>
      <c r="AI707" s="186">
        <v>740.5</v>
      </c>
      <c r="AJ707" s="157">
        <f>(AI707-AH707)/AH707*100</f>
        <v>-1.3324450366422385</v>
      </c>
      <c r="AK707" s="186">
        <v>607</v>
      </c>
      <c r="AL707" s="186">
        <v>792</v>
      </c>
      <c r="AM707" s="157">
        <f>(AL707-AK707)/AK707*100</f>
        <v>30.477759472817134</v>
      </c>
      <c r="AN707" s="186">
        <v>809</v>
      </c>
      <c r="AO707" s="186">
        <v>1070</v>
      </c>
      <c r="AP707" s="157">
        <f>(AO707-AN707)/AN707*100</f>
        <v>32.262051915945612</v>
      </c>
      <c r="AQ707" s="189">
        <v>291562</v>
      </c>
      <c r="AR707" s="190">
        <v>210</v>
      </c>
      <c r="AS707" s="190">
        <v>4588</v>
      </c>
      <c r="AT707" s="190">
        <v>1005</v>
      </c>
      <c r="AU707" s="190">
        <v>290347</v>
      </c>
      <c r="AV707" s="189">
        <v>291352</v>
      </c>
      <c r="AW707" s="189">
        <v>474172</v>
      </c>
      <c r="AX707" s="189">
        <v>1627</v>
      </c>
    </row>
    <row r="708" spans="1:50" ht="20.25" hidden="1" x14ac:dyDescent="0.3">
      <c r="A708" s="163" t="s">
        <v>748</v>
      </c>
      <c r="B708" s="164">
        <v>459</v>
      </c>
      <c r="C708" s="164">
        <v>365</v>
      </c>
      <c r="D708" s="164">
        <v>458</v>
      </c>
      <c r="E708" s="164">
        <v>364</v>
      </c>
      <c r="F708" s="164">
        <v>431</v>
      </c>
      <c r="G708" s="164">
        <v>372</v>
      </c>
      <c r="H708" s="164">
        <v>942</v>
      </c>
      <c r="I708" s="164">
        <v>1021</v>
      </c>
      <c r="J708" s="164">
        <v>416</v>
      </c>
      <c r="K708" s="164">
        <v>350</v>
      </c>
      <c r="L708" s="164">
        <v>391</v>
      </c>
      <c r="M708" s="164">
        <v>206</v>
      </c>
      <c r="N708" s="164">
        <v>0.1</v>
      </c>
      <c r="O708" s="164">
        <v>724.41600000000005</v>
      </c>
      <c r="P708" s="164">
        <v>0</v>
      </c>
      <c r="Q708" s="164">
        <v>3517</v>
      </c>
      <c r="R708" s="186">
        <v>352</v>
      </c>
      <c r="S708" s="186">
        <v>365</v>
      </c>
      <c r="T708" s="187">
        <v>65.989999999999995</v>
      </c>
      <c r="U708" s="187">
        <v>177.15</v>
      </c>
      <c r="V708" s="188">
        <v>0</v>
      </c>
      <c r="W708" s="188">
        <v>0</v>
      </c>
      <c r="X708" s="186">
        <v>0</v>
      </c>
      <c r="Y708" s="186">
        <v>0</v>
      </c>
      <c r="Z708" s="186">
        <v>0</v>
      </c>
      <c r="AA708" s="167">
        <v>0</v>
      </c>
      <c r="AB708" s="186">
        <v>0</v>
      </c>
      <c r="AC708" s="186">
        <v>0</v>
      </c>
      <c r="AD708" s="167">
        <v>0</v>
      </c>
      <c r="AE708" s="186">
        <v>0</v>
      </c>
      <c r="AF708" s="186">
        <v>0</v>
      </c>
      <c r="AG708" s="167">
        <v>0</v>
      </c>
      <c r="AH708" s="186">
        <v>0</v>
      </c>
      <c r="AI708" s="186">
        <v>0</v>
      </c>
      <c r="AJ708" s="167">
        <v>0</v>
      </c>
      <c r="AK708" s="186">
        <v>0</v>
      </c>
      <c r="AL708" s="186">
        <v>0</v>
      </c>
      <c r="AM708" s="167">
        <v>0</v>
      </c>
      <c r="AN708" s="186">
        <v>0</v>
      </c>
      <c r="AO708" s="186">
        <v>0</v>
      </c>
      <c r="AP708" s="167">
        <v>0</v>
      </c>
      <c r="AQ708" s="189">
        <v>350</v>
      </c>
      <c r="AR708" s="190">
        <v>0</v>
      </c>
      <c r="AS708" s="190">
        <v>15</v>
      </c>
      <c r="AT708" s="190">
        <v>1</v>
      </c>
      <c r="AU708" s="190">
        <v>349</v>
      </c>
      <c r="AV708" s="189">
        <v>350</v>
      </c>
      <c r="AW708" s="189">
        <v>333</v>
      </c>
      <c r="AX708" s="189">
        <v>950</v>
      </c>
    </row>
    <row r="709" spans="1:50" ht="20.25" hidden="1" x14ac:dyDescent="0.3">
      <c r="A709" s="163" t="s">
        <v>749</v>
      </c>
      <c r="B709" s="164">
        <v>820</v>
      </c>
      <c r="C709" s="164">
        <v>765</v>
      </c>
      <c r="D709" s="164">
        <v>815</v>
      </c>
      <c r="E709" s="164">
        <v>765</v>
      </c>
      <c r="F709" s="164">
        <v>721</v>
      </c>
      <c r="G709" s="164">
        <v>744</v>
      </c>
      <c r="H709" s="164">
        <v>885</v>
      </c>
      <c r="I709" s="164">
        <v>973</v>
      </c>
      <c r="J709" s="164">
        <v>1085</v>
      </c>
      <c r="K709" s="164">
        <v>777</v>
      </c>
      <c r="L709" s="164">
        <v>1011</v>
      </c>
      <c r="M709" s="164">
        <v>631</v>
      </c>
      <c r="N709" s="164">
        <v>763</v>
      </c>
      <c r="O709" s="164">
        <v>954.32</v>
      </c>
      <c r="P709" s="164">
        <v>755</v>
      </c>
      <c r="Q709" s="164">
        <v>1512</v>
      </c>
      <c r="R709" s="186">
        <v>1061</v>
      </c>
      <c r="S709" s="186">
        <v>749</v>
      </c>
      <c r="T709" s="187">
        <v>275.69</v>
      </c>
      <c r="U709" s="187">
        <v>147.29</v>
      </c>
      <c r="V709" s="188">
        <v>0</v>
      </c>
      <c r="W709" s="188">
        <v>0</v>
      </c>
      <c r="X709" s="186">
        <v>765</v>
      </c>
      <c r="Y709" s="186">
        <v>0</v>
      </c>
      <c r="Z709" s="186">
        <v>0</v>
      </c>
      <c r="AA709" s="167">
        <v>0</v>
      </c>
      <c r="AB709" s="186">
        <v>0</v>
      </c>
      <c r="AC709" s="186">
        <v>0</v>
      </c>
      <c r="AD709" s="167">
        <v>0</v>
      </c>
      <c r="AE709" s="186">
        <v>0</v>
      </c>
      <c r="AF709" s="186">
        <v>0</v>
      </c>
      <c r="AG709" s="167">
        <v>0</v>
      </c>
      <c r="AH709" s="186">
        <v>0</v>
      </c>
      <c r="AI709" s="186">
        <v>0</v>
      </c>
      <c r="AJ709" s="167">
        <v>0</v>
      </c>
      <c r="AK709" s="186">
        <v>0</v>
      </c>
      <c r="AL709" s="186">
        <v>0</v>
      </c>
      <c r="AM709" s="167">
        <v>0</v>
      </c>
      <c r="AN709" s="186">
        <v>0</v>
      </c>
      <c r="AO709" s="186">
        <v>0</v>
      </c>
      <c r="AP709" s="167">
        <v>0</v>
      </c>
      <c r="AQ709" s="189">
        <v>740</v>
      </c>
      <c r="AR709" s="190">
        <v>0</v>
      </c>
      <c r="AS709" s="190">
        <v>25</v>
      </c>
      <c r="AT709" s="190">
        <v>0</v>
      </c>
      <c r="AU709" s="190">
        <v>740</v>
      </c>
      <c r="AV709" s="189">
        <v>740</v>
      </c>
      <c r="AW709" s="189">
        <v>670</v>
      </c>
      <c r="AX709" s="189">
        <v>905</v>
      </c>
    </row>
    <row r="710" spans="1:50" ht="20.25" hidden="1" x14ac:dyDescent="0.3">
      <c r="A710" s="163" t="s">
        <v>750</v>
      </c>
      <c r="B710" s="164">
        <v>1788</v>
      </c>
      <c r="C710" s="164">
        <v>1704</v>
      </c>
      <c r="D710" s="164">
        <v>1619</v>
      </c>
      <c r="E710" s="164">
        <v>1628</v>
      </c>
      <c r="F710" s="164">
        <v>1376</v>
      </c>
      <c r="G710" s="164">
        <v>1670</v>
      </c>
      <c r="H710" s="164">
        <v>850</v>
      </c>
      <c r="I710" s="164">
        <v>1026</v>
      </c>
      <c r="J710" s="164">
        <v>1359</v>
      </c>
      <c r="K710" s="164">
        <v>1297</v>
      </c>
      <c r="L710" s="164">
        <v>919</v>
      </c>
      <c r="M710" s="164">
        <v>883</v>
      </c>
      <c r="N710" s="164">
        <v>97.35</v>
      </c>
      <c r="O710" s="164">
        <v>144</v>
      </c>
      <c r="P710" s="164">
        <v>106</v>
      </c>
      <c r="Q710" s="164">
        <v>163</v>
      </c>
      <c r="R710" s="186">
        <v>1682</v>
      </c>
      <c r="S710" s="186">
        <v>1522</v>
      </c>
      <c r="T710" s="187">
        <v>1279.1125</v>
      </c>
      <c r="U710" s="187">
        <v>1150.3599999999999</v>
      </c>
      <c r="V710" s="188">
        <v>0</v>
      </c>
      <c r="W710" s="188">
        <v>0</v>
      </c>
      <c r="X710" s="186">
        <v>3320</v>
      </c>
      <c r="Y710" s="186">
        <v>0</v>
      </c>
      <c r="Z710" s="186">
        <v>0</v>
      </c>
      <c r="AA710" s="167">
        <v>0</v>
      </c>
      <c r="AB710" s="186">
        <v>0</v>
      </c>
      <c r="AC710" s="186">
        <v>0</v>
      </c>
      <c r="AD710" s="167">
        <v>0</v>
      </c>
      <c r="AE710" s="186">
        <v>0</v>
      </c>
      <c r="AF710" s="186">
        <v>0</v>
      </c>
      <c r="AG710" s="167">
        <v>0</v>
      </c>
      <c r="AH710" s="186">
        <v>0</v>
      </c>
      <c r="AI710" s="186">
        <v>0</v>
      </c>
      <c r="AJ710" s="167">
        <v>0</v>
      </c>
      <c r="AK710" s="186">
        <v>0</v>
      </c>
      <c r="AL710" s="186">
        <v>0</v>
      </c>
      <c r="AM710" s="167">
        <v>0</v>
      </c>
      <c r="AN710" s="186">
        <v>0</v>
      </c>
      <c r="AO710" s="186">
        <v>0</v>
      </c>
      <c r="AP710" s="167">
        <v>0</v>
      </c>
      <c r="AQ710" s="189">
        <v>1647</v>
      </c>
      <c r="AR710" s="190"/>
      <c r="AS710" s="190">
        <v>57</v>
      </c>
      <c r="AT710" s="190">
        <v>76</v>
      </c>
      <c r="AU710" s="190">
        <v>1571</v>
      </c>
      <c r="AV710" s="189">
        <v>1647</v>
      </c>
      <c r="AW710" s="189">
        <v>1637</v>
      </c>
      <c r="AX710" s="189">
        <v>994</v>
      </c>
    </row>
    <row r="711" spans="1:50" ht="20.25" hidden="1" x14ac:dyDescent="0.3">
      <c r="A711" s="163" t="s">
        <v>751</v>
      </c>
      <c r="B711" s="164">
        <v>137807</v>
      </c>
      <c r="C711" s="164">
        <v>137589</v>
      </c>
      <c r="D711" s="164">
        <v>137190</v>
      </c>
      <c r="E711" s="164">
        <v>137318</v>
      </c>
      <c r="F711" s="164">
        <v>124706</v>
      </c>
      <c r="G711" s="164">
        <v>218748</v>
      </c>
      <c r="H711" s="164">
        <v>909</v>
      </c>
      <c r="I711" s="164">
        <v>1593</v>
      </c>
      <c r="J711" s="164">
        <v>118933</v>
      </c>
      <c r="K711" s="164">
        <v>124742</v>
      </c>
      <c r="L711" s="164">
        <v>116349</v>
      </c>
      <c r="M711" s="164">
        <v>122230</v>
      </c>
      <c r="N711" s="164">
        <v>52839.118999999999</v>
      </c>
      <c r="O711" s="164">
        <v>43363.879000000001</v>
      </c>
      <c r="P711" s="164">
        <v>454</v>
      </c>
      <c r="Q711" s="164">
        <v>355</v>
      </c>
      <c r="R711" s="186">
        <v>101567</v>
      </c>
      <c r="S711" s="186">
        <v>133669</v>
      </c>
      <c r="T711" s="187">
        <v>107504.819999999</v>
      </c>
      <c r="U711" s="187">
        <v>89979.99</v>
      </c>
      <c r="V711" s="188">
        <v>0</v>
      </c>
      <c r="W711" s="188">
        <v>0</v>
      </c>
      <c r="X711" s="186">
        <v>136133</v>
      </c>
      <c r="Y711" s="186">
        <v>338</v>
      </c>
      <c r="Z711" s="186">
        <v>328</v>
      </c>
      <c r="AA711" s="167">
        <v>2.9585798816567999</v>
      </c>
      <c r="AB711" s="186">
        <v>0</v>
      </c>
      <c r="AC711" s="186">
        <v>0</v>
      </c>
      <c r="AD711" s="167">
        <v>0</v>
      </c>
      <c r="AE711" s="186">
        <v>10</v>
      </c>
      <c r="AF711" s="186">
        <v>0</v>
      </c>
      <c r="AG711" s="167">
        <v>100</v>
      </c>
      <c r="AH711" s="186">
        <v>338</v>
      </c>
      <c r="AI711" s="186">
        <v>328</v>
      </c>
      <c r="AJ711" s="167">
        <v>2.9585798816567999</v>
      </c>
      <c r="AK711" s="186">
        <v>214</v>
      </c>
      <c r="AL711" s="186">
        <v>289</v>
      </c>
      <c r="AM711" s="167">
        <v>35.046728971962615</v>
      </c>
      <c r="AN711" s="186">
        <v>633</v>
      </c>
      <c r="AO711" s="186">
        <v>881</v>
      </c>
      <c r="AP711" s="167">
        <v>39.178515007898895</v>
      </c>
      <c r="AQ711" s="189">
        <v>134691</v>
      </c>
      <c r="AR711" s="190">
        <v>60</v>
      </c>
      <c r="AS711" s="190">
        <v>2958</v>
      </c>
      <c r="AT711" s="190">
        <v>271</v>
      </c>
      <c r="AU711" s="190">
        <v>134360</v>
      </c>
      <c r="AV711" s="189">
        <v>134631</v>
      </c>
      <c r="AW711" s="189">
        <v>229546</v>
      </c>
      <c r="AX711" s="189">
        <v>1705</v>
      </c>
    </row>
    <row r="712" spans="1:50" ht="20.25" hidden="1" x14ac:dyDescent="0.3">
      <c r="A712" s="163" t="s">
        <v>752</v>
      </c>
      <c r="B712" s="164">
        <v>1096</v>
      </c>
      <c r="C712" s="164">
        <v>1054</v>
      </c>
      <c r="D712" s="164">
        <v>1096</v>
      </c>
      <c r="E712" s="164">
        <v>1054</v>
      </c>
      <c r="F712" s="164">
        <v>927</v>
      </c>
      <c r="G712" s="164">
        <v>835</v>
      </c>
      <c r="H712" s="164">
        <v>846</v>
      </c>
      <c r="I712" s="164">
        <v>792</v>
      </c>
      <c r="J712" s="164">
        <v>1469</v>
      </c>
      <c r="K712" s="164">
        <v>1357</v>
      </c>
      <c r="L712" s="164">
        <v>1226</v>
      </c>
      <c r="M712" s="164">
        <v>866</v>
      </c>
      <c r="N712" s="164">
        <v>0</v>
      </c>
      <c r="O712" s="164">
        <v>0</v>
      </c>
      <c r="P712" s="164">
        <v>0</v>
      </c>
      <c r="Q712" s="164">
        <v>0</v>
      </c>
      <c r="R712" s="186">
        <v>1643</v>
      </c>
      <c r="S712" s="186">
        <v>1262</v>
      </c>
      <c r="T712" s="187">
        <v>335.75</v>
      </c>
      <c r="U712" s="187">
        <v>135</v>
      </c>
      <c r="V712" s="188">
        <v>0</v>
      </c>
      <c r="W712" s="188">
        <v>0</v>
      </c>
      <c r="X712" s="186">
        <v>1908</v>
      </c>
      <c r="Y712" s="186">
        <v>0</v>
      </c>
      <c r="Z712" s="186">
        <v>0</v>
      </c>
      <c r="AA712" s="167">
        <v>0</v>
      </c>
      <c r="AB712" s="186">
        <v>0</v>
      </c>
      <c r="AC712" s="186">
        <v>0</v>
      </c>
      <c r="AD712" s="167">
        <v>0</v>
      </c>
      <c r="AE712" s="186">
        <v>0</v>
      </c>
      <c r="AF712" s="186">
        <v>0</v>
      </c>
      <c r="AG712" s="167">
        <v>0</v>
      </c>
      <c r="AH712" s="186">
        <v>0</v>
      </c>
      <c r="AI712" s="186">
        <v>0</v>
      </c>
      <c r="AJ712" s="167">
        <v>0</v>
      </c>
      <c r="AK712" s="186">
        <v>0</v>
      </c>
      <c r="AL712" s="186">
        <v>0</v>
      </c>
      <c r="AM712" s="167">
        <v>0</v>
      </c>
      <c r="AN712" s="186">
        <v>0</v>
      </c>
      <c r="AO712" s="186">
        <v>0</v>
      </c>
      <c r="AP712" s="167">
        <v>0</v>
      </c>
      <c r="AQ712" s="189">
        <v>1009</v>
      </c>
      <c r="AR712" s="190">
        <v>0</v>
      </c>
      <c r="AS712" s="190">
        <v>45</v>
      </c>
      <c r="AT712" s="190">
        <v>0</v>
      </c>
      <c r="AU712" s="190">
        <v>1009</v>
      </c>
      <c r="AV712" s="189">
        <v>1009</v>
      </c>
      <c r="AW712" s="189">
        <v>693</v>
      </c>
      <c r="AX712" s="189">
        <v>687</v>
      </c>
    </row>
    <row r="713" spans="1:50" ht="20.25" hidden="1" x14ac:dyDescent="0.3">
      <c r="A713" s="163" t="s">
        <v>753</v>
      </c>
      <c r="B713" s="164">
        <v>68</v>
      </c>
      <c r="C713" s="164">
        <v>68</v>
      </c>
      <c r="D713" s="164">
        <v>68</v>
      </c>
      <c r="E713" s="164">
        <v>68</v>
      </c>
      <c r="F713" s="164">
        <v>57</v>
      </c>
      <c r="G713" s="164">
        <v>64</v>
      </c>
      <c r="H713" s="164">
        <v>837</v>
      </c>
      <c r="I713" s="164">
        <v>938</v>
      </c>
      <c r="J713" s="164">
        <v>83.51</v>
      </c>
      <c r="K713" s="164">
        <v>83.51</v>
      </c>
      <c r="L713" s="164">
        <v>71</v>
      </c>
      <c r="M713" s="164">
        <v>71</v>
      </c>
      <c r="N713" s="164">
        <v>56.8</v>
      </c>
      <c r="O713" s="164">
        <v>0</v>
      </c>
      <c r="P713" s="164">
        <v>800</v>
      </c>
      <c r="Q713" s="164">
        <v>0</v>
      </c>
      <c r="R713" s="186">
        <v>81</v>
      </c>
      <c r="S713" s="186">
        <v>62</v>
      </c>
      <c r="T713" s="187">
        <v>37.8675</v>
      </c>
      <c r="U713" s="187">
        <v>36.68</v>
      </c>
      <c r="V713" s="188">
        <v>0</v>
      </c>
      <c r="W713" s="188">
        <v>0</v>
      </c>
      <c r="X713" s="186">
        <v>0</v>
      </c>
      <c r="Y713" s="186">
        <v>0</v>
      </c>
      <c r="Z713" s="186">
        <v>0</v>
      </c>
      <c r="AA713" s="167">
        <v>0</v>
      </c>
      <c r="AB713" s="186">
        <v>0</v>
      </c>
      <c r="AC713" s="186">
        <v>0</v>
      </c>
      <c r="AD713" s="167">
        <v>0</v>
      </c>
      <c r="AE713" s="186">
        <v>0</v>
      </c>
      <c r="AF713" s="186">
        <v>0</v>
      </c>
      <c r="AG713" s="167">
        <v>0</v>
      </c>
      <c r="AH713" s="186">
        <v>0</v>
      </c>
      <c r="AI713" s="186">
        <v>0</v>
      </c>
      <c r="AJ713" s="167">
        <v>0</v>
      </c>
      <c r="AK713" s="186">
        <v>0</v>
      </c>
      <c r="AL713" s="186">
        <v>0</v>
      </c>
      <c r="AM713" s="167">
        <v>0</v>
      </c>
      <c r="AN713" s="186">
        <v>0</v>
      </c>
      <c r="AO713" s="186">
        <v>0</v>
      </c>
      <c r="AP713" s="167">
        <v>0</v>
      </c>
      <c r="AQ713" s="189">
        <v>66</v>
      </c>
      <c r="AR713" s="190">
        <v>0</v>
      </c>
      <c r="AS713" s="190">
        <v>2</v>
      </c>
      <c r="AT713" s="190">
        <v>0</v>
      </c>
      <c r="AU713" s="190">
        <v>66</v>
      </c>
      <c r="AV713" s="189">
        <v>66</v>
      </c>
      <c r="AW713" s="189">
        <v>59</v>
      </c>
      <c r="AX713" s="189">
        <v>895</v>
      </c>
    </row>
    <row r="714" spans="1:50" ht="20.25" hidden="1" x14ac:dyDescent="0.3">
      <c r="A714" s="163" t="s">
        <v>754</v>
      </c>
      <c r="B714" s="164">
        <v>150045</v>
      </c>
      <c r="C714" s="164">
        <v>149987</v>
      </c>
      <c r="D714" s="164">
        <v>148682</v>
      </c>
      <c r="E714" s="164">
        <v>149400</v>
      </c>
      <c r="F714" s="164">
        <v>111512</v>
      </c>
      <c r="G714" s="164">
        <v>235006</v>
      </c>
      <c r="H714" s="164">
        <v>750</v>
      </c>
      <c r="I714" s="164">
        <v>1573</v>
      </c>
      <c r="J714" s="164">
        <v>99186</v>
      </c>
      <c r="K714" s="164">
        <v>99186</v>
      </c>
      <c r="L714" s="164">
        <v>97787</v>
      </c>
      <c r="M714" s="164">
        <v>97787</v>
      </c>
      <c r="N714" s="164">
        <v>56613</v>
      </c>
      <c r="O714" s="164">
        <v>2257.3000000000002</v>
      </c>
      <c r="P714" s="164">
        <v>579</v>
      </c>
      <c r="Q714" s="164">
        <v>23</v>
      </c>
      <c r="R714" s="186">
        <v>101444</v>
      </c>
      <c r="S714" s="186">
        <v>138902</v>
      </c>
      <c r="T714" s="187">
        <v>94030.332500000004</v>
      </c>
      <c r="U714" s="187">
        <v>72172.53</v>
      </c>
      <c r="V714" s="188">
        <v>0</v>
      </c>
      <c r="W714" s="188">
        <v>0</v>
      </c>
      <c r="X714" s="186">
        <v>153023</v>
      </c>
      <c r="Y714" s="186">
        <v>412.5</v>
      </c>
      <c r="Z714" s="186">
        <v>412.5</v>
      </c>
      <c r="AA714" s="167">
        <v>0</v>
      </c>
      <c r="AB714" s="186">
        <v>0</v>
      </c>
      <c r="AC714" s="186">
        <v>0</v>
      </c>
      <c r="AD714" s="167">
        <v>0</v>
      </c>
      <c r="AE714" s="186">
        <v>0</v>
      </c>
      <c r="AF714" s="186">
        <v>0</v>
      </c>
      <c r="AG714" s="167">
        <v>0</v>
      </c>
      <c r="AH714" s="186">
        <v>412.5</v>
      </c>
      <c r="AI714" s="186">
        <v>412.5</v>
      </c>
      <c r="AJ714" s="167">
        <v>0</v>
      </c>
      <c r="AK714" s="186">
        <v>393</v>
      </c>
      <c r="AL714" s="186">
        <v>503</v>
      </c>
      <c r="AM714" s="167">
        <v>27.989821882951656</v>
      </c>
      <c r="AN714" s="186">
        <v>953</v>
      </c>
      <c r="AO714" s="186">
        <v>1219</v>
      </c>
      <c r="AP714" s="167">
        <v>27.911857292759706</v>
      </c>
      <c r="AQ714" s="189">
        <v>149152</v>
      </c>
      <c r="AR714" s="190">
        <v>150</v>
      </c>
      <c r="AS714" s="190">
        <v>985</v>
      </c>
      <c r="AT714" s="190">
        <v>587</v>
      </c>
      <c r="AU714" s="190">
        <v>148415</v>
      </c>
      <c r="AV714" s="189">
        <v>149002</v>
      </c>
      <c r="AW714" s="189">
        <v>238403</v>
      </c>
      <c r="AX714" s="189">
        <v>1600</v>
      </c>
    </row>
    <row r="715" spans="1:50" ht="20.25" hidden="1" x14ac:dyDescent="0.3">
      <c r="A715" s="163" t="s">
        <v>755</v>
      </c>
      <c r="B715" s="164">
        <v>2612</v>
      </c>
      <c r="C715" s="164">
        <v>2564</v>
      </c>
      <c r="D715" s="164">
        <v>2610</v>
      </c>
      <c r="E715" s="164">
        <v>2564</v>
      </c>
      <c r="F715" s="164">
        <v>2516</v>
      </c>
      <c r="G715" s="164">
        <v>1679</v>
      </c>
      <c r="H715" s="164">
        <v>964</v>
      </c>
      <c r="I715" s="164">
        <v>655</v>
      </c>
      <c r="J715" s="164">
        <v>3470</v>
      </c>
      <c r="K715" s="164">
        <v>1945</v>
      </c>
      <c r="L715" s="164">
        <v>2553</v>
      </c>
      <c r="M715" s="164">
        <v>1028</v>
      </c>
      <c r="N715" s="164">
        <v>0</v>
      </c>
      <c r="O715" s="164">
        <v>44.55</v>
      </c>
      <c r="P715" s="164">
        <v>0</v>
      </c>
      <c r="Q715" s="164">
        <v>43</v>
      </c>
      <c r="R715" s="186">
        <v>2335</v>
      </c>
      <c r="S715" s="186">
        <v>1388.25</v>
      </c>
      <c r="T715" s="187">
        <v>1116.2175</v>
      </c>
      <c r="U715" s="187">
        <v>581</v>
      </c>
      <c r="V715" s="188">
        <v>0</v>
      </c>
      <c r="W715" s="188">
        <v>0</v>
      </c>
      <c r="X715" s="186">
        <v>4795</v>
      </c>
      <c r="Y715" s="186">
        <v>0</v>
      </c>
      <c r="Z715" s="186">
        <v>0</v>
      </c>
      <c r="AA715" s="167">
        <v>0</v>
      </c>
      <c r="AB715" s="186">
        <v>0</v>
      </c>
      <c r="AC715" s="186">
        <v>0</v>
      </c>
      <c r="AD715" s="167">
        <v>0</v>
      </c>
      <c r="AE715" s="186">
        <v>0</v>
      </c>
      <c r="AF715" s="186">
        <v>0</v>
      </c>
      <c r="AG715" s="167">
        <v>0</v>
      </c>
      <c r="AH715" s="186">
        <v>0</v>
      </c>
      <c r="AI715" s="186">
        <v>0</v>
      </c>
      <c r="AJ715" s="167">
        <v>0</v>
      </c>
      <c r="AK715" s="186">
        <v>0</v>
      </c>
      <c r="AL715" s="186">
        <v>0</v>
      </c>
      <c r="AM715" s="167">
        <v>0</v>
      </c>
      <c r="AN715" s="186">
        <v>0</v>
      </c>
      <c r="AO715" s="186">
        <v>0</v>
      </c>
      <c r="AP715" s="167">
        <v>0</v>
      </c>
      <c r="AQ715" s="189">
        <v>2101</v>
      </c>
      <c r="AR715" s="190">
        <v>0</v>
      </c>
      <c r="AS715" s="190">
        <v>463</v>
      </c>
      <c r="AT715" s="190">
        <v>0</v>
      </c>
      <c r="AU715" s="190">
        <v>2101</v>
      </c>
      <c r="AV715" s="189">
        <v>2101</v>
      </c>
      <c r="AW715" s="189">
        <v>1120</v>
      </c>
      <c r="AX715" s="189">
        <v>533</v>
      </c>
    </row>
    <row r="716" spans="1:50" ht="20.25" hidden="1" x14ac:dyDescent="0.3">
      <c r="A716" s="163" t="s">
        <v>756</v>
      </c>
      <c r="B716" s="164">
        <v>856</v>
      </c>
      <c r="C716" s="164">
        <v>819</v>
      </c>
      <c r="D716" s="164">
        <v>786</v>
      </c>
      <c r="E716" s="164">
        <v>749</v>
      </c>
      <c r="F716" s="164">
        <v>792</v>
      </c>
      <c r="G716" s="164">
        <v>667</v>
      </c>
      <c r="H716" s="164">
        <v>1007</v>
      </c>
      <c r="I716" s="164">
        <v>891</v>
      </c>
      <c r="J716" s="164">
        <v>717</v>
      </c>
      <c r="K716" s="164">
        <v>769</v>
      </c>
      <c r="L716" s="164">
        <v>393</v>
      </c>
      <c r="M716" s="164">
        <v>420</v>
      </c>
      <c r="N716" s="164">
        <v>441.1</v>
      </c>
      <c r="O716" s="164">
        <v>0</v>
      </c>
      <c r="P716" s="164">
        <v>1122</v>
      </c>
      <c r="Q716" s="164">
        <v>0</v>
      </c>
      <c r="R716" s="186">
        <v>717</v>
      </c>
      <c r="S716" s="186">
        <v>531.75</v>
      </c>
      <c r="T716" s="187">
        <v>514.00749999999903</v>
      </c>
      <c r="U716" s="187">
        <v>112</v>
      </c>
      <c r="V716" s="188">
        <v>0</v>
      </c>
      <c r="W716" s="188">
        <v>0</v>
      </c>
      <c r="X716" s="186">
        <v>615</v>
      </c>
      <c r="Y716" s="186">
        <v>0</v>
      </c>
      <c r="Z716" s="186">
        <v>0</v>
      </c>
      <c r="AA716" s="167">
        <v>0</v>
      </c>
      <c r="AB716" s="186">
        <v>0</v>
      </c>
      <c r="AC716" s="186">
        <v>0</v>
      </c>
      <c r="AD716" s="167">
        <v>0</v>
      </c>
      <c r="AE716" s="186">
        <v>0</v>
      </c>
      <c r="AF716" s="186">
        <v>0</v>
      </c>
      <c r="AG716" s="167">
        <v>0</v>
      </c>
      <c r="AH716" s="186">
        <v>0</v>
      </c>
      <c r="AI716" s="186">
        <v>0</v>
      </c>
      <c r="AJ716" s="167">
        <v>0</v>
      </c>
      <c r="AK716" s="186">
        <v>0</v>
      </c>
      <c r="AL716" s="186">
        <v>0</v>
      </c>
      <c r="AM716" s="167">
        <v>0</v>
      </c>
      <c r="AN716" s="186">
        <v>0</v>
      </c>
      <c r="AO716" s="186">
        <v>0</v>
      </c>
      <c r="AP716" s="167">
        <v>0</v>
      </c>
      <c r="AQ716" s="189">
        <v>807</v>
      </c>
      <c r="AR716" s="190">
        <v>0</v>
      </c>
      <c r="AS716" s="190">
        <v>12</v>
      </c>
      <c r="AT716" s="190">
        <v>70</v>
      </c>
      <c r="AU716" s="190">
        <v>737</v>
      </c>
      <c r="AV716" s="189">
        <v>807</v>
      </c>
      <c r="AW716" s="189">
        <v>647</v>
      </c>
      <c r="AX716" s="189">
        <v>802</v>
      </c>
    </row>
    <row r="717" spans="1:50" ht="20.25" hidden="1" x14ac:dyDescent="0.3">
      <c r="A717" s="163" t="s">
        <v>757</v>
      </c>
      <c r="B717" s="164">
        <v>1089</v>
      </c>
      <c r="C717" s="164">
        <v>1025</v>
      </c>
      <c r="D717" s="164">
        <v>1089</v>
      </c>
      <c r="E717" s="164">
        <v>1025</v>
      </c>
      <c r="F717" s="164">
        <v>1123</v>
      </c>
      <c r="G717" s="164">
        <v>1162</v>
      </c>
      <c r="H717" s="164">
        <v>1031</v>
      </c>
      <c r="I717" s="164">
        <v>1134</v>
      </c>
      <c r="J717" s="164">
        <v>1166</v>
      </c>
      <c r="K717" s="164">
        <v>1166</v>
      </c>
      <c r="L717" s="164">
        <v>1158</v>
      </c>
      <c r="M717" s="164">
        <v>1158</v>
      </c>
      <c r="N717" s="164">
        <v>58.962000000000003</v>
      </c>
      <c r="O717" s="164">
        <v>0</v>
      </c>
      <c r="P717" s="164">
        <v>51</v>
      </c>
      <c r="Q717" s="164">
        <v>0</v>
      </c>
      <c r="R717" s="186">
        <v>1264</v>
      </c>
      <c r="S717" s="186">
        <v>430</v>
      </c>
      <c r="T717" s="187">
        <v>446.3075</v>
      </c>
      <c r="U717" s="187">
        <v>21.75</v>
      </c>
      <c r="V717" s="188">
        <v>0</v>
      </c>
      <c r="W717" s="188">
        <v>0</v>
      </c>
      <c r="X717" s="186">
        <v>742</v>
      </c>
      <c r="Y717" s="186">
        <v>0</v>
      </c>
      <c r="Z717" s="186">
        <v>0</v>
      </c>
      <c r="AA717" s="167">
        <v>0</v>
      </c>
      <c r="AB717" s="186">
        <v>0</v>
      </c>
      <c r="AC717" s="186">
        <v>0</v>
      </c>
      <c r="AD717" s="167">
        <v>0</v>
      </c>
      <c r="AE717" s="186">
        <v>0</v>
      </c>
      <c r="AF717" s="186">
        <v>0</v>
      </c>
      <c r="AG717" s="167">
        <v>0</v>
      </c>
      <c r="AH717" s="186">
        <v>0</v>
      </c>
      <c r="AI717" s="186">
        <v>0</v>
      </c>
      <c r="AJ717" s="167">
        <v>0</v>
      </c>
      <c r="AK717" s="186">
        <v>0</v>
      </c>
      <c r="AL717" s="186">
        <v>0</v>
      </c>
      <c r="AM717" s="167">
        <v>0</v>
      </c>
      <c r="AN717" s="186">
        <v>0</v>
      </c>
      <c r="AO717" s="186">
        <v>0</v>
      </c>
      <c r="AP717" s="167">
        <v>0</v>
      </c>
      <c r="AQ717" s="189">
        <v>999</v>
      </c>
      <c r="AR717" s="190">
        <v>0</v>
      </c>
      <c r="AS717" s="190">
        <v>26</v>
      </c>
      <c r="AT717" s="190">
        <v>0</v>
      </c>
      <c r="AU717" s="190">
        <v>999</v>
      </c>
      <c r="AV717" s="189">
        <v>999</v>
      </c>
      <c r="AW717" s="189">
        <v>1064</v>
      </c>
      <c r="AX717" s="189">
        <v>1065</v>
      </c>
    </row>
    <row r="718" spans="1:50" ht="20.25" hidden="1" x14ac:dyDescent="0.3">
      <c r="A718" s="181" t="s">
        <v>758</v>
      </c>
      <c r="B718" s="164">
        <v>3077</v>
      </c>
      <c r="C718" s="164">
        <v>2421</v>
      </c>
      <c r="D718" s="164">
        <v>3010</v>
      </c>
      <c r="E718" s="164">
        <v>2403</v>
      </c>
      <c r="F718" s="164">
        <v>3376</v>
      </c>
      <c r="G718" s="164">
        <v>2603</v>
      </c>
      <c r="H718" s="164">
        <v>1122</v>
      </c>
      <c r="I718" s="164">
        <v>1083</v>
      </c>
      <c r="J718" s="164">
        <v>3075</v>
      </c>
      <c r="K718" s="164">
        <v>1806</v>
      </c>
      <c r="L718" s="164">
        <v>2993</v>
      </c>
      <c r="M718" s="164">
        <v>1751</v>
      </c>
      <c r="N718" s="164">
        <v>1298.1129999999998</v>
      </c>
      <c r="O718" s="164">
        <v>2521.3740000000003</v>
      </c>
      <c r="P718" s="164">
        <v>434</v>
      </c>
      <c r="Q718" s="164">
        <v>1440</v>
      </c>
      <c r="R718" s="186">
        <v>3230</v>
      </c>
      <c r="S718" s="186">
        <v>1766</v>
      </c>
      <c r="T718" s="187">
        <v>486.25</v>
      </c>
      <c r="U718" s="187">
        <v>305.75</v>
      </c>
      <c r="V718" s="188">
        <v>0</v>
      </c>
      <c r="W718" s="188">
        <v>0</v>
      </c>
      <c r="X718" s="186">
        <v>2779</v>
      </c>
      <c r="Y718" s="186">
        <v>247</v>
      </c>
      <c r="Z718" s="186">
        <v>231</v>
      </c>
      <c r="AA718" s="157">
        <f>(Z718-Y718)/Y718*100</f>
        <v>-6.4777327935222671</v>
      </c>
      <c r="AB718" s="186">
        <v>0</v>
      </c>
      <c r="AC718" s="186">
        <v>0</v>
      </c>
      <c r="AD718" s="157">
        <v>0</v>
      </c>
      <c r="AE718" s="186">
        <v>16</v>
      </c>
      <c r="AF718" s="186">
        <v>171</v>
      </c>
      <c r="AG718" s="157">
        <f>(AF718-AE718)/AE718*100</f>
        <v>968.75</v>
      </c>
      <c r="AH718" s="186">
        <v>247</v>
      </c>
      <c r="AI718" s="186">
        <v>231</v>
      </c>
      <c r="AJ718" s="157">
        <f>(AI718-AH718)/AH718*100</f>
        <v>-6.4777327935222671</v>
      </c>
      <c r="AK718" s="186">
        <v>67.5</v>
      </c>
      <c r="AL718" s="186">
        <v>9.5</v>
      </c>
      <c r="AM718" s="157">
        <f>(AL718-AK718)/AK718*100</f>
        <v>-85.925925925925924</v>
      </c>
      <c r="AN718" s="186">
        <v>273</v>
      </c>
      <c r="AO718" s="186">
        <v>41</v>
      </c>
      <c r="AP718" s="157">
        <f>(AO718-AN718)/AN718*100</f>
        <v>-84.981684981684978</v>
      </c>
      <c r="AQ718" s="189">
        <v>1915</v>
      </c>
      <c r="AR718" s="190">
        <v>0</v>
      </c>
      <c r="AS718" s="190">
        <v>506</v>
      </c>
      <c r="AT718" s="190">
        <v>18</v>
      </c>
      <c r="AU718" s="190">
        <v>1897</v>
      </c>
      <c r="AV718" s="189">
        <v>1915</v>
      </c>
      <c r="AW718" s="190">
        <v>1730.96</v>
      </c>
      <c r="AX718" s="189">
        <v>904</v>
      </c>
    </row>
    <row r="719" spans="1:50" ht="20.25" hidden="1" x14ac:dyDescent="0.3">
      <c r="A719" s="163" t="s">
        <v>759</v>
      </c>
      <c r="B719" s="164">
        <v>183</v>
      </c>
      <c r="C719" s="164">
        <v>183</v>
      </c>
      <c r="D719" s="164">
        <v>170</v>
      </c>
      <c r="E719" s="164">
        <v>176</v>
      </c>
      <c r="F719" s="164">
        <v>154</v>
      </c>
      <c r="G719" s="164">
        <v>113</v>
      </c>
      <c r="H719" s="164">
        <v>908</v>
      </c>
      <c r="I719" s="164">
        <v>644</v>
      </c>
      <c r="J719" s="164">
        <v>184</v>
      </c>
      <c r="K719" s="164">
        <v>156</v>
      </c>
      <c r="L719" s="164">
        <v>146</v>
      </c>
      <c r="M719" s="164">
        <v>118</v>
      </c>
      <c r="N719" s="164">
        <v>183.55</v>
      </c>
      <c r="O719" s="164">
        <v>85.125</v>
      </c>
      <c r="P719" s="164">
        <v>1257</v>
      </c>
      <c r="Q719" s="164">
        <v>721</v>
      </c>
      <c r="R719" s="186">
        <v>90</v>
      </c>
      <c r="S719" s="186">
        <v>136</v>
      </c>
      <c r="T719" s="187">
        <v>75.5</v>
      </c>
      <c r="U719" s="187">
        <v>59.5</v>
      </c>
      <c r="V719" s="188">
        <v>0</v>
      </c>
      <c r="W719" s="188">
        <v>0</v>
      </c>
      <c r="X719" s="186">
        <v>0</v>
      </c>
      <c r="Y719" s="186">
        <v>0</v>
      </c>
      <c r="Z719" s="186">
        <v>0</v>
      </c>
      <c r="AA719" s="167">
        <v>0</v>
      </c>
      <c r="AB719" s="186">
        <v>0</v>
      </c>
      <c r="AC719" s="186">
        <v>0</v>
      </c>
      <c r="AD719" s="167">
        <v>0</v>
      </c>
      <c r="AE719" s="186">
        <v>0</v>
      </c>
      <c r="AF719" s="186">
        <v>0</v>
      </c>
      <c r="AG719" s="167">
        <v>0</v>
      </c>
      <c r="AH719" s="186">
        <v>0</v>
      </c>
      <c r="AI719" s="186">
        <v>0</v>
      </c>
      <c r="AJ719" s="167">
        <v>0</v>
      </c>
      <c r="AK719" s="186">
        <v>0</v>
      </c>
      <c r="AL719" s="186">
        <v>0</v>
      </c>
      <c r="AM719" s="167">
        <v>0</v>
      </c>
      <c r="AN719" s="186">
        <v>0</v>
      </c>
      <c r="AO719" s="186">
        <v>0</v>
      </c>
      <c r="AP719" s="167">
        <v>0</v>
      </c>
      <c r="AQ719" s="189">
        <v>163</v>
      </c>
      <c r="AR719" s="190">
        <v>0</v>
      </c>
      <c r="AS719" s="190">
        <v>20</v>
      </c>
      <c r="AT719" s="190">
        <v>7</v>
      </c>
      <c r="AU719" s="190">
        <v>156</v>
      </c>
      <c r="AV719" s="189">
        <v>163</v>
      </c>
      <c r="AW719" s="189">
        <v>111</v>
      </c>
      <c r="AX719" s="189">
        <v>682</v>
      </c>
    </row>
    <row r="720" spans="1:50" ht="20.25" hidden="1" x14ac:dyDescent="0.3">
      <c r="A720" s="163" t="s">
        <v>760</v>
      </c>
      <c r="B720" s="164">
        <v>2338</v>
      </c>
      <c r="C720" s="164">
        <v>1716</v>
      </c>
      <c r="D720" s="164">
        <v>2310</v>
      </c>
      <c r="E720" s="164">
        <v>1708</v>
      </c>
      <c r="F720" s="164">
        <v>2659</v>
      </c>
      <c r="G720" s="164">
        <v>2024</v>
      </c>
      <c r="H720" s="164">
        <v>1151</v>
      </c>
      <c r="I720" s="164">
        <v>1185</v>
      </c>
      <c r="J720" s="164">
        <v>2358</v>
      </c>
      <c r="K720" s="164">
        <v>1202</v>
      </c>
      <c r="L720" s="164">
        <v>2330</v>
      </c>
      <c r="M720" s="164">
        <v>1202</v>
      </c>
      <c r="N720" s="164">
        <v>697.14400000000001</v>
      </c>
      <c r="O720" s="164">
        <v>2291.3240000000001</v>
      </c>
      <c r="P720" s="164">
        <v>299</v>
      </c>
      <c r="Q720" s="164">
        <v>1906</v>
      </c>
      <c r="R720" s="186">
        <v>2322</v>
      </c>
      <c r="S720" s="186">
        <v>1202</v>
      </c>
      <c r="T720" s="187">
        <v>238.75</v>
      </c>
      <c r="U720" s="187">
        <v>146</v>
      </c>
      <c r="V720" s="188">
        <v>0</v>
      </c>
      <c r="W720" s="188">
        <v>0</v>
      </c>
      <c r="X720" s="186">
        <v>2686</v>
      </c>
      <c r="Y720" s="186">
        <v>47</v>
      </c>
      <c r="Z720" s="186">
        <v>31</v>
      </c>
      <c r="AA720" s="167">
        <v>34.042553191489397</v>
      </c>
      <c r="AB720" s="186">
        <v>0</v>
      </c>
      <c r="AC720" s="186">
        <v>0</v>
      </c>
      <c r="AD720" s="167">
        <v>0</v>
      </c>
      <c r="AE720" s="186">
        <v>16</v>
      </c>
      <c r="AF720" s="186">
        <v>11</v>
      </c>
      <c r="AG720" s="167">
        <v>31.25</v>
      </c>
      <c r="AH720" s="186">
        <v>47</v>
      </c>
      <c r="AI720" s="186">
        <v>31</v>
      </c>
      <c r="AJ720" s="167">
        <v>34.042553191489397</v>
      </c>
      <c r="AK720" s="186">
        <v>19.5</v>
      </c>
      <c r="AL720" s="186">
        <v>9.5</v>
      </c>
      <c r="AM720" s="167">
        <v>51.282051282051299</v>
      </c>
      <c r="AN720" s="186">
        <v>415</v>
      </c>
      <c r="AO720" s="186">
        <v>306</v>
      </c>
      <c r="AP720" s="167">
        <v>26.265060240963901</v>
      </c>
      <c r="AQ720" s="189">
        <v>1410</v>
      </c>
      <c r="AR720" s="190">
        <v>0</v>
      </c>
      <c r="AS720" s="190">
        <v>306</v>
      </c>
      <c r="AT720" s="190">
        <v>8</v>
      </c>
      <c r="AU720" s="190">
        <v>1402</v>
      </c>
      <c r="AV720" s="189">
        <v>1410</v>
      </c>
      <c r="AW720" s="189">
        <v>1340</v>
      </c>
      <c r="AX720" s="189">
        <v>950</v>
      </c>
    </row>
    <row r="721" spans="1:50" ht="20.25" hidden="1" x14ac:dyDescent="0.3">
      <c r="A721" s="163" t="s">
        <v>761</v>
      </c>
      <c r="B721" s="164">
        <v>0</v>
      </c>
      <c r="C721" s="164">
        <v>0</v>
      </c>
      <c r="D721" s="164">
        <v>0</v>
      </c>
      <c r="E721" s="164">
        <v>0</v>
      </c>
      <c r="F721" s="164">
        <v>0</v>
      </c>
      <c r="G721" s="164">
        <v>0</v>
      </c>
      <c r="H721" s="164">
        <v>0</v>
      </c>
      <c r="I721" s="164">
        <v>0</v>
      </c>
      <c r="J721" s="164">
        <v>0</v>
      </c>
      <c r="K721" s="164">
        <v>0</v>
      </c>
      <c r="L721" s="164">
        <v>0</v>
      </c>
      <c r="M721" s="164">
        <v>0</v>
      </c>
      <c r="N721" s="164">
        <v>0</v>
      </c>
      <c r="O721" s="164">
        <v>0</v>
      </c>
      <c r="P721" s="164" t="s">
        <v>105</v>
      </c>
      <c r="Q721" s="164" t="s">
        <v>105</v>
      </c>
      <c r="R721" s="186">
        <v>0</v>
      </c>
      <c r="S721" s="186">
        <v>0</v>
      </c>
      <c r="T721" s="187">
        <v>1</v>
      </c>
      <c r="U721" s="187">
        <v>1</v>
      </c>
      <c r="V721" s="188">
        <v>0</v>
      </c>
      <c r="W721" s="188">
        <v>0</v>
      </c>
      <c r="X721" s="186">
        <v>0</v>
      </c>
      <c r="Y721" s="186">
        <v>0</v>
      </c>
      <c r="Z721" s="186">
        <v>0</v>
      </c>
      <c r="AA721" s="167">
        <v>0</v>
      </c>
      <c r="AB721" s="186">
        <v>0</v>
      </c>
      <c r="AC721" s="186">
        <v>0</v>
      </c>
      <c r="AD721" s="167">
        <v>0</v>
      </c>
      <c r="AE721" s="186">
        <v>0</v>
      </c>
      <c r="AF721" s="186">
        <v>0</v>
      </c>
      <c r="AG721" s="167">
        <v>0</v>
      </c>
      <c r="AH721" s="186">
        <v>0</v>
      </c>
      <c r="AI721" s="186">
        <v>0</v>
      </c>
      <c r="AJ721" s="167">
        <v>0</v>
      </c>
      <c r="AK721" s="186">
        <v>0</v>
      </c>
      <c r="AL721" s="186">
        <v>0</v>
      </c>
      <c r="AM721" s="167">
        <v>0</v>
      </c>
      <c r="AN721" s="186">
        <v>0</v>
      </c>
      <c r="AO721" s="186">
        <v>0</v>
      </c>
      <c r="AP721" s="167">
        <v>0</v>
      </c>
      <c r="AQ721" s="189">
        <v>0</v>
      </c>
      <c r="AR721" s="190">
        <v>0</v>
      </c>
      <c r="AS721" s="190">
        <v>0</v>
      </c>
      <c r="AT721" s="190">
        <v>0</v>
      </c>
      <c r="AU721" s="190">
        <v>0</v>
      </c>
      <c r="AV721" s="189">
        <v>0</v>
      </c>
      <c r="AW721" s="189">
        <v>0</v>
      </c>
      <c r="AX721" s="189">
        <v>0</v>
      </c>
    </row>
    <row r="722" spans="1:50" ht="20.25" hidden="1" x14ac:dyDescent="0.3">
      <c r="A722" s="163" t="s">
        <v>762</v>
      </c>
      <c r="B722" s="164">
        <v>8</v>
      </c>
      <c r="C722" s="164">
        <v>2</v>
      </c>
      <c r="D722" s="164">
        <v>8</v>
      </c>
      <c r="E722" s="164">
        <v>2</v>
      </c>
      <c r="F722" s="164">
        <v>4</v>
      </c>
      <c r="G722" s="164">
        <v>1</v>
      </c>
      <c r="H722" s="164">
        <v>493</v>
      </c>
      <c r="I722" s="164">
        <v>682</v>
      </c>
      <c r="J722" s="164">
        <v>10</v>
      </c>
      <c r="K722" s="164">
        <v>10</v>
      </c>
      <c r="L722" s="164">
        <v>4</v>
      </c>
      <c r="M722" s="164">
        <v>4</v>
      </c>
      <c r="N722" s="164">
        <v>6.1550000000000002</v>
      </c>
      <c r="O722" s="164">
        <v>1.5</v>
      </c>
      <c r="P722" s="164">
        <v>1539</v>
      </c>
      <c r="Q722" s="164">
        <v>375</v>
      </c>
      <c r="R722" s="186">
        <v>7</v>
      </c>
      <c r="S722" s="186">
        <v>0</v>
      </c>
      <c r="T722" s="187">
        <v>2</v>
      </c>
      <c r="U722" s="187">
        <v>0</v>
      </c>
      <c r="V722" s="188">
        <v>0</v>
      </c>
      <c r="W722" s="188">
        <v>0</v>
      </c>
      <c r="X722" s="186">
        <v>0</v>
      </c>
      <c r="Y722" s="186">
        <v>0</v>
      </c>
      <c r="Z722" s="186">
        <v>0</v>
      </c>
      <c r="AA722" s="167">
        <v>0</v>
      </c>
      <c r="AB722" s="186">
        <v>0</v>
      </c>
      <c r="AC722" s="186">
        <v>0</v>
      </c>
      <c r="AD722" s="167">
        <v>0</v>
      </c>
      <c r="AE722" s="186">
        <v>0</v>
      </c>
      <c r="AF722" s="186">
        <v>0</v>
      </c>
      <c r="AG722" s="167">
        <v>0</v>
      </c>
      <c r="AH722" s="186">
        <v>0</v>
      </c>
      <c r="AI722" s="186">
        <v>0</v>
      </c>
      <c r="AJ722" s="167">
        <v>0</v>
      </c>
      <c r="AK722" s="186">
        <v>0</v>
      </c>
      <c r="AL722" s="186">
        <v>0</v>
      </c>
      <c r="AM722" s="167">
        <v>0</v>
      </c>
      <c r="AN722" s="186">
        <v>0</v>
      </c>
      <c r="AO722" s="186">
        <v>0</v>
      </c>
      <c r="AP722" s="167">
        <v>0</v>
      </c>
      <c r="AQ722" s="189">
        <v>2</v>
      </c>
      <c r="AR722" s="190">
        <v>0</v>
      </c>
      <c r="AS722" s="190">
        <v>0</v>
      </c>
      <c r="AT722" s="190">
        <v>0</v>
      </c>
      <c r="AU722" s="190">
        <v>2</v>
      </c>
      <c r="AV722" s="189">
        <v>2</v>
      </c>
      <c r="AW722" s="189">
        <v>0.96</v>
      </c>
      <c r="AX722" s="189">
        <v>479</v>
      </c>
    </row>
    <row r="723" spans="1:50" ht="20.25" hidden="1" x14ac:dyDescent="0.3">
      <c r="A723" s="163" t="s">
        <v>763</v>
      </c>
      <c r="B723" s="164">
        <v>538</v>
      </c>
      <c r="C723" s="164">
        <v>510</v>
      </c>
      <c r="D723" s="164">
        <v>512</v>
      </c>
      <c r="E723" s="164">
        <v>507</v>
      </c>
      <c r="F723" s="164">
        <v>553</v>
      </c>
      <c r="G723" s="164">
        <v>459</v>
      </c>
      <c r="H723" s="164">
        <v>1080</v>
      </c>
      <c r="I723" s="164">
        <v>905</v>
      </c>
      <c r="J723" s="164">
        <v>513</v>
      </c>
      <c r="K723" s="164">
        <v>428</v>
      </c>
      <c r="L723" s="164">
        <v>503</v>
      </c>
      <c r="M723" s="164">
        <v>417</v>
      </c>
      <c r="N723" s="164">
        <v>411.26400000000001</v>
      </c>
      <c r="O723" s="164">
        <v>143.42500000000001</v>
      </c>
      <c r="P723" s="164">
        <v>818</v>
      </c>
      <c r="Q723" s="164">
        <v>344</v>
      </c>
      <c r="R723" s="186">
        <v>811</v>
      </c>
      <c r="S723" s="186">
        <v>428</v>
      </c>
      <c r="T723" s="187">
        <v>159</v>
      </c>
      <c r="U723" s="187">
        <v>89.25</v>
      </c>
      <c r="V723" s="188">
        <v>0</v>
      </c>
      <c r="W723" s="188">
        <v>0</v>
      </c>
      <c r="X723" s="186">
        <v>93</v>
      </c>
      <c r="Y723" s="186">
        <v>200</v>
      </c>
      <c r="Z723" s="186">
        <v>200</v>
      </c>
      <c r="AA723" s="167">
        <v>0</v>
      </c>
      <c r="AB723" s="186">
        <v>0</v>
      </c>
      <c r="AC723" s="186">
        <v>0</v>
      </c>
      <c r="AD723" s="167">
        <v>0</v>
      </c>
      <c r="AE723" s="186">
        <v>0</v>
      </c>
      <c r="AF723" s="186">
        <v>160</v>
      </c>
      <c r="AG723" s="167">
        <v>0</v>
      </c>
      <c r="AH723" s="186">
        <v>200</v>
      </c>
      <c r="AI723" s="186">
        <v>200</v>
      </c>
      <c r="AJ723" s="167">
        <v>0</v>
      </c>
      <c r="AK723" s="186">
        <v>48</v>
      </c>
      <c r="AL723" s="186">
        <v>0</v>
      </c>
      <c r="AM723" s="167">
        <v>100</v>
      </c>
      <c r="AN723" s="186">
        <v>240</v>
      </c>
      <c r="AO723" s="186">
        <v>0</v>
      </c>
      <c r="AP723" s="167">
        <v>100</v>
      </c>
      <c r="AQ723" s="189">
        <v>330</v>
      </c>
      <c r="AR723" s="190">
        <v>0</v>
      </c>
      <c r="AS723" s="190">
        <v>180</v>
      </c>
      <c r="AT723" s="190">
        <v>3</v>
      </c>
      <c r="AU723" s="190">
        <v>327</v>
      </c>
      <c r="AV723" s="189">
        <v>330</v>
      </c>
      <c r="AW723" s="189">
        <v>273</v>
      </c>
      <c r="AX723" s="189">
        <v>826</v>
      </c>
    </row>
    <row r="724" spans="1:50" ht="20.25" hidden="1" x14ac:dyDescent="0.3">
      <c r="A724" s="163" t="s">
        <v>764</v>
      </c>
      <c r="B724" s="164">
        <v>0</v>
      </c>
      <c r="C724" s="164">
        <v>0</v>
      </c>
      <c r="D724" s="164">
        <v>0</v>
      </c>
      <c r="E724" s="164">
        <v>0</v>
      </c>
      <c r="F724" s="164">
        <v>0</v>
      </c>
      <c r="G724" s="164">
        <v>0</v>
      </c>
      <c r="H724" s="164">
        <v>0</v>
      </c>
      <c r="I724" s="164">
        <v>0</v>
      </c>
      <c r="J724" s="164">
        <v>0</v>
      </c>
      <c r="K724" s="164">
        <v>0</v>
      </c>
      <c r="L724" s="164">
        <v>0</v>
      </c>
      <c r="M724" s="164">
        <v>0</v>
      </c>
      <c r="N724" s="164">
        <v>0</v>
      </c>
      <c r="O724" s="164">
        <v>0</v>
      </c>
      <c r="P724" s="164" t="s">
        <v>105</v>
      </c>
      <c r="Q724" s="164" t="s">
        <v>105</v>
      </c>
      <c r="R724" s="186">
        <v>0</v>
      </c>
      <c r="S724" s="186">
        <v>0</v>
      </c>
      <c r="T724" s="187">
        <v>0</v>
      </c>
      <c r="U724" s="187">
        <v>0</v>
      </c>
      <c r="V724" s="188">
        <v>0</v>
      </c>
      <c r="W724" s="188">
        <v>0</v>
      </c>
      <c r="X724" s="186">
        <v>0</v>
      </c>
      <c r="Y724" s="186">
        <v>0</v>
      </c>
      <c r="Z724" s="186">
        <v>0</v>
      </c>
      <c r="AA724" s="167">
        <v>0</v>
      </c>
      <c r="AB724" s="186">
        <v>0</v>
      </c>
      <c r="AC724" s="186">
        <v>0</v>
      </c>
      <c r="AD724" s="167">
        <v>0</v>
      </c>
      <c r="AE724" s="186">
        <v>0</v>
      </c>
      <c r="AF724" s="186">
        <v>0</v>
      </c>
      <c r="AG724" s="167">
        <v>0</v>
      </c>
      <c r="AH724" s="186">
        <v>0</v>
      </c>
      <c r="AI724" s="186">
        <v>0</v>
      </c>
      <c r="AJ724" s="167">
        <v>0</v>
      </c>
      <c r="AK724" s="186">
        <v>0</v>
      </c>
      <c r="AL724" s="186">
        <v>0</v>
      </c>
      <c r="AM724" s="167">
        <v>0</v>
      </c>
      <c r="AN724" s="186">
        <v>0</v>
      </c>
      <c r="AO724" s="186">
        <v>0</v>
      </c>
      <c r="AP724" s="167">
        <v>0</v>
      </c>
      <c r="AQ724" s="189">
        <v>0</v>
      </c>
      <c r="AR724" s="190">
        <v>0</v>
      </c>
      <c r="AS724" s="190">
        <v>0</v>
      </c>
      <c r="AT724" s="190">
        <v>0</v>
      </c>
      <c r="AU724" s="190">
        <v>0</v>
      </c>
      <c r="AV724" s="189">
        <v>0</v>
      </c>
      <c r="AW724" s="189">
        <v>0</v>
      </c>
      <c r="AX724" s="189">
        <v>0</v>
      </c>
    </row>
    <row r="725" spans="1:50" ht="20.25" hidden="1" x14ac:dyDescent="0.3">
      <c r="A725" s="163" t="s">
        <v>765</v>
      </c>
      <c r="B725" s="164">
        <v>10</v>
      </c>
      <c r="C725" s="164">
        <v>10</v>
      </c>
      <c r="D725" s="164">
        <v>10</v>
      </c>
      <c r="E725" s="164">
        <v>10</v>
      </c>
      <c r="F725" s="164">
        <v>6</v>
      </c>
      <c r="G725" s="164">
        <v>6</v>
      </c>
      <c r="H725" s="164">
        <v>550</v>
      </c>
      <c r="I725" s="164">
        <v>600</v>
      </c>
      <c r="J725" s="164">
        <v>10</v>
      </c>
      <c r="K725" s="164">
        <v>10</v>
      </c>
      <c r="L725" s="164">
        <v>10</v>
      </c>
      <c r="M725" s="164">
        <v>10</v>
      </c>
      <c r="N725" s="164">
        <v>0</v>
      </c>
      <c r="O725" s="164">
        <v>0</v>
      </c>
      <c r="P725" s="164">
        <v>0</v>
      </c>
      <c r="Q725" s="164">
        <v>0</v>
      </c>
      <c r="R725" s="186">
        <v>0</v>
      </c>
      <c r="S725" s="186">
        <v>0</v>
      </c>
      <c r="T725" s="187">
        <v>10</v>
      </c>
      <c r="U725" s="187">
        <v>10</v>
      </c>
      <c r="V725" s="188">
        <v>0</v>
      </c>
      <c r="W725" s="188">
        <v>0</v>
      </c>
      <c r="X725" s="186">
        <v>0</v>
      </c>
      <c r="Y725" s="186">
        <v>0</v>
      </c>
      <c r="Z725" s="186">
        <v>0</v>
      </c>
      <c r="AA725" s="167">
        <v>0</v>
      </c>
      <c r="AB725" s="186">
        <v>0</v>
      </c>
      <c r="AC725" s="186">
        <v>0</v>
      </c>
      <c r="AD725" s="167">
        <v>0</v>
      </c>
      <c r="AE725" s="186">
        <v>0</v>
      </c>
      <c r="AF725" s="186">
        <v>0</v>
      </c>
      <c r="AG725" s="167">
        <v>0</v>
      </c>
      <c r="AH725" s="186">
        <v>0</v>
      </c>
      <c r="AI725" s="186">
        <v>0</v>
      </c>
      <c r="AJ725" s="167">
        <v>0</v>
      </c>
      <c r="AK725" s="186">
        <v>0</v>
      </c>
      <c r="AL725" s="186">
        <v>0</v>
      </c>
      <c r="AM725" s="167">
        <v>0</v>
      </c>
      <c r="AN725" s="186">
        <v>0</v>
      </c>
      <c r="AO725" s="186">
        <v>0</v>
      </c>
      <c r="AP725" s="167">
        <v>0</v>
      </c>
      <c r="AQ725" s="189">
        <v>10</v>
      </c>
      <c r="AR725" s="190">
        <v>0</v>
      </c>
      <c r="AS725" s="190">
        <v>0</v>
      </c>
      <c r="AT725" s="190">
        <v>0</v>
      </c>
      <c r="AU725" s="190">
        <v>10</v>
      </c>
      <c r="AV725" s="189">
        <v>10</v>
      </c>
      <c r="AW725" s="189">
        <v>6</v>
      </c>
      <c r="AX725" s="189">
        <v>575</v>
      </c>
    </row>
    <row r="726" spans="1:50" ht="20.25" hidden="1" x14ac:dyDescent="0.3">
      <c r="A726" s="181" t="s">
        <v>766</v>
      </c>
      <c r="B726" s="164">
        <v>2947</v>
      </c>
      <c r="C726" s="164">
        <v>2883</v>
      </c>
      <c r="D726" s="164">
        <v>2749</v>
      </c>
      <c r="E726" s="164">
        <v>2882</v>
      </c>
      <c r="F726" s="164">
        <v>1550</v>
      </c>
      <c r="G726" s="164">
        <v>2138</v>
      </c>
      <c r="H726" s="164">
        <v>564</v>
      </c>
      <c r="I726" s="164">
        <v>742</v>
      </c>
      <c r="J726" s="164">
        <v>1655</v>
      </c>
      <c r="K726" s="164">
        <v>1597</v>
      </c>
      <c r="L726" s="164">
        <v>1300.5</v>
      </c>
      <c r="M726" s="164">
        <v>1266.5</v>
      </c>
      <c r="N726" s="164">
        <v>677.5</v>
      </c>
      <c r="O726" s="164">
        <v>511.20000000000005</v>
      </c>
      <c r="P726" s="164">
        <v>521</v>
      </c>
      <c r="Q726" s="164">
        <v>404</v>
      </c>
      <c r="R726" s="186">
        <v>2190</v>
      </c>
      <c r="S726" s="186">
        <v>2172</v>
      </c>
      <c r="T726" s="187">
        <v>1328.4725000000001</v>
      </c>
      <c r="U726" s="187">
        <v>1050.56</v>
      </c>
      <c r="V726" s="188">
        <v>0</v>
      </c>
      <c r="W726" s="188">
        <v>0</v>
      </c>
      <c r="X726" s="186">
        <v>5126</v>
      </c>
      <c r="Y726" s="186">
        <v>833</v>
      </c>
      <c r="Z726" s="186">
        <v>833</v>
      </c>
      <c r="AA726" s="157">
        <f>(Z726-Y726)/Y726*100</f>
        <v>0</v>
      </c>
      <c r="AB726" s="186">
        <v>0</v>
      </c>
      <c r="AC726" s="186">
        <v>0</v>
      </c>
      <c r="AD726" s="157">
        <v>0</v>
      </c>
      <c r="AE726" s="186">
        <v>0</v>
      </c>
      <c r="AF726" s="186">
        <v>40</v>
      </c>
      <c r="AG726" s="157">
        <v>100</v>
      </c>
      <c r="AH726" s="186">
        <v>833</v>
      </c>
      <c r="AI726" s="186">
        <v>833</v>
      </c>
      <c r="AJ726" s="157">
        <f>(AI726-AH726)/AH726*100</f>
        <v>0</v>
      </c>
      <c r="AK726" s="186">
        <v>244</v>
      </c>
      <c r="AL726" s="186">
        <v>525</v>
      </c>
      <c r="AM726" s="157">
        <f>(AL726-AK726)/AK726*100</f>
        <v>115.1639344262295</v>
      </c>
      <c r="AN726" s="186">
        <v>293</v>
      </c>
      <c r="AO726" s="186">
        <v>630</v>
      </c>
      <c r="AP726" s="157">
        <f>(AO726-AN726)/AN726*100</f>
        <v>115.01706484641639</v>
      </c>
      <c r="AQ726" s="189">
        <v>2702</v>
      </c>
      <c r="AR726" s="190">
        <v>0</v>
      </c>
      <c r="AS726" s="190">
        <v>181</v>
      </c>
      <c r="AT726" s="190">
        <v>1</v>
      </c>
      <c r="AU726" s="190">
        <v>2701</v>
      </c>
      <c r="AV726" s="189">
        <v>2702</v>
      </c>
      <c r="AW726" s="189">
        <v>1763</v>
      </c>
      <c r="AX726" s="189">
        <v>652</v>
      </c>
    </row>
    <row r="727" spans="1:50" ht="20.25" hidden="1" x14ac:dyDescent="0.3">
      <c r="A727" s="163" t="s">
        <v>767</v>
      </c>
      <c r="B727" s="164">
        <v>77</v>
      </c>
      <c r="C727" s="164">
        <v>77</v>
      </c>
      <c r="D727" s="164">
        <v>72</v>
      </c>
      <c r="E727" s="164">
        <v>77</v>
      </c>
      <c r="F727" s="164">
        <v>69</v>
      </c>
      <c r="G727" s="164">
        <v>64</v>
      </c>
      <c r="H727" s="164">
        <v>959</v>
      </c>
      <c r="I727" s="164">
        <v>836</v>
      </c>
      <c r="J727" s="164">
        <v>27</v>
      </c>
      <c r="K727" s="164">
        <v>27</v>
      </c>
      <c r="L727" s="164">
        <v>8</v>
      </c>
      <c r="M727" s="164">
        <v>8</v>
      </c>
      <c r="N727" s="164">
        <v>7</v>
      </c>
      <c r="O727" s="164">
        <v>0</v>
      </c>
      <c r="P727" s="164">
        <v>875</v>
      </c>
      <c r="Q727" s="164">
        <v>0</v>
      </c>
      <c r="R727" s="186">
        <v>18</v>
      </c>
      <c r="S727" s="186">
        <v>151</v>
      </c>
      <c r="T727" s="187">
        <v>57.89</v>
      </c>
      <c r="U727" s="187">
        <v>50.99</v>
      </c>
      <c r="V727" s="188">
        <v>0</v>
      </c>
      <c r="W727" s="188">
        <v>0</v>
      </c>
      <c r="X727" s="186">
        <v>0</v>
      </c>
      <c r="Y727" s="186">
        <v>0</v>
      </c>
      <c r="Z727" s="186">
        <v>0</v>
      </c>
      <c r="AA727" s="167">
        <v>0</v>
      </c>
      <c r="AB727" s="186">
        <v>0</v>
      </c>
      <c r="AC727" s="186">
        <v>0</v>
      </c>
      <c r="AD727" s="167">
        <v>0</v>
      </c>
      <c r="AE727" s="186">
        <v>0</v>
      </c>
      <c r="AF727" s="186">
        <v>0</v>
      </c>
      <c r="AG727" s="167">
        <v>0</v>
      </c>
      <c r="AH727" s="186">
        <v>0</v>
      </c>
      <c r="AI727" s="186">
        <v>0</v>
      </c>
      <c r="AJ727" s="167">
        <v>0</v>
      </c>
      <c r="AK727" s="186">
        <v>0</v>
      </c>
      <c r="AL727" s="186">
        <v>0</v>
      </c>
      <c r="AM727" s="167">
        <v>0</v>
      </c>
      <c r="AN727" s="186">
        <v>0</v>
      </c>
      <c r="AO727" s="186">
        <v>0</v>
      </c>
      <c r="AP727" s="167">
        <v>0</v>
      </c>
      <c r="AQ727" s="189">
        <v>77</v>
      </c>
      <c r="AR727" s="190"/>
      <c r="AS727" s="190">
        <v>0</v>
      </c>
      <c r="AT727" s="190">
        <v>0</v>
      </c>
      <c r="AU727" s="190">
        <v>77</v>
      </c>
      <c r="AV727" s="189">
        <v>77</v>
      </c>
      <c r="AW727" s="189">
        <v>61</v>
      </c>
      <c r="AX727" s="189">
        <v>796</v>
      </c>
    </row>
    <row r="728" spans="1:50" ht="20.25" hidden="1" x14ac:dyDescent="0.3">
      <c r="A728" s="163" t="s">
        <v>768</v>
      </c>
      <c r="B728" s="164">
        <v>1054</v>
      </c>
      <c r="C728" s="164">
        <v>1030</v>
      </c>
      <c r="D728" s="164">
        <v>987</v>
      </c>
      <c r="E728" s="164">
        <v>1030</v>
      </c>
      <c r="F728" s="164">
        <v>949</v>
      </c>
      <c r="G728" s="164">
        <v>824</v>
      </c>
      <c r="H728" s="164">
        <v>962</v>
      </c>
      <c r="I728" s="164">
        <v>800</v>
      </c>
      <c r="J728" s="164">
        <v>162</v>
      </c>
      <c r="K728" s="164">
        <v>129</v>
      </c>
      <c r="L728" s="164">
        <v>110</v>
      </c>
      <c r="M728" s="164">
        <v>70</v>
      </c>
      <c r="N728" s="164">
        <v>44.4</v>
      </c>
      <c r="O728" s="164">
        <v>7.5</v>
      </c>
      <c r="P728" s="164">
        <v>404</v>
      </c>
      <c r="Q728" s="164">
        <v>107</v>
      </c>
      <c r="R728" s="186">
        <v>811</v>
      </c>
      <c r="S728" s="186">
        <v>521</v>
      </c>
      <c r="T728" s="187">
        <v>466.79750000000001</v>
      </c>
      <c r="U728" s="187">
        <v>467.07</v>
      </c>
      <c r="V728" s="188">
        <v>0</v>
      </c>
      <c r="W728" s="188">
        <v>0</v>
      </c>
      <c r="X728" s="186">
        <v>3965</v>
      </c>
      <c r="Y728" s="186">
        <v>250</v>
      </c>
      <c r="Z728" s="186">
        <v>250</v>
      </c>
      <c r="AA728" s="167">
        <v>0</v>
      </c>
      <c r="AB728" s="186">
        <v>0</v>
      </c>
      <c r="AC728" s="186">
        <v>0</v>
      </c>
      <c r="AD728" s="167">
        <v>0</v>
      </c>
      <c r="AE728" s="186">
        <v>0</v>
      </c>
      <c r="AF728" s="186">
        <v>0</v>
      </c>
      <c r="AG728" s="167">
        <v>0</v>
      </c>
      <c r="AH728" s="186">
        <v>250</v>
      </c>
      <c r="AI728" s="186">
        <v>250</v>
      </c>
      <c r="AJ728" s="167">
        <v>0</v>
      </c>
      <c r="AK728" s="186">
        <v>220</v>
      </c>
      <c r="AL728" s="186">
        <v>250</v>
      </c>
      <c r="AM728" s="167">
        <v>13.636363636363635</v>
      </c>
      <c r="AN728" s="186">
        <v>880</v>
      </c>
      <c r="AO728" s="186">
        <v>1000</v>
      </c>
      <c r="AP728" s="167">
        <v>13.636363636363635</v>
      </c>
      <c r="AQ728" s="189">
        <v>1000</v>
      </c>
      <c r="AR728" s="190"/>
      <c r="AS728" s="190">
        <v>30</v>
      </c>
      <c r="AT728" s="190">
        <v>0</v>
      </c>
      <c r="AU728" s="190">
        <v>1000</v>
      </c>
      <c r="AV728" s="189">
        <v>1000</v>
      </c>
      <c r="AW728" s="189">
        <v>720</v>
      </c>
      <c r="AX728" s="189">
        <v>720</v>
      </c>
    </row>
    <row r="729" spans="1:50" ht="20.25" hidden="1" x14ac:dyDescent="0.3">
      <c r="A729" s="163" t="s">
        <v>769</v>
      </c>
      <c r="B729" s="164">
        <v>163</v>
      </c>
      <c r="C729" s="164">
        <v>163</v>
      </c>
      <c r="D729" s="164">
        <v>138</v>
      </c>
      <c r="E729" s="164">
        <v>163</v>
      </c>
      <c r="F729" s="164">
        <v>111</v>
      </c>
      <c r="G729" s="164">
        <v>172</v>
      </c>
      <c r="H729" s="164">
        <v>804</v>
      </c>
      <c r="I729" s="164">
        <v>1056</v>
      </c>
      <c r="J729" s="164">
        <v>241</v>
      </c>
      <c r="K729" s="164">
        <v>241</v>
      </c>
      <c r="L729" s="164">
        <v>156</v>
      </c>
      <c r="M729" s="164">
        <v>156</v>
      </c>
      <c r="N729" s="164">
        <v>0</v>
      </c>
      <c r="O729" s="164">
        <v>0</v>
      </c>
      <c r="P729" s="164">
        <v>0</v>
      </c>
      <c r="Q729" s="164">
        <v>0</v>
      </c>
      <c r="R729" s="186">
        <v>84</v>
      </c>
      <c r="S729" s="186">
        <v>130</v>
      </c>
      <c r="T729" s="187">
        <v>131.88749999999999</v>
      </c>
      <c r="U729" s="187">
        <v>8.25</v>
      </c>
      <c r="V729" s="188">
        <v>0</v>
      </c>
      <c r="W729" s="188">
        <v>0</v>
      </c>
      <c r="X729" s="186">
        <v>0</v>
      </c>
      <c r="Y729" s="186">
        <v>0</v>
      </c>
      <c r="Z729" s="186">
        <v>0</v>
      </c>
      <c r="AA729" s="167">
        <v>0</v>
      </c>
      <c r="AB729" s="186">
        <v>0</v>
      </c>
      <c r="AC729" s="186">
        <v>0</v>
      </c>
      <c r="AD729" s="167">
        <v>0</v>
      </c>
      <c r="AE729" s="186">
        <v>0</v>
      </c>
      <c r="AF729" s="186">
        <v>0</v>
      </c>
      <c r="AG729" s="167">
        <v>0</v>
      </c>
      <c r="AH729" s="186">
        <v>0</v>
      </c>
      <c r="AI729" s="186">
        <v>0</v>
      </c>
      <c r="AJ729" s="167">
        <v>0</v>
      </c>
      <c r="AK729" s="186">
        <v>0</v>
      </c>
      <c r="AL729" s="186">
        <v>0</v>
      </c>
      <c r="AM729" s="167">
        <v>0</v>
      </c>
      <c r="AN729" s="186">
        <v>0</v>
      </c>
      <c r="AO729" s="186">
        <v>0</v>
      </c>
      <c r="AP729" s="167">
        <v>0</v>
      </c>
      <c r="AQ729" s="189">
        <v>163</v>
      </c>
      <c r="AR729" s="190"/>
      <c r="AS729" s="190">
        <v>0</v>
      </c>
      <c r="AT729" s="190">
        <v>0</v>
      </c>
      <c r="AU729" s="190">
        <v>163</v>
      </c>
      <c r="AV729" s="189">
        <v>163</v>
      </c>
      <c r="AW729" s="189">
        <v>152</v>
      </c>
      <c r="AX729" s="189">
        <v>930</v>
      </c>
    </row>
    <row r="730" spans="1:50" ht="20.25" hidden="1" x14ac:dyDescent="0.3">
      <c r="A730" s="163" t="s">
        <v>770</v>
      </c>
      <c r="B730" s="164">
        <v>51</v>
      </c>
      <c r="C730" s="164">
        <v>51</v>
      </c>
      <c r="D730" s="164">
        <v>49</v>
      </c>
      <c r="E730" s="164">
        <v>50</v>
      </c>
      <c r="F730" s="164">
        <v>15</v>
      </c>
      <c r="G730" s="164">
        <v>13</v>
      </c>
      <c r="H730" s="164">
        <v>310</v>
      </c>
      <c r="I730" s="164">
        <v>255</v>
      </c>
      <c r="J730" s="164">
        <v>72</v>
      </c>
      <c r="K730" s="164">
        <v>47</v>
      </c>
      <c r="L730" s="164">
        <v>35</v>
      </c>
      <c r="M730" s="164">
        <v>41</v>
      </c>
      <c r="N730" s="164">
        <v>0</v>
      </c>
      <c r="O730" s="164">
        <v>0</v>
      </c>
      <c r="P730" s="164">
        <v>0</v>
      </c>
      <c r="Q730" s="164">
        <v>0</v>
      </c>
      <c r="R730" s="186">
        <v>41</v>
      </c>
      <c r="S730" s="186">
        <v>46</v>
      </c>
      <c r="T730" s="187">
        <v>16.75</v>
      </c>
      <c r="U730" s="187">
        <v>24.75</v>
      </c>
      <c r="V730" s="188">
        <v>0</v>
      </c>
      <c r="W730" s="188">
        <v>0</v>
      </c>
      <c r="X730" s="186">
        <v>0</v>
      </c>
      <c r="Y730" s="186">
        <v>0</v>
      </c>
      <c r="Z730" s="186">
        <v>0</v>
      </c>
      <c r="AA730" s="167">
        <v>0</v>
      </c>
      <c r="AB730" s="186">
        <v>0</v>
      </c>
      <c r="AC730" s="186">
        <v>0</v>
      </c>
      <c r="AD730" s="167">
        <v>0</v>
      </c>
      <c r="AE730" s="186">
        <v>0</v>
      </c>
      <c r="AF730" s="186">
        <v>0</v>
      </c>
      <c r="AG730" s="167">
        <v>0</v>
      </c>
      <c r="AH730" s="186">
        <v>0</v>
      </c>
      <c r="AI730" s="186">
        <v>0</v>
      </c>
      <c r="AJ730" s="167">
        <v>0</v>
      </c>
      <c r="AK730" s="186">
        <v>0</v>
      </c>
      <c r="AL730" s="186">
        <v>0</v>
      </c>
      <c r="AM730" s="167">
        <v>0</v>
      </c>
      <c r="AN730" s="186">
        <v>0</v>
      </c>
      <c r="AO730" s="186">
        <v>0</v>
      </c>
      <c r="AP730" s="167">
        <v>0</v>
      </c>
      <c r="AQ730" s="189">
        <v>45</v>
      </c>
      <c r="AR730" s="190"/>
      <c r="AS730" s="190">
        <v>6</v>
      </c>
      <c r="AT730" s="190">
        <v>1</v>
      </c>
      <c r="AU730" s="190">
        <v>44</v>
      </c>
      <c r="AV730" s="189">
        <v>45</v>
      </c>
      <c r="AW730" s="189">
        <v>9</v>
      </c>
      <c r="AX730" s="189">
        <v>197</v>
      </c>
    </row>
    <row r="731" spans="1:50" ht="20.25" hidden="1" x14ac:dyDescent="0.3">
      <c r="A731" s="163" t="s">
        <v>771</v>
      </c>
      <c r="B731" s="164">
        <v>103</v>
      </c>
      <c r="C731" s="164">
        <v>103</v>
      </c>
      <c r="D731" s="164">
        <v>86</v>
      </c>
      <c r="E731" s="164">
        <v>103</v>
      </c>
      <c r="F731" s="164">
        <v>44</v>
      </c>
      <c r="G731" s="164">
        <v>57</v>
      </c>
      <c r="H731" s="164">
        <v>517</v>
      </c>
      <c r="I731" s="164">
        <v>549</v>
      </c>
      <c r="J731" s="164">
        <v>75</v>
      </c>
      <c r="K731" s="164">
        <v>75</v>
      </c>
      <c r="L731" s="164">
        <v>59.5</v>
      </c>
      <c r="M731" s="164">
        <v>59.5</v>
      </c>
      <c r="N731" s="164">
        <v>26.1</v>
      </c>
      <c r="O731" s="164">
        <v>170.4</v>
      </c>
      <c r="P731" s="164">
        <v>439</v>
      </c>
      <c r="Q731" s="164">
        <v>2864</v>
      </c>
      <c r="R731" s="186">
        <v>0</v>
      </c>
      <c r="S731" s="186">
        <v>115</v>
      </c>
      <c r="T731" s="187">
        <v>101.4</v>
      </c>
      <c r="U731" s="187">
        <v>85.65</v>
      </c>
      <c r="V731" s="188">
        <v>0</v>
      </c>
      <c r="W731" s="188">
        <v>0</v>
      </c>
      <c r="X731" s="186">
        <v>0</v>
      </c>
      <c r="Y731" s="186">
        <v>0</v>
      </c>
      <c r="Z731" s="186">
        <v>0</v>
      </c>
      <c r="AA731" s="167">
        <v>0</v>
      </c>
      <c r="AB731" s="186">
        <v>0</v>
      </c>
      <c r="AC731" s="186">
        <v>0</v>
      </c>
      <c r="AD731" s="167">
        <v>0</v>
      </c>
      <c r="AE731" s="186">
        <v>0</v>
      </c>
      <c r="AF731" s="186">
        <v>0</v>
      </c>
      <c r="AG731" s="167">
        <v>0</v>
      </c>
      <c r="AH731" s="186">
        <v>0</v>
      </c>
      <c r="AI731" s="186">
        <v>0</v>
      </c>
      <c r="AJ731" s="167">
        <v>0</v>
      </c>
      <c r="AK731" s="186">
        <v>0</v>
      </c>
      <c r="AL731" s="186">
        <v>0</v>
      </c>
      <c r="AM731" s="167">
        <v>0</v>
      </c>
      <c r="AN731" s="186">
        <v>0</v>
      </c>
      <c r="AO731" s="186">
        <v>0</v>
      </c>
      <c r="AP731" s="167">
        <v>0</v>
      </c>
      <c r="AQ731" s="189">
        <v>103</v>
      </c>
      <c r="AR731" s="190"/>
      <c r="AS731" s="190">
        <v>0</v>
      </c>
      <c r="AT731" s="190">
        <v>0</v>
      </c>
      <c r="AU731" s="190">
        <v>103</v>
      </c>
      <c r="AV731" s="189">
        <v>103</v>
      </c>
      <c r="AW731" s="189">
        <v>55</v>
      </c>
      <c r="AX731" s="189">
        <v>533</v>
      </c>
    </row>
    <row r="732" spans="1:50" ht="20.25" hidden="1" x14ac:dyDescent="0.3">
      <c r="A732" s="163" t="s">
        <v>772</v>
      </c>
      <c r="B732" s="164">
        <v>200</v>
      </c>
      <c r="C732" s="164">
        <v>200</v>
      </c>
      <c r="D732" s="164">
        <v>200</v>
      </c>
      <c r="E732" s="164">
        <v>200</v>
      </c>
      <c r="F732" s="164">
        <v>156</v>
      </c>
      <c r="G732" s="164">
        <v>162</v>
      </c>
      <c r="H732" s="164">
        <v>779</v>
      </c>
      <c r="I732" s="164">
        <v>808</v>
      </c>
      <c r="J732" s="164">
        <v>83</v>
      </c>
      <c r="K732" s="164">
        <v>83</v>
      </c>
      <c r="L732" s="164">
        <v>72</v>
      </c>
      <c r="M732" s="164">
        <v>72</v>
      </c>
      <c r="N732" s="164">
        <v>0</v>
      </c>
      <c r="O732" s="164">
        <v>0</v>
      </c>
      <c r="P732" s="164">
        <v>0</v>
      </c>
      <c r="Q732" s="164">
        <v>0</v>
      </c>
      <c r="R732" s="186">
        <v>121</v>
      </c>
      <c r="S732" s="186">
        <v>173</v>
      </c>
      <c r="T732" s="187">
        <v>69.5</v>
      </c>
      <c r="U732" s="187">
        <v>76.010000000000005</v>
      </c>
      <c r="V732" s="188">
        <v>0</v>
      </c>
      <c r="W732" s="188">
        <v>0</v>
      </c>
      <c r="X732" s="186">
        <v>0</v>
      </c>
      <c r="Y732" s="186">
        <v>20</v>
      </c>
      <c r="Z732" s="186">
        <v>20</v>
      </c>
      <c r="AA732" s="167">
        <v>0</v>
      </c>
      <c r="AB732" s="186">
        <v>0</v>
      </c>
      <c r="AC732" s="186">
        <v>0</v>
      </c>
      <c r="AD732" s="167">
        <v>0</v>
      </c>
      <c r="AE732" s="186">
        <v>0</v>
      </c>
      <c r="AF732" s="186">
        <v>20</v>
      </c>
      <c r="AG732" s="167">
        <v>0</v>
      </c>
      <c r="AH732" s="186">
        <v>20</v>
      </c>
      <c r="AI732" s="186">
        <v>20</v>
      </c>
      <c r="AJ732" s="167">
        <v>0</v>
      </c>
      <c r="AK732" s="186">
        <v>24</v>
      </c>
      <c r="AL732" s="186">
        <v>25</v>
      </c>
      <c r="AM732" s="167">
        <v>4.1666666666666661</v>
      </c>
      <c r="AN732" s="186">
        <v>1200</v>
      </c>
      <c r="AO732" s="186">
        <v>1250</v>
      </c>
      <c r="AP732" s="167">
        <v>4.1666666666666661</v>
      </c>
      <c r="AQ732" s="189">
        <v>175</v>
      </c>
      <c r="AR732" s="190"/>
      <c r="AS732" s="190">
        <v>25</v>
      </c>
      <c r="AT732" s="190">
        <v>0</v>
      </c>
      <c r="AU732" s="190">
        <v>175</v>
      </c>
      <c r="AV732" s="189">
        <v>175</v>
      </c>
      <c r="AW732" s="189">
        <v>139</v>
      </c>
      <c r="AX732" s="189">
        <v>794</v>
      </c>
    </row>
    <row r="733" spans="1:50" ht="20.25" hidden="1" x14ac:dyDescent="0.3">
      <c r="A733" s="163" t="s">
        <v>773</v>
      </c>
      <c r="B733" s="164">
        <v>715</v>
      </c>
      <c r="C733" s="164">
        <v>675</v>
      </c>
      <c r="D733" s="164">
        <v>640</v>
      </c>
      <c r="E733" s="164">
        <v>675</v>
      </c>
      <c r="F733" s="164">
        <v>193</v>
      </c>
      <c r="G733" s="164">
        <v>203</v>
      </c>
      <c r="H733" s="164">
        <v>302</v>
      </c>
      <c r="I733" s="164">
        <v>300</v>
      </c>
      <c r="J733" s="164">
        <v>395</v>
      </c>
      <c r="K733" s="164">
        <v>395</v>
      </c>
      <c r="L733" s="164">
        <v>260</v>
      </c>
      <c r="M733" s="164">
        <v>260</v>
      </c>
      <c r="N733" s="164">
        <v>0</v>
      </c>
      <c r="O733" s="164">
        <v>0</v>
      </c>
      <c r="P733" s="164">
        <v>0</v>
      </c>
      <c r="Q733" s="164">
        <v>0</v>
      </c>
      <c r="R733" s="186">
        <v>495</v>
      </c>
      <c r="S733" s="186">
        <v>402</v>
      </c>
      <c r="T733" s="187">
        <v>452.935</v>
      </c>
      <c r="U733" s="187">
        <v>307.83999999999997</v>
      </c>
      <c r="V733" s="188">
        <v>0</v>
      </c>
      <c r="W733" s="188">
        <v>0</v>
      </c>
      <c r="X733" s="186">
        <v>1161</v>
      </c>
      <c r="Y733" s="186">
        <v>20</v>
      </c>
      <c r="Z733" s="186">
        <v>20</v>
      </c>
      <c r="AA733" s="167">
        <v>0</v>
      </c>
      <c r="AB733" s="186">
        <v>0</v>
      </c>
      <c r="AC733" s="186">
        <v>0</v>
      </c>
      <c r="AD733" s="167">
        <v>0</v>
      </c>
      <c r="AE733" s="186">
        <v>0</v>
      </c>
      <c r="AF733" s="186">
        <v>20</v>
      </c>
      <c r="AG733" s="167">
        <v>0</v>
      </c>
      <c r="AH733" s="186">
        <v>20</v>
      </c>
      <c r="AI733" s="186">
        <v>20</v>
      </c>
      <c r="AJ733" s="167">
        <v>0</v>
      </c>
      <c r="AK733" s="186">
        <v>0</v>
      </c>
      <c r="AL733" s="186">
        <v>0</v>
      </c>
      <c r="AM733" s="167">
        <v>0</v>
      </c>
      <c r="AN733" s="186">
        <v>0</v>
      </c>
      <c r="AO733" s="186">
        <v>0</v>
      </c>
      <c r="AP733" s="167">
        <v>0</v>
      </c>
      <c r="AQ733" s="189">
        <v>555</v>
      </c>
      <c r="AR733" s="190"/>
      <c r="AS733" s="190">
        <v>120</v>
      </c>
      <c r="AT733" s="190">
        <v>0</v>
      </c>
      <c r="AU733" s="190">
        <v>555</v>
      </c>
      <c r="AV733" s="189">
        <v>555</v>
      </c>
      <c r="AW733" s="189">
        <v>155</v>
      </c>
      <c r="AX733" s="189">
        <v>280</v>
      </c>
    </row>
    <row r="734" spans="1:50" ht="20.25" hidden="1" x14ac:dyDescent="0.3">
      <c r="A734" s="163" t="s">
        <v>774</v>
      </c>
      <c r="B734" s="164">
        <v>584</v>
      </c>
      <c r="C734" s="164">
        <v>584</v>
      </c>
      <c r="D734" s="164">
        <v>577</v>
      </c>
      <c r="E734" s="164">
        <v>584</v>
      </c>
      <c r="F734" s="164">
        <v>13</v>
      </c>
      <c r="G734" s="164">
        <v>643</v>
      </c>
      <c r="H734" s="164">
        <v>22</v>
      </c>
      <c r="I734" s="164">
        <v>1101</v>
      </c>
      <c r="J734" s="164">
        <v>600</v>
      </c>
      <c r="K734" s="164">
        <v>600</v>
      </c>
      <c r="L734" s="164">
        <v>600</v>
      </c>
      <c r="M734" s="164">
        <v>600</v>
      </c>
      <c r="N734" s="164">
        <v>600</v>
      </c>
      <c r="O734" s="164">
        <v>333.3</v>
      </c>
      <c r="P734" s="164">
        <v>1000</v>
      </c>
      <c r="Q734" s="164">
        <v>556</v>
      </c>
      <c r="R734" s="186">
        <v>620</v>
      </c>
      <c r="S734" s="186">
        <v>634</v>
      </c>
      <c r="T734" s="187">
        <v>31.3125</v>
      </c>
      <c r="U734" s="187">
        <v>30</v>
      </c>
      <c r="V734" s="188">
        <v>0</v>
      </c>
      <c r="W734" s="188">
        <v>0</v>
      </c>
      <c r="X734" s="186">
        <v>0</v>
      </c>
      <c r="Y734" s="186">
        <v>543</v>
      </c>
      <c r="Z734" s="186">
        <v>543</v>
      </c>
      <c r="AA734" s="167">
        <v>0</v>
      </c>
      <c r="AB734" s="186">
        <v>0</v>
      </c>
      <c r="AC734" s="186">
        <v>0</v>
      </c>
      <c r="AD734" s="167">
        <v>0</v>
      </c>
      <c r="AE734" s="186">
        <v>0</v>
      </c>
      <c r="AF734" s="186">
        <v>0</v>
      </c>
      <c r="AG734" s="167">
        <v>0</v>
      </c>
      <c r="AH734" s="186">
        <v>543</v>
      </c>
      <c r="AI734" s="186">
        <v>543</v>
      </c>
      <c r="AJ734" s="167">
        <v>0</v>
      </c>
      <c r="AK734" s="186">
        <v>0</v>
      </c>
      <c r="AL734" s="186">
        <v>250</v>
      </c>
      <c r="AM734" s="167">
        <v>0</v>
      </c>
      <c r="AN734" s="186">
        <v>0</v>
      </c>
      <c r="AO734" s="186">
        <v>460</v>
      </c>
      <c r="AP734" s="167">
        <v>0</v>
      </c>
      <c r="AQ734" s="189">
        <v>584</v>
      </c>
      <c r="AR734" s="190"/>
      <c r="AS734" s="190">
        <v>0</v>
      </c>
      <c r="AT734" s="190">
        <v>0</v>
      </c>
      <c r="AU734" s="190">
        <v>584</v>
      </c>
      <c r="AV734" s="189">
        <v>584</v>
      </c>
      <c r="AW734" s="189">
        <v>472</v>
      </c>
      <c r="AX734" s="189">
        <v>808</v>
      </c>
    </row>
    <row r="735" spans="1:50" ht="20.25" hidden="1" x14ac:dyDescent="0.3">
      <c r="A735" s="181" t="s">
        <v>775</v>
      </c>
      <c r="B735" s="164">
        <v>1527</v>
      </c>
      <c r="C735" s="164">
        <v>1531</v>
      </c>
      <c r="D735" s="164">
        <v>653</v>
      </c>
      <c r="E735" s="164">
        <v>1213</v>
      </c>
      <c r="F735" s="164">
        <v>464.6</v>
      </c>
      <c r="G735" s="164">
        <v>1161.8800000000001</v>
      </c>
      <c r="H735" s="164">
        <v>711</v>
      </c>
      <c r="I735" s="164">
        <v>958</v>
      </c>
      <c r="J735" s="164">
        <v>1368.29</v>
      </c>
      <c r="K735" s="164">
        <v>1957.17</v>
      </c>
      <c r="L735" s="164">
        <v>982.29</v>
      </c>
      <c r="M735" s="164">
        <v>1057.92</v>
      </c>
      <c r="N735" s="164">
        <v>998.55</v>
      </c>
      <c r="O735" s="164">
        <v>491.25000000000006</v>
      </c>
      <c r="P735" s="164">
        <v>1017</v>
      </c>
      <c r="Q735" s="164">
        <v>464</v>
      </c>
      <c r="R735" s="186">
        <v>571</v>
      </c>
      <c r="S735" s="186">
        <v>1340.75</v>
      </c>
      <c r="T735" s="187">
        <v>657.03749999999991</v>
      </c>
      <c r="U735" s="187">
        <v>463.22</v>
      </c>
      <c r="V735" s="188">
        <v>0</v>
      </c>
      <c r="W735" s="188">
        <v>0</v>
      </c>
      <c r="X735" s="186">
        <v>523</v>
      </c>
      <c r="Y735" s="186">
        <v>0</v>
      </c>
      <c r="Z735" s="186">
        <v>0</v>
      </c>
      <c r="AA735" s="157">
        <v>0</v>
      </c>
      <c r="AB735" s="186">
        <v>0</v>
      </c>
      <c r="AC735" s="186">
        <v>0</v>
      </c>
      <c r="AD735" s="157">
        <v>0</v>
      </c>
      <c r="AE735" s="186">
        <v>0</v>
      </c>
      <c r="AF735" s="186">
        <v>0</v>
      </c>
      <c r="AG735" s="157">
        <v>0</v>
      </c>
      <c r="AH735" s="186">
        <v>0</v>
      </c>
      <c r="AI735" s="186">
        <v>0</v>
      </c>
      <c r="AJ735" s="157">
        <v>0</v>
      </c>
      <c r="AK735" s="186">
        <v>0</v>
      </c>
      <c r="AL735" s="186">
        <v>0</v>
      </c>
      <c r="AM735" s="157">
        <v>0</v>
      </c>
      <c r="AN735" s="186">
        <v>0</v>
      </c>
      <c r="AO735" s="186">
        <v>0</v>
      </c>
      <c r="AP735" s="157">
        <v>0</v>
      </c>
      <c r="AQ735" s="189">
        <v>1522</v>
      </c>
      <c r="AR735" s="190">
        <v>0</v>
      </c>
      <c r="AS735" s="190">
        <v>9</v>
      </c>
      <c r="AT735" s="190">
        <v>314</v>
      </c>
      <c r="AU735" s="190">
        <v>1204</v>
      </c>
      <c r="AV735" s="189">
        <v>1518</v>
      </c>
      <c r="AW735" s="190">
        <v>1154.06</v>
      </c>
      <c r="AX735" s="189">
        <v>760</v>
      </c>
    </row>
    <row r="736" spans="1:50" ht="20.25" hidden="1" x14ac:dyDescent="0.3">
      <c r="A736" s="163" t="s">
        <v>776</v>
      </c>
      <c r="B736" s="164">
        <v>4</v>
      </c>
      <c r="C736" s="164">
        <v>8</v>
      </c>
      <c r="D736" s="164">
        <v>2</v>
      </c>
      <c r="E736" s="164">
        <v>4</v>
      </c>
      <c r="F736" s="164">
        <v>0.3</v>
      </c>
      <c r="G736" s="164">
        <v>0.88</v>
      </c>
      <c r="H736" s="164">
        <v>150</v>
      </c>
      <c r="I736" s="164">
        <v>220</v>
      </c>
      <c r="J736" s="164">
        <v>34</v>
      </c>
      <c r="K736" s="164">
        <v>13.88</v>
      </c>
      <c r="L736" s="164">
        <v>15.5</v>
      </c>
      <c r="M736" s="164">
        <v>12.88</v>
      </c>
      <c r="N736" s="164">
        <v>0</v>
      </c>
      <c r="O736" s="164">
        <v>0.55000000000000004</v>
      </c>
      <c r="P736" s="164">
        <v>0</v>
      </c>
      <c r="Q736" s="164">
        <v>43</v>
      </c>
      <c r="R736" s="186">
        <v>0</v>
      </c>
      <c r="S736" s="186">
        <v>7</v>
      </c>
      <c r="T736" s="187">
        <v>10.875</v>
      </c>
      <c r="U736" s="187">
        <v>3.5</v>
      </c>
      <c r="V736" s="188">
        <v>0</v>
      </c>
      <c r="W736" s="188">
        <v>0</v>
      </c>
      <c r="X736" s="186">
        <v>0</v>
      </c>
      <c r="Y736" s="186">
        <v>0</v>
      </c>
      <c r="Z736" s="186">
        <v>0</v>
      </c>
      <c r="AA736" s="167">
        <v>0</v>
      </c>
      <c r="AB736" s="186">
        <v>0</v>
      </c>
      <c r="AC736" s="186">
        <v>0</v>
      </c>
      <c r="AD736" s="167">
        <v>0</v>
      </c>
      <c r="AE736" s="186">
        <v>0</v>
      </c>
      <c r="AF736" s="186">
        <v>0</v>
      </c>
      <c r="AG736" s="167">
        <v>0</v>
      </c>
      <c r="AH736" s="186">
        <v>0</v>
      </c>
      <c r="AI736" s="186">
        <v>0</v>
      </c>
      <c r="AJ736" s="167">
        <v>0</v>
      </c>
      <c r="AK736" s="186">
        <v>0</v>
      </c>
      <c r="AL736" s="186">
        <v>0</v>
      </c>
      <c r="AM736" s="167">
        <v>0</v>
      </c>
      <c r="AN736" s="186">
        <v>0</v>
      </c>
      <c r="AO736" s="186">
        <v>0</v>
      </c>
      <c r="AP736" s="167">
        <v>0</v>
      </c>
      <c r="AQ736" s="189">
        <v>8</v>
      </c>
      <c r="AR736" s="190">
        <v>0</v>
      </c>
      <c r="AS736" s="190">
        <v>0</v>
      </c>
      <c r="AT736" s="190">
        <v>0</v>
      </c>
      <c r="AU736" s="190">
        <v>4</v>
      </c>
      <c r="AV736" s="189">
        <v>4</v>
      </c>
      <c r="AW736" s="189">
        <v>0.74</v>
      </c>
      <c r="AX736" s="189">
        <v>185</v>
      </c>
    </row>
    <row r="737" spans="1:50" ht="20.25" hidden="1" x14ac:dyDescent="0.3">
      <c r="A737" s="163" t="s">
        <v>777</v>
      </c>
      <c r="B737" s="164">
        <v>63</v>
      </c>
      <c r="C737" s="164">
        <v>63</v>
      </c>
      <c r="D737" s="164">
        <v>13</v>
      </c>
      <c r="E737" s="164">
        <v>63</v>
      </c>
      <c r="F737" s="164">
        <v>3</v>
      </c>
      <c r="G737" s="164">
        <v>19</v>
      </c>
      <c r="H737" s="164">
        <v>250</v>
      </c>
      <c r="I737" s="164">
        <v>300</v>
      </c>
      <c r="J737" s="164">
        <v>28</v>
      </c>
      <c r="K737" s="164">
        <v>135</v>
      </c>
      <c r="L737" s="164">
        <v>11</v>
      </c>
      <c r="M737" s="164">
        <v>69</v>
      </c>
      <c r="N737" s="164">
        <v>0</v>
      </c>
      <c r="O737" s="164">
        <v>0</v>
      </c>
      <c r="P737" s="164">
        <v>0</v>
      </c>
      <c r="Q737" s="164">
        <v>0</v>
      </c>
      <c r="R737" s="186">
        <v>0</v>
      </c>
      <c r="S737" s="186">
        <v>65.25</v>
      </c>
      <c r="T737" s="187">
        <v>62.5</v>
      </c>
      <c r="U737" s="187">
        <v>6</v>
      </c>
      <c r="V737" s="188">
        <v>0</v>
      </c>
      <c r="W737" s="188">
        <v>0</v>
      </c>
      <c r="X737" s="186">
        <v>0</v>
      </c>
      <c r="Y737" s="186">
        <v>0</v>
      </c>
      <c r="Z737" s="186">
        <v>0</v>
      </c>
      <c r="AA737" s="167">
        <v>0</v>
      </c>
      <c r="AB737" s="186">
        <v>0</v>
      </c>
      <c r="AC737" s="186">
        <v>0</v>
      </c>
      <c r="AD737" s="167">
        <v>0</v>
      </c>
      <c r="AE737" s="186">
        <v>0</v>
      </c>
      <c r="AF737" s="186">
        <v>0</v>
      </c>
      <c r="AG737" s="167">
        <v>0</v>
      </c>
      <c r="AH737" s="186">
        <v>0</v>
      </c>
      <c r="AI737" s="186">
        <v>0</v>
      </c>
      <c r="AJ737" s="167">
        <v>0</v>
      </c>
      <c r="AK737" s="186">
        <v>0</v>
      </c>
      <c r="AL737" s="186">
        <v>0</v>
      </c>
      <c r="AM737" s="167">
        <v>0</v>
      </c>
      <c r="AN737" s="186">
        <v>0</v>
      </c>
      <c r="AO737" s="186">
        <v>0</v>
      </c>
      <c r="AP737" s="167">
        <v>0</v>
      </c>
      <c r="AQ737" s="189">
        <v>63</v>
      </c>
      <c r="AR737" s="190">
        <v>0</v>
      </c>
      <c r="AS737" s="190">
        <v>0</v>
      </c>
      <c r="AT737" s="190">
        <v>0</v>
      </c>
      <c r="AU737" s="190">
        <v>63</v>
      </c>
      <c r="AV737" s="189">
        <v>63</v>
      </c>
      <c r="AW737" s="189">
        <v>12</v>
      </c>
      <c r="AX737" s="189">
        <v>183</v>
      </c>
    </row>
    <row r="738" spans="1:50" ht="20.25" hidden="1" x14ac:dyDescent="0.3">
      <c r="A738" s="163" t="s">
        <v>778</v>
      </c>
      <c r="B738" s="164">
        <v>145</v>
      </c>
      <c r="C738" s="164">
        <v>145</v>
      </c>
      <c r="D738" s="164">
        <v>145</v>
      </c>
      <c r="E738" s="164">
        <v>145</v>
      </c>
      <c r="F738" s="164">
        <v>45</v>
      </c>
      <c r="G738" s="164">
        <v>59</v>
      </c>
      <c r="H738" s="164">
        <v>310</v>
      </c>
      <c r="I738" s="164">
        <v>408</v>
      </c>
      <c r="J738" s="164">
        <v>70</v>
      </c>
      <c r="K738" s="164">
        <v>170</v>
      </c>
      <c r="L738" s="164">
        <v>22</v>
      </c>
      <c r="M738" s="164">
        <v>22</v>
      </c>
      <c r="N738" s="164">
        <v>38.799999999999997</v>
      </c>
      <c r="O738" s="164">
        <v>144.9</v>
      </c>
      <c r="P738" s="164">
        <v>1764</v>
      </c>
      <c r="Q738" s="164">
        <v>6586</v>
      </c>
      <c r="R738" s="186">
        <v>0</v>
      </c>
      <c r="S738" s="186">
        <v>104.5</v>
      </c>
      <c r="T738" s="187">
        <v>145.5</v>
      </c>
      <c r="U738" s="187">
        <v>144</v>
      </c>
      <c r="V738" s="188">
        <v>0</v>
      </c>
      <c r="W738" s="188">
        <v>0</v>
      </c>
      <c r="X738" s="186">
        <v>0</v>
      </c>
      <c r="Y738" s="186">
        <v>0</v>
      </c>
      <c r="Z738" s="186">
        <v>0</v>
      </c>
      <c r="AA738" s="167">
        <v>0</v>
      </c>
      <c r="AB738" s="186">
        <v>0</v>
      </c>
      <c r="AC738" s="186">
        <v>0</v>
      </c>
      <c r="AD738" s="167">
        <v>0</v>
      </c>
      <c r="AE738" s="186">
        <v>0</v>
      </c>
      <c r="AF738" s="186">
        <v>0</v>
      </c>
      <c r="AG738" s="167">
        <v>0</v>
      </c>
      <c r="AH738" s="186">
        <v>0</v>
      </c>
      <c r="AI738" s="186">
        <v>0</v>
      </c>
      <c r="AJ738" s="167">
        <v>0</v>
      </c>
      <c r="AK738" s="186">
        <v>0</v>
      </c>
      <c r="AL738" s="186">
        <v>0</v>
      </c>
      <c r="AM738" s="167">
        <v>0</v>
      </c>
      <c r="AN738" s="186">
        <v>0</v>
      </c>
      <c r="AO738" s="186">
        <v>0</v>
      </c>
      <c r="AP738" s="167">
        <v>0</v>
      </c>
      <c r="AQ738" s="189">
        <v>145</v>
      </c>
      <c r="AR738" s="190">
        <v>0</v>
      </c>
      <c r="AS738" s="190">
        <v>0</v>
      </c>
      <c r="AT738" s="190">
        <v>0</v>
      </c>
      <c r="AU738" s="190">
        <v>145</v>
      </c>
      <c r="AV738" s="189">
        <v>145</v>
      </c>
      <c r="AW738" s="189">
        <v>42</v>
      </c>
      <c r="AX738" s="189">
        <v>290</v>
      </c>
    </row>
    <row r="739" spans="1:50" ht="20.25" hidden="1" x14ac:dyDescent="0.3">
      <c r="A739" s="163" t="s">
        <v>779</v>
      </c>
      <c r="B739" s="164">
        <v>5</v>
      </c>
      <c r="C739" s="164">
        <v>5</v>
      </c>
      <c r="D739" s="164">
        <v>1</v>
      </c>
      <c r="E739" s="164">
        <v>5</v>
      </c>
      <c r="F739" s="164">
        <v>0.3</v>
      </c>
      <c r="G739" s="164">
        <v>2</v>
      </c>
      <c r="H739" s="164">
        <v>300</v>
      </c>
      <c r="I739" s="164">
        <v>405</v>
      </c>
      <c r="J739" s="164">
        <v>0</v>
      </c>
      <c r="K739" s="164">
        <v>0</v>
      </c>
      <c r="L739" s="164">
        <v>0</v>
      </c>
      <c r="M739" s="164">
        <v>0</v>
      </c>
      <c r="N739" s="164">
        <v>0</v>
      </c>
      <c r="O739" s="164">
        <v>0</v>
      </c>
      <c r="P739" s="164" t="s">
        <v>105</v>
      </c>
      <c r="Q739" s="164" t="s">
        <v>105</v>
      </c>
      <c r="R739" s="186">
        <v>0</v>
      </c>
      <c r="S739" s="186">
        <v>0</v>
      </c>
      <c r="T739" s="187">
        <v>18.25</v>
      </c>
      <c r="U739" s="187">
        <v>6</v>
      </c>
      <c r="V739" s="188">
        <v>0</v>
      </c>
      <c r="W739" s="188">
        <v>0</v>
      </c>
      <c r="X739" s="186">
        <v>0</v>
      </c>
      <c r="Y739" s="186">
        <v>0</v>
      </c>
      <c r="Z739" s="186">
        <v>0</v>
      </c>
      <c r="AA739" s="167">
        <v>0</v>
      </c>
      <c r="AB739" s="186">
        <v>0</v>
      </c>
      <c r="AC739" s="186">
        <v>0</v>
      </c>
      <c r="AD739" s="167">
        <v>0</v>
      </c>
      <c r="AE739" s="186">
        <v>0</v>
      </c>
      <c r="AF739" s="186">
        <v>0</v>
      </c>
      <c r="AG739" s="167">
        <v>0</v>
      </c>
      <c r="AH739" s="186">
        <v>0</v>
      </c>
      <c r="AI739" s="186">
        <v>0</v>
      </c>
      <c r="AJ739" s="167">
        <v>0</v>
      </c>
      <c r="AK739" s="186">
        <v>0</v>
      </c>
      <c r="AL739" s="186">
        <v>0</v>
      </c>
      <c r="AM739" s="167">
        <v>0</v>
      </c>
      <c r="AN739" s="186">
        <v>0</v>
      </c>
      <c r="AO739" s="186">
        <v>0</v>
      </c>
      <c r="AP739" s="167">
        <v>0</v>
      </c>
      <c r="AQ739" s="189">
        <v>5</v>
      </c>
      <c r="AR739" s="190">
        <v>0</v>
      </c>
      <c r="AS739" s="190">
        <v>0</v>
      </c>
      <c r="AT739" s="190">
        <v>0</v>
      </c>
      <c r="AU739" s="190">
        <v>5</v>
      </c>
      <c r="AV739" s="189">
        <v>5</v>
      </c>
      <c r="AW739" s="189">
        <v>1.32</v>
      </c>
      <c r="AX739" s="189">
        <v>264</v>
      </c>
    </row>
    <row r="740" spans="1:50" ht="20.25" hidden="1" x14ac:dyDescent="0.3">
      <c r="A740" s="163" t="s">
        <v>780</v>
      </c>
      <c r="B740" s="164">
        <v>0</v>
      </c>
      <c r="C740" s="164">
        <v>0</v>
      </c>
      <c r="D740" s="164">
        <v>0</v>
      </c>
      <c r="E740" s="164">
        <v>0</v>
      </c>
      <c r="F740" s="164">
        <v>0</v>
      </c>
      <c r="G740" s="164">
        <v>0</v>
      </c>
      <c r="H740" s="164">
        <v>0</v>
      </c>
      <c r="I740" s="164">
        <v>0</v>
      </c>
      <c r="J740" s="164">
        <v>0</v>
      </c>
      <c r="K740" s="164">
        <v>0.75</v>
      </c>
      <c r="L740" s="164">
        <v>0</v>
      </c>
      <c r="M740" s="164">
        <v>0.75</v>
      </c>
      <c r="N740" s="164">
        <v>0</v>
      </c>
      <c r="O740" s="164">
        <v>0.6</v>
      </c>
      <c r="P740" s="164" t="s">
        <v>105</v>
      </c>
      <c r="Q740" s="164">
        <v>800</v>
      </c>
      <c r="R740" s="186">
        <v>0</v>
      </c>
      <c r="S740" s="186">
        <v>0</v>
      </c>
      <c r="T740" s="187">
        <v>0.75</v>
      </c>
      <c r="U740" s="187">
        <v>0</v>
      </c>
      <c r="V740" s="188">
        <v>0</v>
      </c>
      <c r="W740" s="188">
        <v>0</v>
      </c>
      <c r="X740" s="186">
        <v>0</v>
      </c>
      <c r="Y740" s="186">
        <v>0</v>
      </c>
      <c r="Z740" s="186">
        <v>0</v>
      </c>
      <c r="AA740" s="167">
        <v>0</v>
      </c>
      <c r="AB740" s="186">
        <v>0</v>
      </c>
      <c r="AC740" s="186">
        <v>0</v>
      </c>
      <c r="AD740" s="167">
        <v>0</v>
      </c>
      <c r="AE740" s="186">
        <v>0</v>
      </c>
      <c r="AF740" s="186">
        <v>0</v>
      </c>
      <c r="AG740" s="167">
        <v>0</v>
      </c>
      <c r="AH740" s="186">
        <v>0</v>
      </c>
      <c r="AI740" s="186">
        <v>0</v>
      </c>
      <c r="AJ740" s="167">
        <v>0</v>
      </c>
      <c r="AK740" s="186">
        <v>0</v>
      </c>
      <c r="AL740" s="186">
        <v>0</v>
      </c>
      <c r="AM740" s="167">
        <v>0</v>
      </c>
      <c r="AN740" s="186">
        <v>0</v>
      </c>
      <c r="AO740" s="186">
        <v>0</v>
      </c>
      <c r="AP740" s="167">
        <v>0</v>
      </c>
      <c r="AQ740" s="189">
        <v>0</v>
      </c>
      <c r="AR740" s="190">
        <v>0</v>
      </c>
      <c r="AS740" s="190">
        <v>0</v>
      </c>
      <c r="AT740" s="190">
        <v>0</v>
      </c>
      <c r="AU740" s="190">
        <v>0</v>
      </c>
      <c r="AV740" s="189">
        <v>0</v>
      </c>
      <c r="AW740" s="189">
        <v>0</v>
      </c>
      <c r="AX740" s="189">
        <v>0</v>
      </c>
    </row>
    <row r="741" spans="1:50" ht="20.25" hidden="1" x14ac:dyDescent="0.3">
      <c r="A741" s="163" t="s">
        <v>781</v>
      </c>
      <c r="B741" s="164">
        <v>103</v>
      </c>
      <c r="C741" s="164">
        <v>103</v>
      </c>
      <c r="D741" s="164">
        <v>23</v>
      </c>
      <c r="E741" s="164">
        <v>94</v>
      </c>
      <c r="F741" s="164">
        <v>9</v>
      </c>
      <c r="G741" s="164">
        <v>54</v>
      </c>
      <c r="H741" s="164">
        <v>400</v>
      </c>
      <c r="I741" s="164">
        <v>570</v>
      </c>
      <c r="J741" s="164">
        <v>15</v>
      </c>
      <c r="K741" s="164">
        <v>105.25</v>
      </c>
      <c r="L741" s="164">
        <v>3</v>
      </c>
      <c r="M741" s="164">
        <v>5.5</v>
      </c>
      <c r="N741" s="164">
        <v>0</v>
      </c>
      <c r="O741" s="164">
        <v>0.9</v>
      </c>
      <c r="P741" s="164">
        <v>0</v>
      </c>
      <c r="Q741" s="164">
        <v>164</v>
      </c>
      <c r="R741" s="186">
        <v>0</v>
      </c>
      <c r="S741" s="186">
        <v>0</v>
      </c>
      <c r="T741" s="187">
        <v>17</v>
      </c>
      <c r="U741" s="187">
        <v>75.69</v>
      </c>
      <c r="V741" s="188">
        <v>0</v>
      </c>
      <c r="W741" s="188">
        <v>0</v>
      </c>
      <c r="X741" s="186">
        <v>0</v>
      </c>
      <c r="Y741" s="186">
        <v>0</v>
      </c>
      <c r="Z741" s="186">
        <v>0</v>
      </c>
      <c r="AA741" s="167">
        <v>0</v>
      </c>
      <c r="AB741" s="186">
        <v>0</v>
      </c>
      <c r="AC741" s="186">
        <v>0</v>
      </c>
      <c r="AD741" s="167">
        <v>0</v>
      </c>
      <c r="AE741" s="186">
        <v>0</v>
      </c>
      <c r="AF741" s="186">
        <v>0</v>
      </c>
      <c r="AG741" s="167">
        <v>0</v>
      </c>
      <c r="AH741" s="186">
        <v>0</v>
      </c>
      <c r="AI741" s="186">
        <v>0</v>
      </c>
      <c r="AJ741" s="167">
        <v>0</v>
      </c>
      <c r="AK741" s="186">
        <v>0</v>
      </c>
      <c r="AL741" s="186">
        <v>0</v>
      </c>
      <c r="AM741" s="167">
        <v>0</v>
      </c>
      <c r="AN741" s="186">
        <v>0</v>
      </c>
      <c r="AO741" s="186">
        <v>0</v>
      </c>
      <c r="AP741" s="167">
        <v>0</v>
      </c>
      <c r="AQ741" s="189">
        <v>101</v>
      </c>
      <c r="AR741" s="190"/>
      <c r="AS741" s="190">
        <v>2</v>
      </c>
      <c r="AT741" s="190">
        <v>9</v>
      </c>
      <c r="AU741" s="190">
        <v>92</v>
      </c>
      <c r="AV741" s="189">
        <v>101</v>
      </c>
      <c r="AW741" s="189">
        <v>36</v>
      </c>
      <c r="AX741" s="189">
        <v>360</v>
      </c>
    </row>
    <row r="742" spans="1:50" ht="20.25" hidden="1" x14ac:dyDescent="0.3">
      <c r="A742" s="163" t="s">
        <v>782</v>
      </c>
      <c r="B742" s="164">
        <v>20</v>
      </c>
      <c r="C742" s="164">
        <v>20</v>
      </c>
      <c r="D742" s="164">
        <v>20</v>
      </c>
      <c r="E742" s="164">
        <v>20</v>
      </c>
      <c r="F742" s="164">
        <v>12</v>
      </c>
      <c r="G742" s="164">
        <v>13</v>
      </c>
      <c r="H742" s="164">
        <v>609</v>
      </c>
      <c r="I742" s="164">
        <v>636</v>
      </c>
      <c r="J742" s="164">
        <v>44</v>
      </c>
      <c r="K742" s="164">
        <v>45</v>
      </c>
      <c r="L742" s="164">
        <v>21</v>
      </c>
      <c r="M742" s="164">
        <v>26</v>
      </c>
      <c r="N742" s="164">
        <v>7.75</v>
      </c>
      <c r="O742" s="164">
        <v>0</v>
      </c>
      <c r="P742" s="164">
        <v>369</v>
      </c>
      <c r="Q742" s="164">
        <v>0</v>
      </c>
      <c r="R742" s="186">
        <v>0</v>
      </c>
      <c r="S742" s="186">
        <v>0</v>
      </c>
      <c r="T742" s="187">
        <v>12.5674999999999</v>
      </c>
      <c r="U742" s="187">
        <v>22.5</v>
      </c>
      <c r="V742" s="188">
        <v>0</v>
      </c>
      <c r="W742" s="188">
        <v>0</v>
      </c>
      <c r="X742" s="186">
        <v>0</v>
      </c>
      <c r="Y742" s="186">
        <v>0</v>
      </c>
      <c r="Z742" s="186">
        <v>0</v>
      </c>
      <c r="AA742" s="167">
        <v>0</v>
      </c>
      <c r="AB742" s="186">
        <v>0</v>
      </c>
      <c r="AC742" s="186">
        <v>0</v>
      </c>
      <c r="AD742" s="167">
        <v>0</v>
      </c>
      <c r="AE742" s="186">
        <v>0</v>
      </c>
      <c r="AF742" s="186">
        <v>0</v>
      </c>
      <c r="AG742" s="167">
        <v>0</v>
      </c>
      <c r="AH742" s="186">
        <v>0</v>
      </c>
      <c r="AI742" s="186">
        <v>0</v>
      </c>
      <c r="AJ742" s="167">
        <v>0</v>
      </c>
      <c r="AK742" s="186">
        <v>0</v>
      </c>
      <c r="AL742" s="186">
        <v>0</v>
      </c>
      <c r="AM742" s="167">
        <v>0</v>
      </c>
      <c r="AN742" s="186">
        <v>0</v>
      </c>
      <c r="AO742" s="186">
        <v>0</v>
      </c>
      <c r="AP742" s="167">
        <v>0</v>
      </c>
      <c r="AQ742" s="189">
        <v>19</v>
      </c>
      <c r="AR742" s="190"/>
      <c r="AS742" s="190">
        <v>1</v>
      </c>
      <c r="AT742" s="190">
        <v>0</v>
      </c>
      <c r="AU742" s="190">
        <v>19</v>
      </c>
      <c r="AV742" s="189">
        <v>19</v>
      </c>
      <c r="AW742" s="189">
        <v>11</v>
      </c>
      <c r="AX742" s="189">
        <v>580</v>
      </c>
    </row>
    <row r="743" spans="1:50" ht="20.25" hidden="1" x14ac:dyDescent="0.3">
      <c r="A743" s="163" t="s">
        <v>783</v>
      </c>
      <c r="B743" s="164">
        <v>916</v>
      </c>
      <c r="C743" s="164">
        <v>916</v>
      </c>
      <c r="D743" s="164">
        <v>223</v>
      </c>
      <c r="E743" s="164">
        <v>616</v>
      </c>
      <c r="F743" s="164">
        <v>180</v>
      </c>
      <c r="G743" s="164">
        <v>728</v>
      </c>
      <c r="H743" s="164">
        <v>809</v>
      </c>
      <c r="I743" s="164">
        <v>1182</v>
      </c>
      <c r="J743" s="164">
        <v>705.29</v>
      </c>
      <c r="K743" s="164">
        <v>1005.29</v>
      </c>
      <c r="L743" s="164">
        <v>705.29</v>
      </c>
      <c r="M743" s="164">
        <v>705.29</v>
      </c>
      <c r="N743" s="164">
        <v>775</v>
      </c>
      <c r="O743" s="164">
        <v>305</v>
      </c>
      <c r="P743" s="164">
        <v>1099</v>
      </c>
      <c r="Q743" s="164">
        <v>432</v>
      </c>
      <c r="R743" s="186">
        <v>322</v>
      </c>
      <c r="S743" s="186">
        <v>915</v>
      </c>
      <c r="T743" s="187">
        <v>165.095</v>
      </c>
      <c r="U743" s="187">
        <v>49.29</v>
      </c>
      <c r="V743" s="188">
        <v>0</v>
      </c>
      <c r="W743" s="188">
        <v>0</v>
      </c>
      <c r="X743" s="186">
        <v>123</v>
      </c>
      <c r="Y743" s="186">
        <v>0</v>
      </c>
      <c r="Z743" s="186">
        <v>0</v>
      </c>
      <c r="AA743" s="167">
        <v>0</v>
      </c>
      <c r="AB743" s="186">
        <v>0</v>
      </c>
      <c r="AC743" s="186">
        <v>0</v>
      </c>
      <c r="AD743" s="167">
        <v>0</v>
      </c>
      <c r="AE743" s="186">
        <v>0</v>
      </c>
      <c r="AF743" s="186">
        <v>0</v>
      </c>
      <c r="AG743" s="167">
        <v>0</v>
      </c>
      <c r="AH743" s="186">
        <v>0</v>
      </c>
      <c r="AI743" s="186">
        <v>0</v>
      </c>
      <c r="AJ743" s="167">
        <v>0</v>
      </c>
      <c r="AK743" s="186">
        <v>0</v>
      </c>
      <c r="AL743" s="186">
        <v>0</v>
      </c>
      <c r="AM743" s="167">
        <v>0</v>
      </c>
      <c r="AN743" s="186">
        <v>0</v>
      </c>
      <c r="AO743" s="186">
        <v>0</v>
      </c>
      <c r="AP743" s="167">
        <v>0</v>
      </c>
      <c r="AQ743" s="189">
        <v>910</v>
      </c>
      <c r="AR743" s="190"/>
      <c r="AS743" s="190">
        <v>6</v>
      </c>
      <c r="AT743" s="190">
        <v>300</v>
      </c>
      <c r="AU743" s="190">
        <v>610</v>
      </c>
      <c r="AV743" s="189">
        <v>910</v>
      </c>
      <c r="AW743" s="189">
        <v>801</v>
      </c>
      <c r="AX743" s="189">
        <v>880</v>
      </c>
    </row>
    <row r="744" spans="1:50" ht="20.25" hidden="1" x14ac:dyDescent="0.3">
      <c r="A744" s="163" t="s">
        <v>784</v>
      </c>
      <c r="B744" s="164">
        <v>121</v>
      </c>
      <c r="C744" s="164">
        <v>121</v>
      </c>
      <c r="D744" s="164">
        <v>116</v>
      </c>
      <c r="E744" s="164">
        <v>116</v>
      </c>
      <c r="F744" s="164">
        <v>100</v>
      </c>
      <c r="G744" s="164">
        <v>115</v>
      </c>
      <c r="H744" s="164">
        <v>858</v>
      </c>
      <c r="I744" s="164">
        <v>988</v>
      </c>
      <c r="J744" s="164">
        <v>244</v>
      </c>
      <c r="K744" s="164">
        <v>256</v>
      </c>
      <c r="L744" s="164">
        <v>54</v>
      </c>
      <c r="M744" s="164">
        <v>66</v>
      </c>
      <c r="N744" s="164">
        <v>0</v>
      </c>
      <c r="O744" s="164">
        <v>0.3</v>
      </c>
      <c r="P744" s="164">
        <v>0</v>
      </c>
      <c r="Q744" s="164">
        <v>5</v>
      </c>
      <c r="R744" s="186">
        <v>20</v>
      </c>
      <c r="S744" s="186">
        <v>20</v>
      </c>
      <c r="T744" s="187">
        <v>112</v>
      </c>
      <c r="U744" s="187">
        <v>44.5</v>
      </c>
      <c r="V744" s="188">
        <v>0</v>
      </c>
      <c r="W744" s="188">
        <v>0</v>
      </c>
      <c r="X744" s="186">
        <v>0</v>
      </c>
      <c r="Y744" s="186">
        <v>0</v>
      </c>
      <c r="Z744" s="186">
        <v>0</v>
      </c>
      <c r="AA744" s="167">
        <v>0</v>
      </c>
      <c r="AB744" s="186">
        <v>0</v>
      </c>
      <c r="AC744" s="186">
        <v>0</v>
      </c>
      <c r="AD744" s="167">
        <v>0</v>
      </c>
      <c r="AE744" s="186">
        <v>0</v>
      </c>
      <c r="AF744" s="186">
        <v>0</v>
      </c>
      <c r="AG744" s="167">
        <v>0</v>
      </c>
      <c r="AH744" s="186">
        <v>0</v>
      </c>
      <c r="AI744" s="186">
        <v>0</v>
      </c>
      <c r="AJ744" s="167">
        <v>0</v>
      </c>
      <c r="AK744" s="186">
        <v>0</v>
      </c>
      <c r="AL744" s="186">
        <v>0</v>
      </c>
      <c r="AM744" s="167">
        <v>0</v>
      </c>
      <c r="AN744" s="186">
        <v>0</v>
      </c>
      <c r="AO744" s="186">
        <v>0</v>
      </c>
      <c r="AP744" s="167">
        <v>0</v>
      </c>
      <c r="AQ744" s="189">
        <v>121</v>
      </c>
      <c r="AR744" s="190"/>
      <c r="AS744" s="190">
        <v>0</v>
      </c>
      <c r="AT744" s="190">
        <v>5</v>
      </c>
      <c r="AU744" s="190">
        <v>116</v>
      </c>
      <c r="AV744" s="189">
        <v>121</v>
      </c>
      <c r="AW744" s="189">
        <v>99</v>
      </c>
      <c r="AX744" s="189">
        <v>820</v>
      </c>
    </row>
    <row r="745" spans="1:50" ht="20.25" hidden="1" x14ac:dyDescent="0.3">
      <c r="A745" s="163" t="s">
        <v>785</v>
      </c>
      <c r="B745" s="164">
        <v>0</v>
      </c>
      <c r="C745" s="164">
        <v>0</v>
      </c>
      <c r="D745" s="164">
        <v>0</v>
      </c>
      <c r="E745" s="164">
        <v>0</v>
      </c>
      <c r="F745" s="164">
        <v>0</v>
      </c>
      <c r="G745" s="164">
        <v>0</v>
      </c>
      <c r="H745" s="164">
        <v>0</v>
      </c>
      <c r="I745" s="164">
        <v>0</v>
      </c>
      <c r="J745" s="164">
        <v>2</v>
      </c>
      <c r="K745" s="164">
        <v>0</v>
      </c>
      <c r="L745" s="164">
        <v>0</v>
      </c>
      <c r="M745" s="164">
        <v>0</v>
      </c>
      <c r="N745" s="164">
        <v>0</v>
      </c>
      <c r="O745" s="164">
        <v>0</v>
      </c>
      <c r="P745" s="164" t="s">
        <v>105</v>
      </c>
      <c r="Q745" s="164" t="s">
        <v>105</v>
      </c>
      <c r="R745" s="186">
        <v>0</v>
      </c>
      <c r="S745" s="186">
        <v>0</v>
      </c>
      <c r="T745" s="187">
        <v>0</v>
      </c>
      <c r="U745" s="187">
        <v>0</v>
      </c>
      <c r="V745" s="188">
        <v>0</v>
      </c>
      <c r="W745" s="188">
        <v>0</v>
      </c>
      <c r="X745" s="186">
        <v>0</v>
      </c>
      <c r="Y745" s="186">
        <v>0</v>
      </c>
      <c r="Z745" s="186">
        <v>0</v>
      </c>
      <c r="AA745" s="167">
        <v>0</v>
      </c>
      <c r="AB745" s="186">
        <v>0</v>
      </c>
      <c r="AC745" s="186">
        <v>0</v>
      </c>
      <c r="AD745" s="167">
        <v>0</v>
      </c>
      <c r="AE745" s="186">
        <v>0</v>
      </c>
      <c r="AF745" s="186">
        <v>0</v>
      </c>
      <c r="AG745" s="167">
        <v>0</v>
      </c>
      <c r="AH745" s="186">
        <v>0</v>
      </c>
      <c r="AI745" s="186">
        <v>0</v>
      </c>
      <c r="AJ745" s="167">
        <v>0</v>
      </c>
      <c r="AK745" s="186">
        <v>0</v>
      </c>
      <c r="AL745" s="186">
        <v>0</v>
      </c>
      <c r="AM745" s="167">
        <v>0</v>
      </c>
      <c r="AN745" s="186">
        <v>0</v>
      </c>
      <c r="AO745" s="186">
        <v>0</v>
      </c>
      <c r="AP745" s="167">
        <v>0</v>
      </c>
      <c r="AQ745" s="189">
        <v>0</v>
      </c>
      <c r="AR745" s="190"/>
      <c r="AS745" s="190">
        <v>0</v>
      </c>
      <c r="AT745" s="190">
        <v>0</v>
      </c>
      <c r="AU745" s="190">
        <v>0</v>
      </c>
      <c r="AV745" s="189">
        <v>0</v>
      </c>
      <c r="AW745" s="189">
        <v>0</v>
      </c>
      <c r="AX745" s="189">
        <v>0</v>
      </c>
    </row>
    <row r="746" spans="1:50" ht="20.25" hidden="1" x14ac:dyDescent="0.3">
      <c r="A746" s="163" t="s">
        <v>786</v>
      </c>
      <c r="B746" s="164">
        <v>150</v>
      </c>
      <c r="C746" s="164">
        <v>150</v>
      </c>
      <c r="D746" s="164">
        <v>110</v>
      </c>
      <c r="E746" s="164">
        <v>150</v>
      </c>
      <c r="F746" s="164">
        <v>115</v>
      </c>
      <c r="G746" s="164">
        <v>171</v>
      </c>
      <c r="H746" s="164">
        <v>1049</v>
      </c>
      <c r="I746" s="164">
        <v>1143</v>
      </c>
      <c r="J746" s="164">
        <v>226</v>
      </c>
      <c r="K746" s="164">
        <v>226</v>
      </c>
      <c r="L746" s="164">
        <v>150.5</v>
      </c>
      <c r="M746" s="164">
        <v>150.5</v>
      </c>
      <c r="N746" s="164">
        <v>177</v>
      </c>
      <c r="O746" s="164">
        <v>39</v>
      </c>
      <c r="P746" s="164">
        <v>1176</v>
      </c>
      <c r="Q746" s="164">
        <v>259</v>
      </c>
      <c r="R746" s="186">
        <v>229</v>
      </c>
      <c r="S746" s="186">
        <v>229</v>
      </c>
      <c r="T746" s="187">
        <v>112.5</v>
      </c>
      <c r="U746" s="187">
        <v>111.75</v>
      </c>
      <c r="V746" s="188">
        <v>0</v>
      </c>
      <c r="W746" s="188">
        <v>0</v>
      </c>
      <c r="X746" s="186">
        <v>400</v>
      </c>
      <c r="Y746" s="186">
        <v>0</v>
      </c>
      <c r="Z746" s="186">
        <v>0</v>
      </c>
      <c r="AA746" s="167">
        <v>0</v>
      </c>
      <c r="AB746" s="186">
        <v>0</v>
      </c>
      <c r="AC746" s="186">
        <v>0</v>
      </c>
      <c r="AD746" s="167">
        <v>0</v>
      </c>
      <c r="AE746" s="186">
        <v>0</v>
      </c>
      <c r="AF746" s="186">
        <v>0</v>
      </c>
      <c r="AG746" s="167">
        <v>0</v>
      </c>
      <c r="AH746" s="186">
        <v>0</v>
      </c>
      <c r="AI746" s="186">
        <v>0</v>
      </c>
      <c r="AJ746" s="167">
        <v>0</v>
      </c>
      <c r="AK746" s="186">
        <v>0</v>
      </c>
      <c r="AL746" s="186">
        <v>0</v>
      </c>
      <c r="AM746" s="167">
        <v>0</v>
      </c>
      <c r="AN746" s="186">
        <v>0</v>
      </c>
      <c r="AO746" s="186">
        <v>0</v>
      </c>
      <c r="AP746" s="167">
        <v>0</v>
      </c>
      <c r="AQ746" s="189">
        <v>150</v>
      </c>
      <c r="AR746" s="190"/>
      <c r="AS746" s="190"/>
      <c r="AT746" s="190">
        <v>0</v>
      </c>
      <c r="AU746" s="190">
        <v>150</v>
      </c>
      <c r="AV746" s="189">
        <v>150</v>
      </c>
      <c r="AW746" s="189">
        <v>151</v>
      </c>
      <c r="AX746" s="189">
        <v>1008</v>
      </c>
    </row>
    <row r="747" spans="1:50" ht="20.25" hidden="1" x14ac:dyDescent="0.3">
      <c r="A747" s="181" t="s">
        <v>787</v>
      </c>
      <c r="B747" s="164">
        <v>4414</v>
      </c>
      <c r="C747" s="164">
        <v>4693</v>
      </c>
      <c r="D747" s="164">
        <v>4195</v>
      </c>
      <c r="E747" s="164">
        <v>4291</v>
      </c>
      <c r="F747" s="164">
        <v>6667</v>
      </c>
      <c r="G747" s="164">
        <v>6514</v>
      </c>
      <c r="H747" s="164">
        <v>1589</v>
      </c>
      <c r="I747" s="164">
        <v>1518</v>
      </c>
      <c r="J747" s="164">
        <v>4753.75</v>
      </c>
      <c r="K747" s="164">
        <v>4747</v>
      </c>
      <c r="L747" s="164">
        <v>4354.75</v>
      </c>
      <c r="M747" s="164">
        <v>4356</v>
      </c>
      <c r="N747" s="164">
        <v>1882.2</v>
      </c>
      <c r="O747" s="164">
        <v>739.03499999999997</v>
      </c>
      <c r="P747" s="164">
        <v>432</v>
      </c>
      <c r="Q747" s="164">
        <v>170</v>
      </c>
      <c r="R747" s="186">
        <v>4689</v>
      </c>
      <c r="S747" s="186">
        <v>4689</v>
      </c>
      <c r="T747" s="187">
        <v>3896.9649999999901</v>
      </c>
      <c r="U747" s="187">
        <v>3792.81</v>
      </c>
      <c r="V747" s="188">
        <v>0</v>
      </c>
      <c r="W747" s="188">
        <v>0</v>
      </c>
      <c r="X747" s="186">
        <v>4060</v>
      </c>
      <c r="Y747" s="186">
        <v>113.5</v>
      </c>
      <c r="Z747" s="186">
        <v>113.5</v>
      </c>
      <c r="AA747" s="157">
        <f>(Z747-Y747)/Y747*100</f>
        <v>0</v>
      </c>
      <c r="AB747" s="186">
        <v>1</v>
      </c>
      <c r="AC747" s="186">
        <v>0</v>
      </c>
      <c r="AD747" s="157">
        <f>(AC747-AB747)/AB747*100</f>
        <v>-100</v>
      </c>
      <c r="AE747" s="186">
        <v>1</v>
      </c>
      <c r="AF747" s="186">
        <v>1</v>
      </c>
      <c r="AG747" s="157">
        <f>(AF747-AE747)/AE747*100</f>
        <v>0</v>
      </c>
      <c r="AH747" s="186">
        <v>75.75</v>
      </c>
      <c r="AI747" s="186">
        <v>77.5</v>
      </c>
      <c r="AJ747" s="157">
        <f>(AI747-AH747)/AH747*100</f>
        <v>2.3102310231023102</v>
      </c>
      <c r="AK747" s="186">
        <v>101.7</v>
      </c>
      <c r="AL747" s="186">
        <v>77.8</v>
      </c>
      <c r="AM747" s="157">
        <f>(AL747-AK747)/AK747*100</f>
        <v>-23.500491642084569</v>
      </c>
      <c r="AN747" s="186">
        <v>1343</v>
      </c>
      <c r="AO747" s="186">
        <v>1004</v>
      </c>
      <c r="AP747" s="157">
        <f>(AO747-AN747)/AN747*100</f>
        <v>-25.24199553239017</v>
      </c>
      <c r="AQ747" s="189">
        <v>4666</v>
      </c>
      <c r="AR747" s="190">
        <v>26</v>
      </c>
      <c r="AS747" s="190">
        <v>53</v>
      </c>
      <c r="AT747" s="190">
        <v>107</v>
      </c>
      <c r="AU747" s="190">
        <v>4238</v>
      </c>
      <c r="AV747" s="189">
        <v>4345</v>
      </c>
      <c r="AW747" s="189">
        <v>5678</v>
      </c>
      <c r="AX747" s="189">
        <v>1307</v>
      </c>
    </row>
    <row r="748" spans="1:50" ht="20.25" hidden="1" x14ac:dyDescent="0.3">
      <c r="A748" s="163" t="s">
        <v>788</v>
      </c>
      <c r="B748" s="164">
        <v>10</v>
      </c>
      <c r="C748" s="164">
        <v>10</v>
      </c>
      <c r="D748" s="164">
        <v>7</v>
      </c>
      <c r="E748" s="164">
        <v>7</v>
      </c>
      <c r="F748" s="164">
        <v>10</v>
      </c>
      <c r="G748" s="164">
        <v>10</v>
      </c>
      <c r="H748" s="164">
        <v>1429</v>
      </c>
      <c r="I748" s="164">
        <v>1379</v>
      </c>
      <c r="J748" s="164">
        <v>10</v>
      </c>
      <c r="K748" s="164">
        <v>10</v>
      </c>
      <c r="L748" s="164">
        <v>10</v>
      </c>
      <c r="M748" s="164">
        <v>10</v>
      </c>
      <c r="N748" s="164">
        <v>14</v>
      </c>
      <c r="O748" s="164">
        <v>0</v>
      </c>
      <c r="P748" s="164">
        <v>1400</v>
      </c>
      <c r="Q748" s="164">
        <v>0</v>
      </c>
      <c r="R748" s="186">
        <v>10</v>
      </c>
      <c r="S748" s="186">
        <v>10</v>
      </c>
      <c r="T748" s="187">
        <v>10</v>
      </c>
      <c r="U748" s="187">
        <v>12.72</v>
      </c>
      <c r="V748" s="188">
        <v>0</v>
      </c>
      <c r="W748" s="188">
        <v>0</v>
      </c>
      <c r="X748" s="186">
        <v>0</v>
      </c>
      <c r="Y748" s="186">
        <v>0</v>
      </c>
      <c r="Z748" s="186">
        <v>0</v>
      </c>
      <c r="AA748" s="167">
        <v>0</v>
      </c>
      <c r="AB748" s="186">
        <v>0</v>
      </c>
      <c r="AC748" s="186">
        <v>0</v>
      </c>
      <c r="AD748" s="167">
        <v>0</v>
      </c>
      <c r="AE748" s="186">
        <v>0</v>
      </c>
      <c r="AF748" s="186">
        <v>0</v>
      </c>
      <c r="AG748" s="167">
        <v>0</v>
      </c>
      <c r="AH748" s="186">
        <v>0</v>
      </c>
      <c r="AI748" s="186">
        <v>0</v>
      </c>
      <c r="AJ748" s="167">
        <v>0</v>
      </c>
      <c r="AK748" s="186">
        <v>0</v>
      </c>
      <c r="AL748" s="186">
        <v>0</v>
      </c>
      <c r="AM748" s="167">
        <v>0</v>
      </c>
      <c r="AN748" s="186">
        <v>0</v>
      </c>
      <c r="AO748" s="186">
        <v>0</v>
      </c>
      <c r="AP748" s="167">
        <v>0</v>
      </c>
      <c r="AQ748" s="189">
        <v>10</v>
      </c>
      <c r="AR748" s="190"/>
      <c r="AS748" s="190"/>
      <c r="AT748" s="190">
        <v>3</v>
      </c>
      <c r="AU748" s="190">
        <v>7</v>
      </c>
      <c r="AV748" s="189">
        <v>10</v>
      </c>
      <c r="AW748" s="189">
        <v>13</v>
      </c>
      <c r="AX748" s="189">
        <v>1336</v>
      </c>
    </row>
    <row r="749" spans="1:50" ht="20.25" hidden="1" x14ac:dyDescent="0.3">
      <c r="A749" s="163" t="s">
        <v>789</v>
      </c>
      <c r="B749" s="164">
        <v>217</v>
      </c>
      <c r="C749" s="164">
        <v>231</v>
      </c>
      <c r="D749" s="164">
        <v>178</v>
      </c>
      <c r="E749" s="164">
        <v>193</v>
      </c>
      <c r="F749" s="164">
        <v>233</v>
      </c>
      <c r="G749" s="164">
        <v>245</v>
      </c>
      <c r="H749" s="164">
        <v>1309</v>
      </c>
      <c r="I749" s="164">
        <v>1268</v>
      </c>
      <c r="J749" s="164">
        <v>290.5</v>
      </c>
      <c r="K749" s="164">
        <v>284.5</v>
      </c>
      <c r="L749" s="164">
        <v>168.5</v>
      </c>
      <c r="M749" s="164">
        <v>177.5</v>
      </c>
      <c r="N749" s="164">
        <v>440.53500000000003</v>
      </c>
      <c r="O749" s="164">
        <v>171.11500000000001</v>
      </c>
      <c r="P749" s="164">
        <v>2614</v>
      </c>
      <c r="Q749" s="164">
        <v>964</v>
      </c>
      <c r="R749" s="186">
        <v>231</v>
      </c>
      <c r="S749" s="186">
        <v>231</v>
      </c>
      <c r="T749" s="187">
        <v>144.815</v>
      </c>
      <c r="U749" s="187">
        <v>202.32</v>
      </c>
      <c r="V749" s="188">
        <v>0</v>
      </c>
      <c r="W749" s="188">
        <v>0</v>
      </c>
      <c r="X749" s="186">
        <v>0</v>
      </c>
      <c r="Y749" s="186">
        <v>14</v>
      </c>
      <c r="Z749" s="186">
        <v>14</v>
      </c>
      <c r="AA749" s="167">
        <v>0</v>
      </c>
      <c r="AB749" s="186">
        <v>0</v>
      </c>
      <c r="AC749" s="186">
        <v>0</v>
      </c>
      <c r="AD749" s="167">
        <v>0</v>
      </c>
      <c r="AE749" s="186">
        <v>0</v>
      </c>
      <c r="AF749" s="186">
        <v>0</v>
      </c>
      <c r="AG749" s="167">
        <v>0</v>
      </c>
      <c r="AH749" s="186">
        <v>1.25</v>
      </c>
      <c r="AI749" s="186">
        <v>4</v>
      </c>
      <c r="AJ749" s="167">
        <v>220.00000000000003</v>
      </c>
      <c r="AK749" s="186">
        <v>2</v>
      </c>
      <c r="AL749" s="186">
        <v>3</v>
      </c>
      <c r="AM749" s="167">
        <v>50</v>
      </c>
      <c r="AN749" s="186">
        <v>1600</v>
      </c>
      <c r="AO749" s="186">
        <v>750</v>
      </c>
      <c r="AP749" s="167">
        <v>53.125</v>
      </c>
      <c r="AQ749" s="189">
        <v>245</v>
      </c>
      <c r="AR749" s="190">
        <v>14</v>
      </c>
      <c r="AS749" s="190"/>
      <c r="AT749" s="190">
        <v>24</v>
      </c>
      <c r="AU749" s="190">
        <v>193</v>
      </c>
      <c r="AV749" s="189">
        <v>217</v>
      </c>
      <c r="AW749" s="189">
        <v>250</v>
      </c>
      <c r="AX749" s="189">
        <v>1151</v>
      </c>
    </row>
    <row r="750" spans="1:50" ht="20.25" hidden="1" x14ac:dyDescent="0.3">
      <c r="A750" s="163" t="s">
        <v>790</v>
      </c>
      <c r="B750" s="164">
        <v>4187</v>
      </c>
      <c r="C750" s="164">
        <v>4452</v>
      </c>
      <c r="D750" s="164">
        <v>4010</v>
      </c>
      <c r="E750" s="164">
        <v>4091</v>
      </c>
      <c r="F750" s="164">
        <v>6424</v>
      </c>
      <c r="G750" s="164">
        <v>6259</v>
      </c>
      <c r="H750" s="164">
        <v>1602</v>
      </c>
      <c r="I750" s="164">
        <v>1530</v>
      </c>
      <c r="J750" s="164">
        <v>4453.25</v>
      </c>
      <c r="K750" s="164">
        <v>4452.5</v>
      </c>
      <c r="L750" s="164">
        <v>4176.25</v>
      </c>
      <c r="M750" s="164">
        <v>4168.5</v>
      </c>
      <c r="N750" s="164">
        <v>1427.665</v>
      </c>
      <c r="O750" s="164">
        <v>567.91999999999996</v>
      </c>
      <c r="P750" s="164">
        <v>342</v>
      </c>
      <c r="Q750" s="164">
        <v>136</v>
      </c>
      <c r="R750" s="186">
        <v>4448</v>
      </c>
      <c r="S750" s="186">
        <v>4448</v>
      </c>
      <c r="T750" s="187">
        <v>3742.1499999999901</v>
      </c>
      <c r="U750" s="187">
        <v>3577.77</v>
      </c>
      <c r="V750" s="188">
        <v>0</v>
      </c>
      <c r="W750" s="188">
        <v>0</v>
      </c>
      <c r="X750" s="186">
        <v>4060</v>
      </c>
      <c r="Y750" s="186">
        <v>99.5</v>
      </c>
      <c r="Z750" s="186">
        <v>99.5</v>
      </c>
      <c r="AA750" s="167">
        <v>0</v>
      </c>
      <c r="AB750" s="186">
        <v>1</v>
      </c>
      <c r="AC750" s="186">
        <v>0</v>
      </c>
      <c r="AD750" s="167">
        <v>100</v>
      </c>
      <c r="AE750" s="186">
        <v>1</v>
      </c>
      <c r="AF750" s="186">
        <v>1</v>
      </c>
      <c r="AG750" s="167">
        <v>0</v>
      </c>
      <c r="AH750" s="186">
        <v>74.5</v>
      </c>
      <c r="AI750" s="186">
        <v>73.5</v>
      </c>
      <c r="AJ750" s="167">
        <v>1.34228187919463</v>
      </c>
      <c r="AK750" s="186">
        <v>99.7</v>
      </c>
      <c r="AL750" s="186">
        <v>74.8</v>
      </c>
      <c r="AM750" s="167">
        <v>24.974924774323</v>
      </c>
      <c r="AN750" s="186">
        <v>1338</v>
      </c>
      <c r="AO750" s="186">
        <v>1018</v>
      </c>
      <c r="AP750" s="167">
        <v>23.916292974588899</v>
      </c>
      <c r="AQ750" s="189">
        <v>4411</v>
      </c>
      <c r="AR750" s="190">
        <v>12</v>
      </c>
      <c r="AS750" s="190">
        <v>53</v>
      </c>
      <c r="AT750" s="190">
        <v>80</v>
      </c>
      <c r="AU750" s="190">
        <v>4038</v>
      </c>
      <c r="AV750" s="189">
        <v>4118</v>
      </c>
      <c r="AW750" s="189">
        <v>5415</v>
      </c>
      <c r="AX750" s="189">
        <v>1315</v>
      </c>
    </row>
    <row r="751" spans="1:50" ht="20.25" hidden="1" x14ac:dyDescent="0.3">
      <c r="A751" s="181" t="s">
        <v>791</v>
      </c>
      <c r="B751" s="164">
        <v>3297</v>
      </c>
      <c r="C751" s="164">
        <v>3313</v>
      </c>
      <c r="D751" s="164">
        <v>2721</v>
      </c>
      <c r="E751" s="164">
        <v>2770</v>
      </c>
      <c r="F751" s="164">
        <v>3546</v>
      </c>
      <c r="G751" s="164">
        <v>3506</v>
      </c>
      <c r="H751" s="164">
        <v>1303</v>
      </c>
      <c r="I751" s="164">
        <v>1266</v>
      </c>
      <c r="J751" s="164">
        <v>3183.75</v>
      </c>
      <c r="K751" s="164">
        <v>4151.75</v>
      </c>
      <c r="L751" s="164">
        <v>1853.25</v>
      </c>
      <c r="M751" s="164">
        <v>1762.25</v>
      </c>
      <c r="N751" s="164">
        <v>3714.29</v>
      </c>
      <c r="O751" s="164">
        <v>3017.3700000000003</v>
      </c>
      <c r="P751" s="164">
        <v>2004</v>
      </c>
      <c r="Q751" s="164">
        <v>1712</v>
      </c>
      <c r="R751" s="186">
        <v>3132.44</v>
      </c>
      <c r="S751" s="186">
        <v>3032.66</v>
      </c>
      <c r="T751" s="187">
        <v>2834.6174999999989</v>
      </c>
      <c r="U751" s="187">
        <v>2491.77</v>
      </c>
      <c r="V751" s="188">
        <v>0</v>
      </c>
      <c r="W751" s="188">
        <v>0</v>
      </c>
      <c r="X751" s="186">
        <v>3785</v>
      </c>
      <c r="Y751" s="186">
        <v>137.5</v>
      </c>
      <c r="Z751" s="186">
        <v>135.5</v>
      </c>
      <c r="AA751" s="157">
        <f>(Z751-Y751)/Y751*100</f>
        <v>-1.4545454545454546</v>
      </c>
      <c r="AB751" s="186">
        <v>14</v>
      </c>
      <c r="AC751" s="186">
        <v>0.9</v>
      </c>
      <c r="AD751" s="157">
        <f>(AC751-AB751)/AB751*100</f>
        <v>-93.571428571428569</v>
      </c>
      <c r="AE751" s="186">
        <v>16</v>
      </c>
      <c r="AF751" s="186">
        <v>12.9</v>
      </c>
      <c r="AG751" s="157">
        <f>(AF751-AE751)/AE751*100</f>
        <v>-19.374999999999996</v>
      </c>
      <c r="AH751" s="186">
        <v>110.5</v>
      </c>
      <c r="AI751" s="186">
        <v>121.5</v>
      </c>
      <c r="AJ751" s="157">
        <f>(AI751-AH751)/AH751*100</f>
        <v>9.9547511312217196</v>
      </c>
      <c r="AK751" s="186">
        <v>92</v>
      </c>
      <c r="AL751" s="186">
        <v>95</v>
      </c>
      <c r="AM751" s="157">
        <f>(AL751-AK751)/AK751*100</f>
        <v>3.2608695652173911</v>
      </c>
      <c r="AN751" s="186">
        <v>833</v>
      </c>
      <c r="AO751" s="186">
        <v>782</v>
      </c>
      <c r="AP751" s="157">
        <f>(AO751-AN751)/AN751*100</f>
        <v>-6.1224489795918364</v>
      </c>
      <c r="AQ751" s="189">
        <v>3293</v>
      </c>
      <c r="AR751" s="190">
        <v>14</v>
      </c>
      <c r="AS751" s="190">
        <v>34</v>
      </c>
      <c r="AT751" s="190">
        <v>497</v>
      </c>
      <c r="AU751" s="190">
        <v>2736</v>
      </c>
      <c r="AV751" s="189">
        <v>3233</v>
      </c>
      <c r="AW751" s="189">
        <v>3807</v>
      </c>
      <c r="AX751" s="189">
        <v>1178</v>
      </c>
    </row>
    <row r="752" spans="1:50" ht="20.25" hidden="1" x14ac:dyDescent="0.3">
      <c r="A752" s="163" t="s">
        <v>792</v>
      </c>
      <c r="B752" s="164">
        <v>178</v>
      </c>
      <c r="C752" s="164">
        <v>178</v>
      </c>
      <c r="D752" s="164">
        <v>108</v>
      </c>
      <c r="E752" s="164">
        <v>116</v>
      </c>
      <c r="F752" s="164">
        <v>111</v>
      </c>
      <c r="G752" s="164">
        <v>118</v>
      </c>
      <c r="H752" s="164">
        <v>1028</v>
      </c>
      <c r="I752" s="164">
        <v>1020</v>
      </c>
      <c r="J752" s="164">
        <v>213.5</v>
      </c>
      <c r="K752" s="164">
        <v>282</v>
      </c>
      <c r="L752" s="164">
        <v>116</v>
      </c>
      <c r="M752" s="164">
        <v>124</v>
      </c>
      <c r="N752" s="164">
        <v>1138.8499999999999</v>
      </c>
      <c r="O752" s="164">
        <v>392.7</v>
      </c>
      <c r="P752" s="164">
        <v>9818</v>
      </c>
      <c r="Q752" s="164">
        <v>3167</v>
      </c>
      <c r="R752" s="186">
        <v>165</v>
      </c>
      <c r="S752" s="186">
        <v>190</v>
      </c>
      <c r="T752" s="187">
        <v>172.80250000000001</v>
      </c>
      <c r="U752" s="187">
        <v>119.55</v>
      </c>
      <c r="V752" s="188">
        <v>0</v>
      </c>
      <c r="W752" s="188">
        <v>0</v>
      </c>
      <c r="X752" s="186">
        <v>0</v>
      </c>
      <c r="Y752" s="186">
        <v>0</v>
      </c>
      <c r="Z752" s="186">
        <v>0</v>
      </c>
      <c r="AA752" s="167">
        <v>0</v>
      </c>
      <c r="AB752" s="186">
        <v>0</v>
      </c>
      <c r="AC752" s="186">
        <v>0</v>
      </c>
      <c r="AD752" s="167">
        <v>0</v>
      </c>
      <c r="AE752" s="186">
        <v>0</v>
      </c>
      <c r="AF752" s="186">
        <v>0</v>
      </c>
      <c r="AG752" s="167">
        <v>0</v>
      </c>
      <c r="AH752" s="186">
        <v>0</v>
      </c>
      <c r="AI752" s="186">
        <v>0</v>
      </c>
      <c r="AJ752" s="167">
        <v>0</v>
      </c>
      <c r="AK752" s="186">
        <v>0</v>
      </c>
      <c r="AL752" s="186">
        <v>0</v>
      </c>
      <c r="AM752" s="167">
        <v>0</v>
      </c>
      <c r="AN752" s="186">
        <v>0</v>
      </c>
      <c r="AO752" s="186">
        <v>0</v>
      </c>
      <c r="AP752" s="167">
        <v>0</v>
      </c>
      <c r="AQ752" s="189">
        <v>185</v>
      </c>
      <c r="AR752" s="190">
        <v>10</v>
      </c>
      <c r="AS752" s="190">
        <v>3</v>
      </c>
      <c r="AT752" s="190">
        <v>62</v>
      </c>
      <c r="AU752" s="190">
        <v>113</v>
      </c>
      <c r="AV752" s="189">
        <v>175</v>
      </c>
      <c r="AW752" s="189">
        <v>171</v>
      </c>
      <c r="AX752" s="189">
        <v>978</v>
      </c>
    </row>
    <row r="753" spans="1:50" ht="20.25" hidden="1" x14ac:dyDescent="0.3">
      <c r="A753" s="163" t="s">
        <v>793</v>
      </c>
      <c r="B753" s="164">
        <v>80</v>
      </c>
      <c r="C753" s="164">
        <v>72</v>
      </c>
      <c r="D753" s="164">
        <v>80</v>
      </c>
      <c r="E753" s="164">
        <v>50</v>
      </c>
      <c r="F753" s="164">
        <v>26</v>
      </c>
      <c r="G753" s="164">
        <v>35</v>
      </c>
      <c r="H753" s="164">
        <v>325</v>
      </c>
      <c r="I753" s="164">
        <v>696</v>
      </c>
      <c r="J753" s="164">
        <v>72</v>
      </c>
      <c r="K753" s="164">
        <v>75</v>
      </c>
      <c r="L753" s="164">
        <v>51</v>
      </c>
      <c r="M753" s="164">
        <v>49</v>
      </c>
      <c r="N753" s="164">
        <v>0</v>
      </c>
      <c r="O753" s="164">
        <v>0</v>
      </c>
      <c r="P753" s="164">
        <v>0</v>
      </c>
      <c r="Q753" s="164">
        <v>0</v>
      </c>
      <c r="R753" s="186">
        <v>70</v>
      </c>
      <c r="S753" s="186">
        <v>64</v>
      </c>
      <c r="T753" s="187">
        <v>66.75</v>
      </c>
      <c r="U753" s="187">
        <v>52</v>
      </c>
      <c r="V753" s="188">
        <v>0</v>
      </c>
      <c r="W753" s="188">
        <v>0</v>
      </c>
      <c r="X753" s="186">
        <v>0</v>
      </c>
      <c r="Y753" s="186">
        <v>0</v>
      </c>
      <c r="Z753" s="186">
        <v>0</v>
      </c>
      <c r="AA753" s="167">
        <v>0</v>
      </c>
      <c r="AB753" s="186">
        <v>0</v>
      </c>
      <c r="AC753" s="186">
        <v>0</v>
      </c>
      <c r="AD753" s="167">
        <v>0</v>
      </c>
      <c r="AE753" s="186">
        <v>0</v>
      </c>
      <c r="AF753" s="186">
        <v>0</v>
      </c>
      <c r="AG753" s="167">
        <v>0</v>
      </c>
      <c r="AH753" s="186">
        <v>0</v>
      </c>
      <c r="AI753" s="186">
        <v>0</v>
      </c>
      <c r="AJ753" s="167">
        <v>0</v>
      </c>
      <c r="AK753" s="186">
        <v>0</v>
      </c>
      <c r="AL753" s="186">
        <v>0</v>
      </c>
      <c r="AM753" s="167">
        <v>0</v>
      </c>
      <c r="AN753" s="186">
        <v>0</v>
      </c>
      <c r="AO753" s="186">
        <v>0</v>
      </c>
      <c r="AP753" s="167">
        <v>0</v>
      </c>
      <c r="AQ753" s="189">
        <v>72</v>
      </c>
      <c r="AR753" s="190"/>
      <c r="AS753" s="190"/>
      <c r="AT753" s="190">
        <v>0</v>
      </c>
      <c r="AU753" s="190">
        <v>50</v>
      </c>
      <c r="AV753" s="189">
        <v>50</v>
      </c>
      <c r="AW753" s="189">
        <v>23</v>
      </c>
      <c r="AX753" s="189">
        <v>458</v>
      </c>
    </row>
    <row r="754" spans="1:50" ht="20.25" hidden="1" x14ac:dyDescent="0.3">
      <c r="A754" s="163" t="s">
        <v>794</v>
      </c>
      <c r="B754" s="164">
        <v>85</v>
      </c>
      <c r="C754" s="164">
        <v>85</v>
      </c>
      <c r="D754" s="164">
        <v>67</v>
      </c>
      <c r="E754" s="164">
        <v>85</v>
      </c>
      <c r="F754" s="164">
        <v>58</v>
      </c>
      <c r="G754" s="164">
        <v>73</v>
      </c>
      <c r="H754" s="164">
        <v>866</v>
      </c>
      <c r="I754" s="164">
        <v>856</v>
      </c>
      <c r="J754" s="164">
        <v>109</v>
      </c>
      <c r="K754" s="164">
        <v>85</v>
      </c>
      <c r="L754" s="164">
        <v>64</v>
      </c>
      <c r="M754" s="164">
        <v>63</v>
      </c>
      <c r="N754" s="164">
        <v>114</v>
      </c>
      <c r="O754" s="164">
        <v>17</v>
      </c>
      <c r="P754" s="164">
        <v>1781</v>
      </c>
      <c r="Q754" s="164">
        <v>270</v>
      </c>
      <c r="R754" s="186">
        <v>84.25</v>
      </c>
      <c r="S754" s="186">
        <v>54.75</v>
      </c>
      <c r="T754" s="187">
        <v>26</v>
      </c>
      <c r="U754" s="187">
        <v>22.75</v>
      </c>
      <c r="V754" s="188">
        <v>0</v>
      </c>
      <c r="W754" s="188">
        <v>0</v>
      </c>
      <c r="X754" s="186">
        <v>0</v>
      </c>
      <c r="Y754" s="186">
        <v>0</v>
      </c>
      <c r="Z754" s="186">
        <v>0</v>
      </c>
      <c r="AA754" s="167">
        <v>0</v>
      </c>
      <c r="AB754" s="186">
        <v>0</v>
      </c>
      <c r="AC754" s="186">
        <v>0</v>
      </c>
      <c r="AD754" s="167">
        <v>0</v>
      </c>
      <c r="AE754" s="186">
        <v>0</v>
      </c>
      <c r="AF754" s="186">
        <v>0</v>
      </c>
      <c r="AG754" s="167">
        <v>0</v>
      </c>
      <c r="AH754" s="186">
        <v>0</v>
      </c>
      <c r="AI754" s="186">
        <v>0</v>
      </c>
      <c r="AJ754" s="167">
        <v>0</v>
      </c>
      <c r="AK754" s="186">
        <v>0</v>
      </c>
      <c r="AL754" s="186">
        <v>0</v>
      </c>
      <c r="AM754" s="167">
        <v>0</v>
      </c>
      <c r="AN754" s="186">
        <v>0</v>
      </c>
      <c r="AO754" s="186">
        <v>0</v>
      </c>
      <c r="AP754" s="167">
        <v>0</v>
      </c>
      <c r="AQ754" s="189">
        <v>85</v>
      </c>
      <c r="AR754" s="190"/>
      <c r="AS754" s="190"/>
      <c r="AT754" s="190">
        <v>0</v>
      </c>
      <c r="AU754" s="190">
        <v>85</v>
      </c>
      <c r="AV754" s="189">
        <v>85</v>
      </c>
      <c r="AW754" s="189">
        <v>57</v>
      </c>
      <c r="AX754" s="189">
        <v>667</v>
      </c>
    </row>
    <row r="755" spans="1:50" ht="20.25" hidden="1" x14ac:dyDescent="0.3">
      <c r="A755" s="163" t="s">
        <v>795</v>
      </c>
      <c r="B755" s="164">
        <v>442</v>
      </c>
      <c r="C755" s="164">
        <v>445</v>
      </c>
      <c r="D755" s="164">
        <v>341</v>
      </c>
      <c r="E755" s="164">
        <v>369</v>
      </c>
      <c r="F755" s="164">
        <v>406</v>
      </c>
      <c r="G755" s="164">
        <v>423</v>
      </c>
      <c r="H755" s="164">
        <v>1191</v>
      </c>
      <c r="I755" s="164">
        <v>1145</v>
      </c>
      <c r="J755" s="164">
        <v>308</v>
      </c>
      <c r="K755" s="164">
        <v>304</v>
      </c>
      <c r="L755" s="164">
        <v>137</v>
      </c>
      <c r="M755" s="164">
        <v>150</v>
      </c>
      <c r="N755" s="164">
        <v>70.44</v>
      </c>
      <c r="O755" s="164">
        <v>15.6</v>
      </c>
      <c r="P755" s="164">
        <v>514</v>
      </c>
      <c r="Q755" s="164">
        <v>104</v>
      </c>
      <c r="R755" s="186">
        <v>437</v>
      </c>
      <c r="S755" s="186">
        <v>465.75</v>
      </c>
      <c r="T755" s="187">
        <v>319.71499999999901</v>
      </c>
      <c r="U755" s="187">
        <v>225.5</v>
      </c>
      <c r="V755" s="188">
        <v>0</v>
      </c>
      <c r="W755" s="188">
        <v>0</v>
      </c>
      <c r="X755" s="186">
        <v>449</v>
      </c>
      <c r="Y755" s="186">
        <v>47</v>
      </c>
      <c r="Z755" s="186">
        <v>57</v>
      </c>
      <c r="AA755" s="167">
        <v>21.276595744680851</v>
      </c>
      <c r="AB755" s="186">
        <v>10</v>
      </c>
      <c r="AC755" s="186">
        <v>0</v>
      </c>
      <c r="AD755" s="167">
        <v>100</v>
      </c>
      <c r="AE755" s="186">
        <v>0</v>
      </c>
      <c r="AF755" s="186">
        <v>0</v>
      </c>
      <c r="AG755" s="167">
        <v>0</v>
      </c>
      <c r="AH755" s="186">
        <v>35</v>
      </c>
      <c r="AI755" s="186">
        <v>47</v>
      </c>
      <c r="AJ755" s="167">
        <v>34.285714285714285</v>
      </c>
      <c r="AK755" s="186">
        <v>38</v>
      </c>
      <c r="AL755" s="186">
        <v>42</v>
      </c>
      <c r="AM755" s="167">
        <v>10.526315789473683</v>
      </c>
      <c r="AN755" s="186">
        <v>1086</v>
      </c>
      <c r="AO755" s="186">
        <v>894</v>
      </c>
      <c r="AP755" s="167">
        <v>17.6795580110497</v>
      </c>
      <c r="AQ755" s="189">
        <v>445</v>
      </c>
      <c r="AR755" s="190"/>
      <c r="AS755" s="190"/>
      <c r="AT755" s="190">
        <v>73</v>
      </c>
      <c r="AU755" s="190">
        <v>369</v>
      </c>
      <c r="AV755" s="189">
        <v>442</v>
      </c>
      <c r="AW755" s="189">
        <v>459</v>
      </c>
      <c r="AX755" s="189">
        <v>1038</v>
      </c>
    </row>
    <row r="756" spans="1:50" ht="20.25" hidden="1" x14ac:dyDescent="0.3">
      <c r="A756" s="163" t="s">
        <v>796</v>
      </c>
      <c r="B756" s="164">
        <v>0</v>
      </c>
      <c r="C756" s="164">
        <v>11</v>
      </c>
      <c r="D756" s="164">
        <v>0</v>
      </c>
      <c r="E756" s="164">
        <v>0</v>
      </c>
      <c r="F756" s="164">
        <v>0</v>
      </c>
      <c r="G756" s="164">
        <v>0</v>
      </c>
      <c r="H756" s="164">
        <v>0</v>
      </c>
      <c r="I756" s="164">
        <v>0</v>
      </c>
      <c r="J756" s="164">
        <v>10</v>
      </c>
      <c r="K756" s="164">
        <v>11</v>
      </c>
      <c r="L756" s="164">
        <v>0</v>
      </c>
      <c r="M756" s="164">
        <v>0</v>
      </c>
      <c r="N756" s="164">
        <v>0</v>
      </c>
      <c r="O756" s="164">
        <v>0</v>
      </c>
      <c r="P756" s="164" t="s">
        <v>105</v>
      </c>
      <c r="Q756" s="164" t="s">
        <v>105</v>
      </c>
      <c r="R756" s="186">
        <v>12.75</v>
      </c>
      <c r="S756" s="186">
        <v>13.25</v>
      </c>
      <c r="T756" s="187">
        <v>9.25</v>
      </c>
      <c r="U756" s="187">
        <v>5.25</v>
      </c>
      <c r="V756" s="188">
        <v>0</v>
      </c>
      <c r="W756" s="188">
        <v>0</v>
      </c>
      <c r="X756" s="186">
        <v>0</v>
      </c>
      <c r="Y756" s="186">
        <v>0</v>
      </c>
      <c r="Z756" s="186">
        <v>0</v>
      </c>
      <c r="AA756" s="167">
        <v>0</v>
      </c>
      <c r="AB756" s="186">
        <v>0</v>
      </c>
      <c r="AC756" s="186">
        <v>0</v>
      </c>
      <c r="AD756" s="167">
        <v>0</v>
      </c>
      <c r="AE756" s="186">
        <v>0</v>
      </c>
      <c r="AF756" s="186">
        <v>0</v>
      </c>
      <c r="AG756" s="167">
        <v>0</v>
      </c>
      <c r="AH756" s="186">
        <v>0</v>
      </c>
      <c r="AI756" s="186">
        <v>0</v>
      </c>
      <c r="AJ756" s="167">
        <v>0</v>
      </c>
      <c r="AK756" s="186">
        <v>0</v>
      </c>
      <c r="AL756" s="186">
        <v>53</v>
      </c>
      <c r="AM756" s="167">
        <v>0</v>
      </c>
      <c r="AN756" s="186" t="s">
        <v>105</v>
      </c>
      <c r="AO756" s="186" t="s">
        <v>105</v>
      </c>
      <c r="AP756" s="167">
        <v>0</v>
      </c>
      <c r="AQ756" s="189">
        <v>11</v>
      </c>
      <c r="AR756" s="190"/>
      <c r="AS756" s="190"/>
      <c r="AT756" s="190">
        <v>0</v>
      </c>
      <c r="AU756" s="190">
        <v>0</v>
      </c>
      <c r="AV756" s="189">
        <v>0</v>
      </c>
      <c r="AW756" s="189">
        <v>0</v>
      </c>
      <c r="AX756" s="189">
        <v>0</v>
      </c>
    </row>
    <row r="757" spans="1:50" ht="20.25" hidden="1" x14ac:dyDescent="0.3">
      <c r="A757" s="163" t="s">
        <v>797</v>
      </c>
      <c r="B757" s="164">
        <v>2480</v>
      </c>
      <c r="C757" s="164">
        <v>2480</v>
      </c>
      <c r="D757" s="164">
        <v>2094</v>
      </c>
      <c r="E757" s="164">
        <v>2119</v>
      </c>
      <c r="F757" s="164">
        <v>2913</v>
      </c>
      <c r="G757" s="164">
        <v>2814</v>
      </c>
      <c r="H757" s="164">
        <v>1391</v>
      </c>
      <c r="I757" s="164">
        <v>1328</v>
      </c>
      <c r="J757" s="164">
        <v>2409.25</v>
      </c>
      <c r="K757" s="164">
        <v>3373.25</v>
      </c>
      <c r="L757" s="164">
        <v>1454.25</v>
      </c>
      <c r="M757" s="164">
        <v>1375.25</v>
      </c>
      <c r="N757" s="164">
        <v>2391</v>
      </c>
      <c r="O757" s="164">
        <v>2592</v>
      </c>
      <c r="P757" s="164">
        <v>1644</v>
      </c>
      <c r="Q757" s="164">
        <v>1885</v>
      </c>
      <c r="R757" s="186">
        <v>2331.44</v>
      </c>
      <c r="S757" s="186">
        <v>2204.91</v>
      </c>
      <c r="T757" s="187">
        <v>2198.1</v>
      </c>
      <c r="U757" s="187">
        <v>2066.2199999999998</v>
      </c>
      <c r="V757" s="188">
        <v>0</v>
      </c>
      <c r="W757" s="188">
        <v>0</v>
      </c>
      <c r="X757" s="186">
        <v>3336</v>
      </c>
      <c r="Y757" s="186">
        <v>90.5</v>
      </c>
      <c r="Z757" s="186">
        <v>78.5</v>
      </c>
      <c r="AA757" s="167">
        <v>13.2596685082873</v>
      </c>
      <c r="AB757" s="186">
        <v>4</v>
      </c>
      <c r="AC757" s="186">
        <v>0.9</v>
      </c>
      <c r="AD757" s="167">
        <v>77.5</v>
      </c>
      <c r="AE757" s="186">
        <v>16</v>
      </c>
      <c r="AF757" s="186">
        <v>12.9</v>
      </c>
      <c r="AG757" s="167">
        <v>19.375</v>
      </c>
      <c r="AH757" s="186">
        <v>75.5</v>
      </c>
      <c r="AI757" s="186">
        <v>74.5</v>
      </c>
      <c r="AJ757" s="167">
        <v>1.32450331125828</v>
      </c>
      <c r="AK757" s="186">
        <v>54</v>
      </c>
      <c r="AL757" s="186">
        <v>0</v>
      </c>
      <c r="AM757" s="167">
        <v>100</v>
      </c>
      <c r="AN757" s="186">
        <v>715</v>
      </c>
      <c r="AO757" s="186">
        <v>0</v>
      </c>
      <c r="AP757" s="167">
        <v>100</v>
      </c>
      <c r="AQ757" s="189">
        <v>2453</v>
      </c>
      <c r="AR757" s="190">
        <v>4</v>
      </c>
      <c r="AS757" s="190">
        <v>31</v>
      </c>
      <c r="AT757" s="190">
        <v>361</v>
      </c>
      <c r="AU757" s="190">
        <v>2088</v>
      </c>
      <c r="AV757" s="189">
        <v>2449</v>
      </c>
      <c r="AW757" s="189">
        <v>3056</v>
      </c>
      <c r="AX757" s="189">
        <v>1248</v>
      </c>
    </row>
    <row r="758" spans="1:50" ht="20.25" hidden="1" x14ac:dyDescent="0.3">
      <c r="A758" s="163" t="s">
        <v>798</v>
      </c>
      <c r="B758" s="164">
        <v>32</v>
      </c>
      <c r="C758" s="164">
        <v>42</v>
      </c>
      <c r="D758" s="164">
        <v>31</v>
      </c>
      <c r="E758" s="164">
        <v>31</v>
      </c>
      <c r="F758" s="164">
        <v>32</v>
      </c>
      <c r="G758" s="164">
        <v>43</v>
      </c>
      <c r="H758" s="164">
        <v>1032</v>
      </c>
      <c r="I758" s="164">
        <v>1392</v>
      </c>
      <c r="J758" s="164">
        <v>62</v>
      </c>
      <c r="K758" s="164">
        <v>21.5</v>
      </c>
      <c r="L758" s="164">
        <v>31</v>
      </c>
      <c r="M758" s="164">
        <v>1</v>
      </c>
      <c r="N758" s="164">
        <v>0</v>
      </c>
      <c r="O758" s="164">
        <v>7.0000000000000007E-2</v>
      </c>
      <c r="P758" s="164">
        <v>0</v>
      </c>
      <c r="Q758" s="164">
        <v>70</v>
      </c>
      <c r="R758" s="186">
        <v>32</v>
      </c>
      <c r="S758" s="186">
        <v>40</v>
      </c>
      <c r="T758" s="187">
        <v>42</v>
      </c>
      <c r="U758" s="187">
        <v>0.5</v>
      </c>
      <c r="V758" s="188">
        <v>0</v>
      </c>
      <c r="W758" s="188">
        <v>0</v>
      </c>
      <c r="X758" s="186">
        <v>0</v>
      </c>
      <c r="Y758" s="186">
        <v>0</v>
      </c>
      <c r="Z758" s="186">
        <v>0</v>
      </c>
      <c r="AA758" s="167">
        <v>0</v>
      </c>
      <c r="AB758" s="186">
        <v>0</v>
      </c>
      <c r="AC758" s="186">
        <v>0</v>
      </c>
      <c r="AD758" s="167">
        <v>0</v>
      </c>
      <c r="AE758" s="186">
        <v>0</v>
      </c>
      <c r="AF758" s="186">
        <v>0</v>
      </c>
      <c r="AG758" s="167">
        <v>0</v>
      </c>
      <c r="AH758" s="186">
        <v>0</v>
      </c>
      <c r="AI758" s="186">
        <v>0</v>
      </c>
      <c r="AJ758" s="167">
        <v>0</v>
      </c>
      <c r="AK758" s="186">
        <v>0</v>
      </c>
      <c r="AL758" s="186">
        <v>0</v>
      </c>
      <c r="AM758" s="167">
        <v>0</v>
      </c>
      <c r="AN758" s="186">
        <v>0</v>
      </c>
      <c r="AO758" s="186">
        <v>0</v>
      </c>
      <c r="AP758" s="167">
        <v>0</v>
      </c>
      <c r="AQ758" s="189">
        <v>42</v>
      </c>
      <c r="AR758" s="190"/>
      <c r="AS758" s="190"/>
      <c r="AT758" s="190">
        <v>1</v>
      </c>
      <c r="AU758" s="190">
        <v>31</v>
      </c>
      <c r="AV758" s="189">
        <v>32</v>
      </c>
      <c r="AW758" s="189">
        <v>41</v>
      </c>
      <c r="AX758" s="189">
        <v>1286</v>
      </c>
    </row>
    <row r="759" spans="1:50" ht="20.25" hidden="1" x14ac:dyDescent="0.3">
      <c r="A759" s="181" t="s">
        <v>799</v>
      </c>
      <c r="B759" s="164">
        <v>1301</v>
      </c>
      <c r="C759" s="164">
        <v>1301</v>
      </c>
      <c r="D759" s="164">
        <v>889</v>
      </c>
      <c r="E759" s="164">
        <v>1160</v>
      </c>
      <c r="F759" s="164">
        <v>648</v>
      </c>
      <c r="G759" s="164">
        <v>995</v>
      </c>
      <c r="H759" s="164">
        <v>729</v>
      </c>
      <c r="I759" s="164">
        <v>858</v>
      </c>
      <c r="J759" s="164">
        <v>2107.75</v>
      </c>
      <c r="K759" s="164">
        <v>2062</v>
      </c>
      <c r="L759" s="164">
        <v>1075.25</v>
      </c>
      <c r="M759" s="164">
        <v>993.25</v>
      </c>
      <c r="N759" s="164">
        <v>566.1</v>
      </c>
      <c r="O759" s="164">
        <v>243.75</v>
      </c>
      <c r="P759" s="164">
        <v>526</v>
      </c>
      <c r="Q759" s="164">
        <v>245</v>
      </c>
      <c r="R759" s="186">
        <v>1361</v>
      </c>
      <c r="S759" s="186">
        <v>1455.25</v>
      </c>
      <c r="T759" s="187">
        <v>691.48749999999995</v>
      </c>
      <c r="U759" s="187">
        <v>437.52</v>
      </c>
      <c r="V759" s="188">
        <v>0</v>
      </c>
      <c r="W759" s="188">
        <v>0</v>
      </c>
      <c r="X759" s="186">
        <v>1166</v>
      </c>
      <c r="Y759" s="186">
        <v>62</v>
      </c>
      <c r="Z759" s="186">
        <v>101</v>
      </c>
      <c r="AA759" s="157">
        <f>(Z759-Y759)/Y759*100</f>
        <v>62.903225806451616</v>
      </c>
      <c r="AB759" s="186">
        <v>40</v>
      </c>
      <c r="AC759" s="186">
        <v>0</v>
      </c>
      <c r="AD759" s="157">
        <f>(AC759-AB759)/AB759*100</f>
        <v>-100</v>
      </c>
      <c r="AE759" s="186">
        <v>1</v>
      </c>
      <c r="AF759" s="186">
        <v>0</v>
      </c>
      <c r="AG759" s="157">
        <f>(AF759-AE759)/AE759*100</f>
        <v>-100</v>
      </c>
      <c r="AH759" s="186">
        <v>62</v>
      </c>
      <c r="AI759" s="186">
        <v>61</v>
      </c>
      <c r="AJ759" s="157">
        <f>(AI759-AH759)/AH759*100</f>
        <v>-1.6129032258064515</v>
      </c>
      <c r="AK759" s="186">
        <v>68.5</v>
      </c>
      <c r="AL759" s="186">
        <v>75.099999999999994</v>
      </c>
      <c r="AM759" s="157">
        <f>(AL759-AK759)/AK759*100</f>
        <v>9.6350364963503559</v>
      </c>
      <c r="AN759" s="186">
        <v>1105</v>
      </c>
      <c r="AO759" s="186">
        <v>1231</v>
      </c>
      <c r="AP759" s="157">
        <f>(AO759-AN759)/AN759*100</f>
        <v>11.402714932126697</v>
      </c>
      <c r="AQ759" s="189">
        <v>1376</v>
      </c>
      <c r="AR759" s="190">
        <v>80</v>
      </c>
      <c r="AS759" s="190">
        <v>5</v>
      </c>
      <c r="AT759" s="190">
        <v>139</v>
      </c>
      <c r="AU759" s="190">
        <v>1155</v>
      </c>
      <c r="AV759" s="189">
        <v>1294</v>
      </c>
      <c r="AW759" s="190">
        <v>1107</v>
      </c>
      <c r="AX759" s="189">
        <v>855</v>
      </c>
    </row>
    <row r="760" spans="1:50" ht="20.25" hidden="1" x14ac:dyDescent="0.3">
      <c r="A760" s="163" t="s">
        <v>800</v>
      </c>
      <c r="B760" s="164">
        <v>312</v>
      </c>
      <c r="C760" s="164">
        <v>312</v>
      </c>
      <c r="D760" s="164">
        <v>194</v>
      </c>
      <c r="E760" s="164">
        <v>306</v>
      </c>
      <c r="F760" s="164">
        <v>171</v>
      </c>
      <c r="G760" s="164">
        <v>338</v>
      </c>
      <c r="H760" s="164">
        <v>881</v>
      </c>
      <c r="I760" s="164">
        <v>1103</v>
      </c>
      <c r="J760" s="164">
        <v>350.5</v>
      </c>
      <c r="K760" s="164">
        <v>350.5</v>
      </c>
      <c r="L760" s="164">
        <v>221.5</v>
      </c>
      <c r="M760" s="164">
        <v>221.5</v>
      </c>
      <c r="N760" s="164">
        <v>284.39999999999998</v>
      </c>
      <c r="O760" s="164">
        <v>32.15</v>
      </c>
      <c r="P760" s="164">
        <v>1284</v>
      </c>
      <c r="Q760" s="164">
        <v>145</v>
      </c>
      <c r="R760" s="186">
        <v>350</v>
      </c>
      <c r="S760" s="186">
        <v>347.75</v>
      </c>
      <c r="T760" s="187">
        <v>229.5</v>
      </c>
      <c r="U760" s="187">
        <v>69.95</v>
      </c>
      <c r="V760" s="188">
        <v>0</v>
      </c>
      <c r="W760" s="188">
        <v>0</v>
      </c>
      <c r="X760" s="186">
        <v>1166</v>
      </c>
      <c r="Y760" s="186">
        <v>32</v>
      </c>
      <c r="Z760" s="186">
        <v>71</v>
      </c>
      <c r="AA760" s="167">
        <v>121.875</v>
      </c>
      <c r="AB760" s="186">
        <v>40</v>
      </c>
      <c r="AC760" s="186">
        <v>0</v>
      </c>
      <c r="AD760" s="167">
        <v>100</v>
      </c>
      <c r="AE760" s="186">
        <v>1</v>
      </c>
      <c r="AF760" s="186">
        <v>0</v>
      </c>
      <c r="AG760" s="167">
        <v>100</v>
      </c>
      <c r="AH760" s="186">
        <v>32</v>
      </c>
      <c r="AI760" s="186">
        <v>31</v>
      </c>
      <c r="AJ760" s="167">
        <v>3.125</v>
      </c>
      <c r="AK760" s="186">
        <v>20.5</v>
      </c>
      <c r="AL760" s="186">
        <v>27.6</v>
      </c>
      <c r="AM760" s="167">
        <v>34.634146341463421</v>
      </c>
      <c r="AN760" s="186">
        <v>641</v>
      </c>
      <c r="AO760" s="186">
        <v>890</v>
      </c>
      <c r="AP760" s="167">
        <v>38.845553822152887</v>
      </c>
      <c r="AQ760" s="189">
        <v>375</v>
      </c>
      <c r="AR760" s="190">
        <v>63</v>
      </c>
      <c r="AS760" s="190"/>
      <c r="AT760" s="190">
        <v>6</v>
      </c>
      <c r="AU760" s="190">
        <v>306</v>
      </c>
      <c r="AV760" s="189">
        <v>312</v>
      </c>
      <c r="AW760" s="189">
        <v>329</v>
      </c>
      <c r="AX760" s="189">
        <v>1053</v>
      </c>
    </row>
    <row r="761" spans="1:50" ht="20.25" hidden="1" x14ac:dyDescent="0.3">
      <c r="A761" s="163" t="s">
        <v>801</v>
      </c>
      <c r="B761" s="164">
        <v>50</v>
      </c>
      <c r="C761" s="164">
        <v>50</v>
      </c>
      <c r="D761" s="164">
        <v>30</v>
      </c>
      <c r="E761" s="164">
        <v>38</v>
      </c>
      <c r="F761" s="164">
        <v>10</v>
      </c>
      <c r="G761" s="164">
        <v>12</v>
      </c>
      <c r="H761" s="164">
        <v>333</v>
      </c>
      <c r="I761" s="164">
        <v>317</v>
      </c>
      <c r="J761" s="164">
        <v>9</v>
      </c>
      <c r="K761" s="164">
        <v>9</v>
      </c>
      <c r="L761" s="164">
        <v>9</v>
      </c>
      <c r="M761" s="164">
        <v>9</v>
      </c>
      <c r="N761" s="164">
        <v>2.7</v>
      </c>
      <c r="O761" s="164">
        <v>0.25</v>
      </c>
      <c r="P761" s="164">
        <v>300</v>
      </c>
      <c r="Q761" s="164">
        <v>28</v>
      </c>
      <c r="R761" s="186">
        <v>41</v>
      </c>
      <c r="S761" s="186">
        <v>44</v>
      </c>
      <c r="T761" s="187">
        <v>8.75</v>
      </c>
      <c r="U761" s="187">
        <v>1</v>
      </c>
      <c r="V761" s="188">
        <v>0</v>
      </c>
      <c r="W761" s="188">
        <v>0</v>
      </c>
      <c r="X761" s="186">
        <v>0</v>
      </c>
      <c r="Y761" s="186">
        <v>0</v>
      </c>
      <c r="Z761" s="186">
        <v>0</v>
      </c>
      <c r="AA761" s="167">
        <v>0</v>
      </c>
      <c r="AB761" s="186">
        <v>0</v>
      </c>
      <c r="AC761" s="186">
        <v>0</v>
      </c>
      <c r="AD761" s="167">
        <v>0</v>
      </c>
      <c r="AE761" s="186">
        <v>0</v>
      </c>
      <c r="AF761" s="186">
        <v>0</v>
      </c>
      <c r="AG761" s="167">
        <v>0</v>
      </c>
      <c r="AH761" s="186">
        <v>0</v>
      </c>
      <c r="AI761" s="186">
        <v>0</v>
      </c>
      <c r="AJ761" s="167">
        <v>0</v>
      </c>
      <c r="AK761" s="186">
        <v>0</v>
      </c>
      <c r="AL761" s="186">
        <v>0</v>
      </c>
      <c r="AM761" s="167">
        <v>0</v>
      </c>
      <c r="AN761" s="186">
        <v>0</v>
      </c>
      <c r="AO761" s="186">
        <v>0</v>
      </c>
      <c r="AP761" s="167">
        <v>0</v>
      </c>
      <c r="AQ761" s="189">
        <v>50</v>
      </c>
      <c r="AR761" s="190"/>
      <c r="AS761" s="190"/>
      <c r="AT761" s="190">
        <v>12</v>
      </c>
      <c r="AU761" s="190">
        <v>38</v>
      </c>
      <c r="AV761" s="189">
        <v>50</v>
      </c>
      <c r="AW761" s="189">
        <v>20</v>
      </c>
      <c r="AX761" s="189">
        <v>400</v>
      </c>
    </row>
    <row r="762" spans="1:50" ht="20.25" hidden="1" x14ac:dyDescent="0.3">
      <c r="A762" s="163" t="s">
        <v>802</v>
      </c>
      <c r="B762" s="164">
        <v>212</v>
      </c>
      <c r="C762" s="164">
        <v>210</v>
      </c>
      <c r="D762" s="164">
        <v>120</v>
      </c>
      <c r="E762" s="164">
        <v>181</v>
      </c>
      <c r="F762" s="164">
        <v>64</v>
      </c>
      <c r="G762" s="164">
        <v>135</v>
      </c>
      <c r="H762" s="164">
        <v>533</v>
      </c>
      <c r="I762" s="164">
        <v>744</v>
      </c>
      <c r="J762" s="164">
        <v>417</v>
      </c>
      <c r="K762" s="164">
        <v>460.25</v>
      </c>
      <c r="L762" s="164">
        <v>367.5</v>
      </c>
      <c r="M762" s="164">
        <v>375.75</v>
      </c>
      <c r="N762" s="164">
        <v>81.900000000000006</v>
      </c>
      <c r="O762" s="164">
        <v>68.45</v>
      </c>
      <c r="P762" s="164">
        <v>223</v>
      </c>
      <c r="Q762" s="164">
        <v>182</v>
      </c>
      <c r="R762" s="186">
        <v>129.5</v>
      </c>
      <c r="S762" s="186">
        <v>145.5</v>
      </c>
      <c r="T762" s="187">
        <v>48.987499999999997</v>
      </c>
      <c r="U762" s="187">
        <v>33.74</v>
      </c>
      <c r="V762" s="188">
        <v>0</v>
      </c>
      <c r="W762" s="188">
        <v>0</v>
      </c>
      <c r="X762" s="186">
        <v>0</v>
      </c>
      <c r="Y762" s="186">
        <v>0</v>
      </c>
      <c r="Z762" s="186">
        <v>0</v>
      </c>
      <c r="AA762" s="167">
        <v>0</v>
      </c>
      <c r="AB762" s="186">
        <v>0</v>
      </c>
      <c r="AC762" s="186">
        <v>0</v>
      </c>
      <c r="AD762" s="167">
        <v>0</v>
      </c>
      <c r="AE762" s="186">
        <v>0</v>
      </c>
      <c r="AF762" s="186">
        <v>0</v>
      </c>
      <c r="AG762" s="167">
        <v>0</v>
      </c>
      <c r="AH762" s="186">
        <v>0</v>
      </c>
      <c r="AI762" s="186">
        <v>0</v>
      </c>
      <c r="AJ762" s="167">
        <v>0</v>
      </c>
      <c r="AK762" s="186">
        <v>0</v>
      </c>
      <c r="AL762" s="186">
        <v>0</v>
      </c>
      <c r="AM762" s="167">
        <v>0</v>
      </c>
      <c r="AN762" s="186">
        <v>0</v>
      </c>
      <c r="AO762" s="186">
        <v>0</v>
      </c>
      <c r="AP762" s="167">
        <v>0</v>
      </c>
      <c r="AQ762" s="189">
        <v>205</v>
      </c>
      <c r="AR762" s="190"/>
      <c r="AS762" s="190">
        <v>5</v>
      </c>
      <c r="AT762" s="190">
        <v>29</v>
      </c>
      <c r="AU762" s="190">
        <v>176</v>
      </c>
      <c r="AV762" s="189">
        <v>205</v>
      </c>
      <c r="AW762" s="189">
        <v>137</v>
      </c>
      <c r="AX762" s="189">
        <v>670</v>
      </c>
    </row>
    <row r="763" spans="1:50" ht="20.25" hidden="1" x14ac:dyDescent="0.3">
      <c r="A763" s="163" t="s">
        <v>803</v>
      </c>
      <c r="B763" s="164">
        <v>41</v>
      </c>
      <c r="C763" s="164">
        <v>41</v>
      </c>
      <c r="D763" s="164">
        <v>11</v>
      </c>
      <c r="E763" s="164">
        <v>21</v>
      </c>
      <c r="F763" s="164">
        <v>9</v>
      </c>
      <c r="G763" s="164">
        <v>17</v>
      </c>
      <c r="H763" s="164">
        <v>818</v>
      </c>
      <c r="I763" s="164">
        <v>798</v>
      </c>
      <c r="J763" s="164">
        <v>32.75</v>
      </c>
      <c r="K763" s="164">
        <v>32.75</v>
      </c>
      <c r="L763" s="164">
        <v>24.75</v>
      </c>
      <c r="M763" s="164">
        <v>24.75</v>
      </c>
      <c r="N763" s="164">
        <v>12.8</v>
      </c>
      <c r="O763" s="164">
        <v>0</v>
      </c>
      <c r="P763" s="164">
        <v>517</v>
      </c>
      <c r="Q763" s="164">
        <v>0</v>
      </c>
      <c r="R763" s="186">
        <v>42.5</v>
      </c>
      <c r="S763" s="186">
        <v>52</v>
      </c>
      <c r="T763" s="187">
        <v>2</v>
      </c>
      <c r="U763" s="187">
        <v>13.5</v>
      </c>
      <c r="V763" s="188">
        <v>0</v>
      </c>
      <c r="W763" s="188">
        <v>0</v>
      </c>
      <c r="X763" s="186">
        <v>0</v>
      </c>
      <c r="Y763" s="186">
        <v>0</v>
      </c>
      <c r="Z763" s="186">
        <v>0</v>
      </c>
      <c r="AA763" s="167">
        <v>0</v>
      </c>
      <c r="AB763" s="186">
        <v>0</v>
      </c>
      <c r="AC763" s="186">
        <v>0</v>
      </c>
      <c r="AD763" s="167">
        <v>0</v>
      </c>
      <c r="AE763" s="186">
        <v>0</v>
      </c>
      <c r="AF763" s="186">
        <v>0</v>
      </c>
      <c r="AG763" s="167">
        <v>0</v>
      </c>
      <c r="AH763" s="186">
        <v>0</v>
      </c>
      <c r="AI763" s="186">
        <v>0</v>
      </c>
      <c r="AJ763" s="167">
        <v>0</v>
      </c>
      <c r="AK763" s="186">
        <v>0</v>
      </c>
      <c r="AL763" s="186">
        <v>0</v>
      </c>
      <c r="AM763" s="167">
        <v>0</v>
      </c>
      <c r="AN763" s="186">
        <v>0</v>
      </c>
      <c r="AO763" s="186">
        <v>0</v>
      </c>
      <c r="AP763" s="167">
        <v>0</v>
      </c>
      <c r="AQ763" s="189">
        <v>41</v>
      </c>
      <c r="AR763" s="190"/>
      <c r="AS763" s="190"/>
      <c r="AT763" s="190">
        <v>20</v>
      </c>
      <c r="AU763" s="190">
        <v>21</v>
      </c>
      <c r="AV763" s="189">
        <v>41</v>
      </c>
      <c r="AW763" s="189">
        <v>31</v>
      </c>
      <c r="AX763" s="189">
        <v>758</v>
      </c>
    </row>
    <row r="764" spans="1:50" ht="20.25" hidden="1" x14ac:dyDescent="0.3">
      <c r="A764" s="163" t="s">
        <v>804</v>
      </c>
      <c r="B764" s="164">
        <v>149</v>
      </c>
      <c r="C764" s="164">
        <v>149</v>
      </c>
      <c r="D764" s="164">
        <v>97</v>
      </c>
      <c r="E764" s="164">
        <v>139</v>
      </c>
      <c r="F764" s="164">
        <v>53</v>
      </c>
      <c r="G764" s="164">
        <v>74</v>
      </c>
      <c r="H764" s="164">
        <v>546</v>
      </c>
      <c r="I764" s="164">
        <v>535</v>
      </c>
      <c r="J764" s="164">
        <v>316</v>
      </c>
      <c r="K764" s="164">
        <v>320</v>
      </c>
      <c r="L764" s="164">
        <v>206</v>
      </c>
      <c r="M764" s="164">
        <v>210</v>
      </c>
      <c r="N764" s="164">
        <v>90.8</v>
      </c>
      <c r="O764" s="164">
        <v>0</v>
      </c>
      <c r="P764" s="164">
        <v>441</v>
      </c>
      <c r="Q764" s="164">
        <v>0</v>
      </c>
      <c r="R764" s="186">
        <v>146</v>
      </c>
      <c r="S764" s="186">
        <v>167.25</v>
      </c>
      <c r="T764" s="187">
        <v>101</v>
      </c>
      <c r="U764" s="187">
        <v>45.5</v>
      </c>
      <c r="V764" s="188">
        <v>0</v>
      </c>
      <c r="W764" s="188">
        <v>0</v>
      </c>
      <c r="X764" s="186">
        <v>0</v>
      </c>
      <c r="Y764" s="186">
        <v>0</v>
      </c>
      <c r="Z764" s="186">
        <v>0</v>
      </c>
      <c r="AA764" s="167">
        <v>0</v>
      </c>
      <c r="AB764" s="186">
        <v>0</v>
      </c>
      <c r="AC764" s="186">
        <v>0</v>
      </c>
      <c r="AD764" s="167">
        <v>0</v>
      </c>
      <c r="AE764" s="186">
        <v>0</v>
      </c>
      <c r="AF764" s="186">
        <v>0</v>
      </c>
      <c r="AG764" s="167">
        <v>0</v>
      </c>
      <c r="AH764" s="186">
        <v>0</v>
      </c>
      <c r="AI764" s="186">
        <v>0</v>
      </c>
      <c r="AJ764" s="167">
        <v>0</v>
      </c>
      <c r="AK764" s="186">
        <v>0</v>
      </c>
      <c r="AL764" s="186">
        <v>0</v>
      </c>
      <c r="AM764" s="167">
        <v>0</v>
      </c>
      <c r="AN764" s="186">
        <v>0</v>
      </c>
      <c r="AO764" s="186">
        <v>0</v>
      </c>
      <c r="AP764" s="167">
        <v>0</v>
      </c>
      <c r="AQ764" s="189">
        <v>149</v>
      </c>
      <c r="AR764" s="190"/>
      <c r="AS764" s="190"/>
      <c r="AT764" s="190">
        <v>10</v>
      </c>
      <c r="AU764" s="190">
        <v>139</v>
      </c>
      <c r="AV764" s="189">
        <v>149</v>
      </c>
      <c r="AW764" s="189">
        <v>105</v>
      </c>
      <c r="AX764" s="189">
        <v>705</v>
      </c>
    </row>
    <row r="765" spans="1:50" ht="20.25" hidden="1" x14ac:dyDescent="0.3">
      <c r="A765" s="163" t="s">
        <v>805</v>
      </c>
      <c r="B765" s="164">
        <v>180</v>
      </c>
      <c r="C765" s="164">
        <v>180</v>
      </c>
      <c r="D765" s="164">
        <v>152</v>
      </c>
      <c r="E765" s="164">
        <v>162</v>
      </c>
      <c r="F765" s="164">
        <v>123</v>
      </c>
      <c r="G765" s="164">
        <v>134</v>
      </c>
      <c r="H765" s="164">
        <v>809</v>
      </c>
      <c r="I765" s="164">
        <v>830</v>
      </c>
      <c r="J765" s="164">
        <v>444.5</v>
      </c>
      <c r="K765" s="164">
        <v>275.5</v>
      </c>
      <c r="L765" s="164">
        <v>152.5</v>
      </c>
      <c r="M765" s="164">
        <v>92.25</v>
      </c>
      <c r="N765" s="164">
        <v>21</v>
      </c>
      <c r="O765" s="164">
        <v>13</v>
      </c>
      <c r="P765" s="164">
        <v>138</v>
      </c>
      <c r="Q765" s="164">
        <v>141</v>
      </c>
      <c r="R765" s="186">
        <v>190.75</v>
      </c>
      <c r="S765" s="186">
        <v>198.25</v>
      </c>
      <c r="T765" s="187">
        <v>197.25</v>
      </c>
      <c r="U765" s="187">
        <v>198.25</v>
      </c>
      <c r="V765" s="188">
        <v>0</v>
      </c>
      <c r="W765" s="188">
        <v>0</v>
      </c>
      <c r="X765" s="186">
        <v>0</v>
      </c>
      <c r="Y765" s="186">
        <v>0</v>
      </c>
      <c r="Z765" s="186">
        <v>0</v>
      </c>
      <c r="AA765" s="167">
        <v>0</v>
      </c>
      <c r="AB765" s="186">
        <v>0</v>
      </c>
      <c r="AC765" s="186">
        <v>0</v>
      </c>
      <c r="AD765" s="167">
        <v>0</v>
      </c>
      <c r="AE765" s="186">
        <v>0</v>
      </c>
      <c r="AF765" s="186">
        <v>0</v>
      </c>
      <c r="AG765" s="167">
        <v>0</v>
      </c>
      <c r="AH765" s="186">
        <v>0</v>
      </c>
      <c r="AI765" s="186">
        <v>0</v>
      </c>
      <c r="AJ765" s="167">
        <v>0</v>
      </c>
      <c r="AK765" s="186">
        <v>0</v>
      </c>
      <c r="AL765" s="186">
        <v>0</v>
      </c>
      <c r="AM765" s="167">
        <v>0</v>
      </c>
      <c r="AN765" s="186">
        <v>0</v>
      </c>
      <c r="AO765" s="186">
        <v>0</v>
      </c>
      <c r="AP765" s="167">
        <v>0</v>
      </c>
      <c r="AQ765" s="189">
        <v>197</v>
      </c>
      <c r="AR765" s="190">
        <v>17</v>
      </c>
      <c r="AS765" s="190"/>
      <c r="AT765" s="190">
        <v>18</v>
      </c>
      <c r="AU765" s="190">
        <v>162</v>
      </c>
      <c r="AV765" s="189">
        <v>180</v>
      </c>
      <c r="AW765" s="189">
        <v>178</v>
      </c>
      <c r="AX765" s="189">
        <v>987</v>
      </c>
    </row>
    <row r="766" spans="1:50" ht="20.25" hidden="1" x14ac:dyDescent="0.3">
      <c r="A766" s="163" t="s">
        <v>806</v>
      </c>
      <c r="B766" s="164">
        <v>16</v>
      </c>
      <c r="C766" s="164">
        <v>16</v>
      </c>
      <c r="D766" s="164">
        <v>4</v>
      </c>
      <c r="E766" s="164">
        <v>4</v>
      </c>
      <c r="F766" s="164">
        <v>2</v>
      </c>
      <c r="G766" s="164">
        <v>2</v>
      </c>
      <c r="H766" s="164">
        <v>500</v>
      </c>
      <c r="I766" s="164">
        <v>493</v>
      </c>
      <c r="J766" s="164">
        <v>0</v>
      </c>
      <c r="K766" s="164">
        <v>0</v>
      </c>
      <c r="L766" s="164">
        <v>0</v>
      </c>
      <c r="M766" s="164">
        <v>0</v>
      </c>
      <c r="N766" s="164">
        <v>0</v>
      </c>
      <c r="O766" s="164">
        <v>0</v>
      </c>
      <c r="P766" s="164" t="s">
        <v>105</v>
      </c>
      <c r="Q766" s="164" t="s">
        <v>105</v>
      </c>
      <c r="R766" s="186">
        <v>5.25</v>
      </c>
      <c r="S766" s="186">
        <v>5.25</v>
      </c>
      <c r="T766" s="187">
        <v>0</v>
      </c>
      <c r="U766" s="187">
        <v>5</v>
      </c>
      <c r="V766" s="188">
        <v>0</v>
      </c>
      <c r="W766" s="188">
        <v>0</v>
      </c>
      <c r="X766" s="186">
        <v>0</v>
      </c>
      <c r="Y766" s="186">
        <v>0</v>
      </c>
      <c r="Z766" s="186">
        <v>0</v>
      </c>
      <c r="AA766" s="167">
        <v>0</v>
      </c>
      <c r="AB766" s="186">
        <v>0</v>
      </c>
      <c r="AC766" s="186">
        <v>0</v>
      </c>
      <c r="AD766" s="167">
        <v>0</v>
      </c>
      <c r="AE766" s="186">
        <v>0</v>
      </c>
      <c r="AF766" s="186">
        <v>0</v>
      </c>
      <c r="AG766" s="167">
        <v>0</v>
      </c>
      <c r="AH766" s="186">
        <v>0</v>
      </c>
      <c r="AI766" s="186">
        <v>0</v>
      </c>
      <c r="AJ766" s="167">
        <v>0</v>
      </c>
      <c r="AK766" s="186">
        <v>0</v>
      </c>
      <c r="AL766" s="186">
        <v>0</v>
      </c>
      <c r="AM766" s="167">
        <v>0</v>
      </c>
      <c r="AN766" s="186">
        <v>0</v>
      </c>
      <c r="AO766" s="186">
        <v>0</v>
      </c>
      <c r="AP766" s="167">
        <v>0</v>
      </c>
      <c r="AQ766" s="189">
        <v>16</v>
      </c>
      <c r="AR766" s="190"/>
      <c r="AS766" s="190"/>
      <c r="AT766" s="190">
        <v>12</v>
      </c>
      <c r="AU766" s="190">
        <v>4</v>
      </c>
      <c r="AV766" s="189">
        <v>16</v>
      </c>
      <c r="AW766" s="189">
        <v>13</v>
      </c>
      <c r="AX766" s="189">
        <v>823</v>
      </c>
    </row>
    <row r="767" spans="1:50" ht="20.25" hidden="1" x14ac:dyDescent="0.3">
      <c r="A767" s="163" t="s">
        <v>807</v>
      </c>
      <c r="B767" s="164">
        <v>25</v>
      </c>
      <c r="C767" s="164">
        <v>25</v>
      </c>
      <c r="D767" s="164">
        <v>20</v>
      </c>
      <c r="E767" s="164">
        <v>25</v>
      </c>
      <c r="F767" s="164">
        <v>8</v>
      </c>
      <c r="G767" s="164">
        <v>15</v>
      </c>
      <c r="H767" s="164">
        <v>400</v>
      </c>
      <c r="I767" s="164">
        <v>584</v>
      </c>
      <c r="J767" s="164">
        <v>130</v>
      </c>
      <c r="K767" s="164">
        <v>153</v>
      </c>
      <c r="L767" s="164">
        <v>50</v>
      </c>
      <c r="M767" s="164">
        <v>26</v>
      </c>
      <c r="N767" s="164">
        <v>22.5</v>
      </c>
      <c r="O767" s="164">
        <v>21</v>
      </c>
      <c r="P767" s="164">
        <v>450</v>
      </c>
      <c r="Q767" s="164">
        <v>808</v>
      </c>
      <c r="R767" s="186">
        <v>23</v>
      </c>
      <c r="S767" s="186">
        <v>37.25</v>
      </c>
      <c r="T767" s="187">
        <v>13.25</v>
      </c>
      <c r="U767" s="187">
        <v>13.21</v>
      </c>
      <c r="V767" s="188">
        <v>0</v>
      </c>
      <c r="W767" s="188">
        <v>0</v>
      </c>
      <c r="X767" s="186">
        <v>0</v>
      </c>
      <c r="Y767" s="186">
        <v>0</v>
      </c>
      <c r="Z767" s="186">
        <v>0</v>
      </c>
      <c r="AA767" s="167">
        <v>0</v>
      </c>
      <c r="AB767" s="186">
        <v>0</v>
      </c>
      <c r="AC767" s="186">
        <v>0</v>
      </c>
      <c r="AD767" s="167">
        <v>0</v>
      </c>
      <c r="AE767" s="186">
        <v>0</v>
      </c>
      <c r="AF767" s="186">
        <v>0</v>
      </c>
      <c r="AG767" s="167">
        <v>0</v>
      </c>
      <c r="AH767" s="186">
        <v>0</v>
      </c>
      <c r="AI767" s="186">
        <v>0</v>
      </c>
      <c r="AJ767" s="167">
        <v>0</v>
      </c>
      <c r="AK767" s="186">
        <v>0</v>
      </c>
      <c r="AL767" s="186">
        <v>0</v>
      </c>
      <c r="AM767" s="167">
        <v>0</v>
      </c>
      <c r="AN767" s="186">
        <v>0</v>
      </c>
      <c r="AO767" s="186">
        <v>0</v>
      </c>
      <c r="AP767" s="167">
        <v>0</v>
      </c>
      <c r="AQ767" s="189">
        <v>25</v>
      </c>
      <c r="AR767" s="190"/>
      <c r="AS767" s="190"/>
      <c r="AT767" s="190">
        <v>0</v>
      </c>
      <c r="AU767" s="190">
        <v>25</v>
      </c>
      <c r="AV767" s="189">
        <v>25</v>
      </c>
      <c r="AW767" s="189">
        <v>17</v>
      </c>
      <c r="AX767" s="189">
        <v>662</v>
      </c>
    </row>
    <row r="768" spans="1:50" ht="20.25" hidden="1" x14ac:dyDescent="0.3">
      <c r="A768" s="163" t="s">
        <v>808</v>
      </c>
      <c r="B768" s="164">
        <v>8</v>
      </c>
      <c r="C768" s="164">
        <v>8</v>
      </c>
      <c r="D768" s="164">
        <v>2</v>
      </c>
      <c r="E768" s="164">
        <v>6</v>
      </c>
      <c r="F768" s="164">
        <v>1</v>
      </c>
      <c r="G768" s="164">
        <v>3</v>
      </c>
      <c r="H768" s="164">
        <v>500</v>
      </c>
      <c r="I768" s="164">
        <v>479</v>
      </c>
      <c r="J768" s="164">
        <v>0</v>
      </c>
      <c r="K768" s="164">
        <v>0</v>
      </c>
      <c r="L768" s="164">
        <v>0</v>
      </c>
      <c r="M768" s="164">
        <v>0</v>
      </c>
      <c r="N768" s="164">
        <v>0</v>
      </c>
      <c r="O768" s="164">
        <v>0</v>
      </c>
      <c r="P768" s="164" t="s">
        <v>105</v>
      </c>
      <c r="Q768" s="164" t="s">
        <v>105</v>
      </c>
      <c r="R768" s="186">
        <v>8</v>
      </c>
      <c r="S768" s="186">
        <v>10</v>
      </c>
      <c r="T768" s="187">
        <v>6</v>
      </c>
      <c r="U768" s="187">
        <v>2</v>
      </c>
      <c r="V768" s="188">
        <v>0</v>
      </c>
      <c r="W768" s="188">
        <v>0</v>
      </c>
      <c r="X768" s="186">
        <v>0</v>
      </c>
      <c r="Y768" s="186">
        <v>0</v>
      </c>
      <c r="Z768" s="186">
        <v>0</v>
      </c>
      <c r="AA768" s="167">
        <v>0</v>
      </c>
      <c r="AB768" s="186">
        <v>0</v>
      </c>
      <c r="AC768" s="186">
        <v>0</v>
      </c>
      <c r="AD768" s="167">
        <v>0</v>
      </c>
      <c r="AE768" s="186">
        <v>0</v>
      </c>
      <c r="AF768" s="186">
        <v>0</v>
      </c>
      <c r="AG768" s="167">
        <v>0</v>
      </c>
      <c r="AH768" s="186">
        <v>0</v>
      </c>
      <c r="AI768" s="186">
        <v>0</v>
      </c>
      <c r="AJ768" s="167">
        <v>0</v>
      </c>
      <c r="AK768" s="186">
        <v>0</v>
      </c>
      <c r="AL768" s="186">
        <v>0</v>
      </c>
      <c r="AM768" s="167">
        <v>0</v>
      </c>
      <c r="AN768" s="186">
        <v>0</v>
      </c>
      <c r="AO768" s="186">
        <v>0</v>
      </c>
      <c r="AP768" s="167">
        <v>0</v>
      </c>
      <c r="AQ768" s="189">
        <v>8</v>
      </c>
      <c r="AR768" s="190"/>
      <c r="AS768" s="190"/>
      <c r="AT768" s="190">
        <v>2</v>
      </c>
      <c r="AU768" s="190">
        <v>6</v>
      </c>
      <c r="AV768" s="189">
        <v>8</v>
      </c>
      <c r="AW768" s="189">
        <v>5</v>
      </c>
      <c r="AX768" s="189">
        <v>627</v>
      </c>
    </row>
    <row r="769" spans="1:50" ht="20.25" hidden="1" x14ac:dyDescent="0.3">
      <c r="A769" s="163" t="s">
        <v>809</v>
      </c>
      <c r="B769" s="164">
        <v>4</v>
      </c>
      <c r="C769" s="164">
        <v>4</v>
      </c>
      <c r="D769" s="164">
        <v>0</v>
      </c>
      <c r="E769" s="164">
        <v>0</v>
      </c>
      <c r="F769" s="164">
        <v>0</v>
      </c>
      <c r="G769" s="164">
        <v>0</v>
      </c>
      <c r="H769" s="164">
        <v>0</v>
      </c>
      <c r="I769" s="164">
        <v>0</v>
      </c>
      <c r="J769" s="164">
        <v>4</v>
      </c>
      <c r="K769" s="164">
        <v>6</v>
      </c>
      <c r="L769" s="164">
        <v>1</v>
      </c>
      <c r="M769" s="164">
        <v>1</v>
      </c>
      <c r="N769" s="164">
        <v>0</v>
      </c>
      <c r="O769" s="164">
        <v>0</v>
      </c>
      <c r="P769" s="164">
        <v>0</v>
      </c>
      <c r="Q769" s="164">
        <v>0</v>
      </c>
      <c r="R769" s="186">
        <v>4</v>
      </c>
      <c r="S769" s="186">
        <v>7</v>
      </c>
      <c r="T769" s="187">
        <v>6</v>
      </c>
      <c r="U769" s="187">
        <v>0.5</v>
      </c>
      <c r="V769" s="188">
        <v>0</v>
      </c>
      <c r="W769" s="188">
        <v>0</v>
      </c>
      <c r="X769" s="186">
        <v>0</v>
      </c>
      <c r="Y769" s="186">
        <v>0</v>
      </c>
      <c r="Z769" s="186">
        <v>0</v>
      </c>
      <c r="AA769" s="167">
        <v>0</v>
      </c>
      <c r="AB769" s="186">
        <v>0</v>
      </c>
      <c r="AC769" s="186">
        <v>0</v>
      </c>
      <c r="AD769" s="167">
        <v>0</v>
      </c>
      <c r="AE769" s="186">
        <v>0</v>
      </c>
      <c r="AF769" s="186">
        <v>0</v>
      </c>
      <c r="AG769" s="167">
        <v>0</v>
      </c>
      <c r="AH769" s="186">
        <v>0</v>
      </c>
      <c r="AI769" s="186">
        <v>0</v>
      </c>
      <c r="AJ769" s="167">
        <v>0</v>
      </c>
      <c r="AK769" s="186">
        <v>0</v>
      </c>
      <c r="AL769" s="186">
        <v>0</v>
      </c>
      <c r="AM769" s="167">
        <v>0</v>
      </c>
      <c r="AN769" s="186">
        <v>0</v>
      </c>
      <c r="AO769" s="186">
        <v>0</v>
      </c>
      <c r="AP769" s="167">
        <v>0</v>
      </c>
      <c r="AQ769" s="189">
        <v>4</v>
      </c>
      <c r="AR769" s="190"/>
      <c r="AS769" s="190"/>
      <c r="AT769" s="190">
        <v>4</v>
      </c>
      <c r="AU769" s="190">
        <v>0</v>
      </c>
      <c r="AV769" s="189">
        <v>4</v>
      </c>
      <c r="AW769" s="189">
        <v>0</v>
      </c>
      <c r="AX769" s="189">
        <v>0</v>
      </c>
    </row>
    <row r="770" spans="1:50" ht="20.25" hidden="1" x14ac:dyDescent="0.3">
      <c r="A770" s="163" t="s">
        <v>810</v>
      </c>
      <c r="B770" s="164">
        <v>225</v>
      </c>
      <c r="C770" s="164">
        <v>225</v>
      </c>
      <c r="D770" s="164">
        <v>201</v>
      </c>
      <c r="E770" s="164">
        <v>214</v>
      </c>
      <c r="F770" s="164">
        <v>201</v>
      </c>
      <c r="G770" s="164">
        <v>244</v>
      </c>
      <c r="H770" s="164">
        <v>1000</v>
      </c>
      <c r="I770" s="164">
        <v>1139</v>
      </c>
      <c r="J770" s="164">
        <v>313</v>
      </c>
      <c r="K770" s="164">
        <v>313</v>
      </c>
      <c r="L770" s="164">
        <v>41</v>
      </c>
      <c r="M770" s="164">
        <v>31</v>
      </c>
      <c r="N770" s="164">
        <v>49.5</v>
      </c>
      <c r="O770" s="164">
        <v>108.5</v>
      </c>
      <c r="P770" s="164">
        <v>1207</v>
      </c>
      <c r="Q770" s="164">
        <v>3500</v>
      </c>
      <c r="R770" s="186">
        <v>334</v>
      </c>
      <c r="S770" s="186">
        <v>354</v>
      </c>
      <c r="T770" s="187">
        <v>77.75</v>
      </c>
      <c r="U770" s="187">
        <v>54.38</v>
      </c>
      <c r="V770" s="188">
        <v>0</v>
      </c>
      <c r="W770" s="188">
        <v>0</v>
      </c>
      <c r="X770" s="186">
        <v>0</v>
      </c>
      <c r="Y770" s="186">
        <v>30</v>
      </c>
      <c r="Z770" s="186">
        <v>30</v>
      </c>
      <c r="AA770" s="167">
        <v>0</v>
      </c>
      <c r="AB770" s="186">
        <v>0</v>
      </c>
      <c r="AC770" s="186">
        <v>0</v>
      </c>
      <c r="AD770" s="167">
        <v>0</v>
      </c>
      <c r="AE770" s="186">
        <v>0</v>
      </c>
      <c r="AF770" s="186">
        <v>0</v>
      </c>
      <c r="AG770" s="167">
        <v>0</v>
      </c>
      <c r="AH770" s="186">
        <v>30</v>
      </c>
      <c r="AI770" s="186">
        <v>30</v>
      </c>
      <c r="AJ770" s="167">
        <v>0</v>
      </c>
      <c r="AK770" s="186">
        <v>48</v>
      </c>
      <c r="AL770" s="186">
        <v>47.5</v>
      </c>
      <c r="AM770" s="167">
        <v>1.0416666666666701</v>
      </c>
      <c r="AN770" s="186">
        <v>1600</v>
      </c>
      <c r="AO770" s="186">
        <v>1583</v>
      </c>
      <c r="AP770" s="167">
        <v>1.0625</v>
      </c>
      <c r="AQ770" s="189">
        <v>225</v>
      </c>
      <c r="AR770" s="190"/>
      <c r="AS770" s="190"/>
      <c r="AT770" s="190">
        <v>11</v>
      </c>
      <c r="AU770" s="190">
        <v>214</v>
      </c>
      <c r="AV770" s="189">
        <v>225</v>
      </c>
      <c r="AW770" s="189">
        <v>241</v>
      </c>
      <c r="AX770" s="189">
        <v>1071</v>
      </c>
    </row>
    <row r="771" spans="1:50" ht="20.25" hidden="1" x14ac:dyDescent="0.3">
      <c r="A771" s="163" t="s">
        <v>811</v>
      </c>
      <c r="B771" s="164">
        <v>64</v>
      </c>
      <c r="C771" s="164">
        <v>66</v>
      </c>
      <c r="D771" s="164">
        <v>58</v>
      </c>
      <c r="E771" s="164">
        <v>64</v>
      </c>
      <c r="F771" s="164">
        <v>6</v>
      </c>
      <c r="G771" s="164">
        <v>21</v>
      </c>
      <c r="H771" s="164">
        <v>103</v>
      </c>
      <c r="I771" s="164">
        <v>332</v>
      </c>
      <c r="J771" s="164">
        <v>65</v>
      </c>
      <c r="K771" s="164">
        <v>116</v>
      </c>
      <c r="L771" s="164">
        <v>2</v>
      </c>
      <c r="M771" s="164">
        <v>2</v>
      </c>
      <c r="N771" s="164">
        <v>0.5</v>
      </c>
      <c r="O771" s="164">
        <v>0.4</v>
      </c>
      <c r="P771" s="164">
        <v>250</v>
      </c>
      <c r="Q771" s="164">
        <v>200</v>
      </c>
      <c r="R771" s="186">
        <v>66</v>
      </c>
      <c r="S771" s="186">
        <v>66</v>
      </c>
      <c r="T771" s="187">
        <v>1</v>
      </c>
      <c r="U771" s="187">
        <v>0.5</v>
      </c>
      <c r="V771" s="188">
        <v>0</v>
      </c>
      <c r="W771" s="188">
        <v>0</v>
      </c>
      <c r="X771" s="186">
        <v>0</v>
      </c>
      <c r="Y771" s="186">
        <v>0</v>
      </c>
      <c r="Z771" s="186">
        <v>0</v>
      </c>
      <c r="AA771" s="167">
        <v>0</v>
      </c>
      <c r="AB771" s="186">
        <v>0</v>
      </c>
      <c r="AC771" s="186">
        <v>0</v>
      </c>
      <c r="AD771" s="167">
        <v>0</v>
      </c>
      <c r="AE771" s="186">
        <v>0</v>
      </c>
      <c r="AF771" s="186">
        <v>0</v>
      </c>
      <c r="AG771" s="167">
        <v>0</v>
      </c>
      <c r="AH771" s="186">
        <v>0</v>
      </c>
      <c r="AI771" s="186">
        <v>0</v>
      </c>
      <c r="AJ771" s="167">
        <v>0</v>
      </c>
      <c r="AK771" s="186">
        <v>0</v>
      </c>
      <c r="AL771" s="186">
        <v>0</v>
      </c>
      <c r="AM771" s="167">
        <v>0</v>
      </c>
      <c r="AN771" s="186">
        <v>0</v>
      </c>
      <c r="AO771" s="186">
        <v>0</v>
      </c>
      <c r="AP771" s="167">
        <v>0</v>
      </c>
      <c r="AQ771" s="189">
        <v>66</v>
      </c>
      <c r="AR771" s="190"/>
      <c r="AS771" s="190"/>
      <c r="AT771" s="190">
        <v>0</v>
      </c>
      <c r="AU771" s="190">
        <v>64</v>
      </c>
      <c r="AV771" s="189">
        <v>64</v>
      </c>
      <c r="AW771" s="189">
        <v>31</v>
      </c>
      <c r="AX771" s="189">
        <v>492</v>
      </c>
    </row>
    <row r="772" spans="1:50" ht="20.25" hidden="1" x14ac:dyDescent="0.3">
      <c r="A772" s="163" t="s">
        <v>812</v>
      </c>
      <c r="B772" s="164">
        <v>15</v>
      </c>
      <c r="C772" s="164">
        <v>15</v>
      </c>
      <c r="D772" s="164">
        <v>0</v>
      </c>
      <c r="E772" s="164">
        <v>0</v>
      </c>
      <c r="F772" s="164">
        <v>0</v>
      </c>
      <c r="G772" s="164">
        <v>0</v>
      </c>
      <c r="H772" s="164">
        <v>0</v>
      </c>
      <c r="I772" s="164">
        <v>0</v>
      </c>
      <c r="J772" s="164">
        <v>26</v>
      </c>
      <c r="K772" s="164">
        <v>26</v>
      </c>
      <c r="L772" s="164">
        <v>0</v>
      </c>
      <c r="M772" s="164">
        <v>0</v>
      </c>
      <c r="N772" s="164">
        <v>0</v>
      </c>
      <c r="O772" s="164">
        <v>0</v>
      </c>
      <c r="P772" s="164" t="s">
        <v>105</v>
      </c>
      <c r="Q772" s="164" t="s">
        <v>105</v>
      </c>
      <c r="R772" s="186">
        <v>21</v>
      </c>
      <c r="S772" s="186">
        <v>21</v>
      </c>
      <c r="T772" s="187">
        <v>0</v>
      </c>
      <c r="U772" s="187">
        <v>0</v>
      </c>
      <c r="V772" s="188">
        <v>0</v>
      </c>
      <c r="W772" s="188">
        <v>0</v>
      </c>
      <c r="X772" s="186">
        <v>0</v>
      </c>
      <c r="Y772" s="186">
        <v>0</v>
      </c>
      <c r="Z772" s="186">
        <v>0</v>
      </c>
      <c r="AA772" s="167">
        <v>0</v>
      </c>
      <c r="AB772" s="186">
        <v>0</v>
      </c>
      <c r="AC772" s="186">
        <v>0</v>
      </c>
      <c r="AD772" s="167">
        <v>0</v>
      </c>
      <c r="AE772" s="186">
        <v>0</v>
      </c>
      <c r="AF772" s="186">
        <v>0</v>
      </c>
      <c r="AG772" s="167">
        <v>0</v>
      </c>
      <c r="AH772" s="186">
        <v>0</v>
      </c>
      <c r="AI772" s="186">
        <v>0</v>
      </c>
      <c r="AJ772" s="167">
        <v>0</v>
      </c>
      <c r="AK772" s="186">
        <v>0</v>
      </c>
      <c r="AL772" s="186">
        <v>0</v>
      </c>
      <c r="AM772" s="167">
        <v>0</v>
      </c>
      <c r="AN772" s="186">
        <v>0</v>
      </c>
      <c r="AO772" s="186">
        <v>0</v>
      </c>
      <c r="AP772" s="167">
        <v>0</v>
      </c>
      <c r="AQ772" s="189">
        <v>15</v>
      </c>
      <c r="AR772" s="190"/>
      <c r="AS772" s="190"/>
      <c r="AT772" s="190">
        <v>15</v>
      </c>
      <c r="AU772" s="190">
        <v>0</v>
      </c>
      <c r="AV772" s="189">
        <v>15</v>
      </c>
      <c r="AW772" s="189">
        <v>0</v>
      </c>
      <c r="AX772" s="189">
        <v>0</v>
      </c>
    </row>
    <row r="773" spans="1:50" ht="20.25" hidden="1" x14ac:dyDescent="0.3">
      <c r="A773" s="181" t="s">
        <v>813</v>
      </c>
      <c r="B773" s="164">
        <v>4817</v>
      </c>
      <c r="C773" s="164">
        <v>4795</v>
      </c>
      <c r="D773" s="164">
        <v>4483</v>
      </c>
      <c r="E773" s="164">
        <v>4624</v>
      </c>
      <c r="F773" s="164">
        <v>4026</v>
      </c>
      <c r="G773" s="164">
        <v>4853</v>
      </c>
      <c r="H773" s="164">
        <v>898</v>
      </c>
      <c r="I773" s="164">
        <v>1050</v>
      </c>
      <c r="J773" s="164">
        <v>7148.76</v>
      </c>
      <c r="K773" s="164">
        <v>5168.26</v>
      </c>
      <c r="L773" s="164">
        <v>4810.75</v>
      </c>
      <c r="M773" s="164">
        <v>3872</v>
      </c>
      <c r="N773" s="164">
        <v>11415.346</v>
      </c>
      <c r="O773" s="164">
        <v>11106.671999999999</v>
      </c>
      <c r="P773" s="164">
        <v>2373</v>
      </c>
      <c r="Q773" s="164">
        <v>2868</v>
      </c>
      <c r="R773" s="186">
        <v>4468</v>
      </c>
      <c r="S773" s="186">
        <v>3901.95</v>
      </c>
      <c r="T773" s="187">
        <v>3142.2174999999997</v>
      </c>
      <c r="U773" s="187">
        <v>2740.08</v>
      </c>
      <c r="V773" s="188">
        <v>0</v>
      </c>
      <c r="W773" s="188">
        <v>0</v>
      </c>
      <c r="X773" s="186">
        <v>11071</v>
      </c>
      <c r="Y773" s="186">
        <v>248</v>
      </c>
      <c r="Z773" s="186">
        <v>247</v>
      </c>
      <c r="AA773" s="157">
        <f>(Z773-Y773)/Y773*100</f>
        <v>-0.40322580645161288</v>
      </c>
      <c r="AB773" s="186">
        <v>1</v>
      </c>
      <c r="AC773" s="186">
        <v>0.16</v>
      </c>
      <c r="AD773" s="157">
        <f>(AC773-AB773)/AB773*100</f>
        <v>-84</v>
      </c>
      <c r="AE773" s="186">
        <v>2</v>
      </c>
      <c r="AF773" s="157">
        <v>0.32400000000000001</v>
      </c>
      <c r="AG773" s="157">
        <f>(AF773-AE773)/AE773*100</f>
        <v>-83.8</v>
      </c>
      <c r="AH773" s="186">
        <v>236</v>
      </c>
      <c r="AI773" s="186">
        <v>234</v>
      </c>
      <c r="AJ773" s="157">
        <f>(AI773-AH773)/AH773*100</f>
        <v>-0.84745762711864403</v>
      </c>
      <c r="AK773" s="186">
        <v>157</v>
      </c>
      <c r="AL773" s="186">
        <v>172</v>
      </c>
      <c r="AM773" s="157">
        <f>(AL773-AK773)/AK773*100</f>
        <v>9.5541401273885356</v>
      </c>
      <c r="AN773" s="186">
        <v>665</v>
      </c>
      <c r="AO773" s="186">
        <v>735</v>
      </c>
      <c r="AP773" s="157">
        <f>(AO773-AN773)/AN773*100</f>
        <v>10.526315789473683</v>
      </c>
      <c r="AQ773" s="189">
        <v>4725</v>
      </c>
      <c r="AR773" s="190">
        <v>28</v>
      </c>
      <c r="AS773" s="190">
        <v>98</v>
      </c>
      <c r="AT773" s="190">
        <v>52</v>
      </c>
      <c r="AU773" s="190">
        <v>4526</v>
      </c>
      <c r="AV773" s="189">
        <v>4578</v>
      </c>
      <c r="AW773" s="189">
        <v>4074</v>
      </c>
      <c r="AX773" s="189">
        <v>890</v>
      </c>
    </row>
    <row r="774" spans="1:50" ht="20.25" hidden="1" x14ac:dyDescent="0.3">
      <c r="A774" s="163" t="s">
        <v>814</v>
      </c>
      <c r="B774" s="164">
        <v>1381</v>
      </c>
      <c r="C774" s="164">
        <v>1371</v>
      </c>
      <c r="D774" s="164">
        <v>1381</v>
      </c>
      <c r="E774" s="164">
        <v>1342</v>
      </c>
      <c r="F774" s="164">
        <v>1355</v>
      </c>
      <c r="G774" s="164">
        <v>1708</v>
      </c>
      <c r="H774" s="164">
        <v>981</v>
      </c>
      <c r="I774" s="164">
        <v>1273</v>
      </c>
      <c r="J774" s="164">
        <v>1390</v>
      </c>
      <c r="K774" s="164">
        <v>1390</v>
      </c>
      <c r="L774" s="164">
        <v>1356.5</v>
      </c>
      <c r="M774" s="164">
        <v>1362</v>
      </c>
      <c r="N774" s="164">
        <v>9440.4959999999992</v>
      </c>
      <c r="O774" s="164">
        <v>9438.48</v>
      </c>
      <c r="P774" s="164">
        <v>6959</v>
      </c>
      <c r="Q774" s="164">
        <v>6930</v>
      </c>
      <c r="R774" s="186">
        <v>1379.5</v>
      </c>
      <c r="S774" s="186">
        <v>1158.1199999999999</v>
      </c>
      <c r="T774" s="187">
        <v>1134.77</v>
      </c>
      <c r="U774" s="187">
        <v>1113.3900000000001</v>
      </c>
      <c r="V774" s="188">
        <v>0</v>
      </c>
      <c r="W774" s="188">
        <v>0</v>
      </c>
      <c r="X774" s="186">
        <v>1035</v>
      </c>
      <c r="Y774" s="186">
        <v>150</v>
      </c>
      <c r="Z774" s="186">
        <v>150</v>
      </c>
      <c r="AA774" s="167">
        <v>0</v>
      </c>
      <c r="AB774" s="186">
        <v>1</v>
      </c>
      <c r="AC774" s="186">
        <v>0.16</v>
      </c>
      <c r="AD774" s="167">
        <v>84</v>
      </c>
      <c r="AE774" s="186">
        <v>1</v>
      </c>
      <c r="AF774" s="186">
        <v>0.32400000000000001</v>
      </c>
      <c r="AG774" s="167">
        <v>67.599999999999994</v>
      </c>
      <c r="AH774" s="186">
        <v>150</v>
      </c>
      <c r="AI774" s="186">
        <v>149</v>
      </c>
      <c r="AJ774" s="167">
        <v>0.66666666666666696</v>
      </c>
      <c r="AK774" s="186">
        <v>70</v>
      </c>
      <c r="AL774" s="186">
        <v>92</v>
      </c>
      <c r="AM774" s="167">
        <v>31.428571428571427</v>
      </c>
      <c r="AN774" s="186">
        <v>467</v>
      </c>
      <c r="AO774" s="186">
        <v>617</v>
      </c>
      <c r="AP774" s="167">
        <v>32.119914346895072</v>
      </c>
      <c r="AQ774" s="189">
        <v>1331</v>
      </c>
      <c r="AR774" s="190">
        <v>10</v>
      </c>
      <c r="AS774" s="190">
        <v>50</v>
      </c>
      <c r="AT774" s="190">
        <v>0</v>
      </c>
      <c r="AU774" s="190">
        <v>1292</v>
      </c>
      <c r="AV774" s="189">
        <v>1292</v>
      </c>
      <c r="AW774" s="189">
        <v>1133</v>
      </c>
      <c r="AX774" s="189">
        <v>877</v>
      </c>
    </row>
    <row r="775" spans="1:50" ht="20.25" hidden="1" x14ac:dyDescent="0.3">
      <c r="A775" s="163" t="s">
        <v>815</v>
      </c>
      <c r="B775" s="164">
        <v>1183</v>
      </c>
      <c r="C775" s="164">
        <v>1125</v>
      </c>
      <c r="D775" s="164">
        <v>1183</v>
      </c>
      <c r="E775" s="164">
        <v>1125</v>
      </c>
      <c r="F775" s="164">
        <v>1026</v>
      </c>
      <c r="G775" s="164">
        <v>1253</v>
      </c>
      <c r="H775" s="164">
        <v>867</v>
      </c>
      <c r="I775" s="164">
        <v>1114</v>
      </c>
      <c r="J775" s="164">
        <v>3135</v>
      </c>
      <c r="K775" s="164">
        <v>1178</v>
      </c>
      <c r="L775" s="164">
        <v>1975</v>
      </c>
      <c r="M775" s="164">
        <v>998</v>
      </c>
      <c r="N775" s="164">
        <v>0</v>
      </c>
      <c r="O775" s="164">
        <v>0</v>
      </c>
      <c r="P775" s="164">
        <v>0</v>
      </c>
      <c r="Q775" s="164">
        <v>0</v>
      </c>
      <c r="R775" s="186">
        <v>1307</v>
      </c>
      <c r="S775" s="186">
        <v>1175.25</v>
      </c>
      <c r="T775" s="187">
        <v>777.53499999999997</v>
      </c>
      <c r="U775" s="187">
        <v>677.04</v>
      </c>
      <c r="V775" s="188">
        <v>0</v>
      </c>
      <c r="W775" s="188">
        <v>0</v>
      </c>
      <c r="X775" s="186">
        <v>8579</v>
      </c>
      <c r="Y775" s="186">
        <v>53</v>
      </c>
      <c r="Z775" s="186">
        <v>53</v>
      </c>
      <c r="AA775" s="167">
        <v>0</v>
      </c>
      <c r="AB775" s="186">
        <v>0</v>
      </c>
      <c r="AC775" s="186">
        <v>0</v>
      </c>
      <c r="AD775" s="167">
        <v>0</v>
      </c>
      <c r="AE775" s="186">
        <v>0</v>
      </c>
      <c r="AF775" s="186">
        <v>0</v>
      </c>
      <c r="AG775" s="167">
        <v>0</v>
      </c>
      <c r="AH775" s="186">
        <v>53</v>
      </c>
      <c r="AI775" s="186">
        <v>53</v>
      </c>
      <c r="AJ775" s="167">
        <v>0</v>
      </c>
      <c r="AK775" s="186">
        <v>43</v>
      </c>
      <c r="AL775" s="186">
        <v>45</v>
      </c>
      <c r="AM775" s="167">
        <v>4.6511627906976747</v>
      </c>
      <c r="AN775" s="186">
        <v>811</v>
      </c>
      <c r="AO775" s="186">
        <v>849</v>
      </c>
      <c r="AP775" s="167">
        <v>4.68557336621455</v>
      </c>
      <c r="AQ775" s="189">
        <v>1138</v>
      </c>
      <c r="AR775" s="190">
        <v>13</v>
      </c>
      <c r="AS775" s="190"/>
      <c r="AT775" s="190">
        <v>0</v>
      </c>
      <c r="AU775" s="190">
        <v>1125</v>
      </c>
      <c r="AV775" s="189">
        <v>1125</v>
      </c>
      <c r="AW775" s="189">
        <v>1190</v>
      </c>
      <c r="AX775" s="189">
        <v>1058</v>
      </c>
    </row>
    <row r="776" spans="1:50" ht="20.25" hidden="1" x14ac:dyDescent="0.3">
      <c r="A776" s="163" t="s">
        <v>816</v>
      </c>
      <c r="B776" s="164">
        <v>0</v>
      </c>
      <c r="C776" s="164">
        <v>0</v>
      </c>
      <c r="D776" s="164">
        <v>0</v>
      </c>
      <c r="E776" s="164">
        <v>0</v>
      </c>
      <c r="F776" s="164">
        <v>0</v>
      </c>
      <c r="G776" s="164">
        <v>0</v>
      </c>
      <c r="H776" s="164">
        <v>0</v>
      </c>
      <c r="I776" s="164">
        <v>0</v>
      </c>
      <c r="J776" s="164">
        <v>9</v>
      </c>
      <c r="K776" s="164">
        <v>9</v>
      </c>
      <c r="L776" s="164">
        <v>9</v>
      </c>
      <c r="M776" s="164">
        <v>9</v>
      </c>
      <c r="N776" s="164">
        <v>0</v>
      </c>
      <c r="O776" s="164">
        <v>0</v>
      </c>
      <c r="P776" s="164">
        <v>0</v>
      </c>
      <c r="Q776" s="164">
        <v>0</v>
      </c>
      <c r="R776" s="186">
        <v>0</v>
      </c>
      <c r="S776" s="186">
        <v>10</v>
      </c>
      <c r="T776" s="187">
        <v>1</v>
      </c>
      <c r="U776" s="187">
        <v>1</v>
      </c>
      <c r="V776" s="188">
        <v>0</v>
      </c>
      <c r="W776" s="188">
        <v>0</v>
      </c>
      <c r="X776" s="186">
        <v>0</v>
      </c>
      <c r="Y776" s="186">
        <v>0</v>
      </c>
      <c r="Z776" s="186">
        <v>0</v>
      </c>
      <c r="AA776" s="167">
        <v>0</v>
      </c>
      <c r="AB776" s="186">
        <v>0</v>
      </c>
      <c r="AC776" s="186">
        <v>0</v>
      </c>
      <c r="AD776" s="167">
        <v>0</v>
      </c>
      <c r="AE776" s="186">
        <v>0</v>
      </c>
      <c r="AF776" s="186">
        <v>0</v>
      </c>
      <c r="AG776" s="167">
        <v>0</v>
      </c>
      <c r="AH776" s="186">
        <v>0</v>
      </c>
      <c r="AI776" s="186">
        <v>0</v>
      </c>
      <c r="AJ776" s="167">
        <v>0</v>
      </c>
      <c r="AK776" s="186">
        <v>0</v>
      </c>
      <c r="AL776" s="186">
        <v>0</v>
      </c>
      <c r="AM776" s="167">
        <v>0</v>
      </c>
      <c r="AN776" s="186">
        <v>0</v>
      </c>
      <c r="AO776" s="186">
        <v>0</v>
      </c>
      <c r="AP776" s="167">
        <v>0</v>
      </c>
      <c r="AQ776" s="189">
        <v>0</v>
      </c>
      <c r="AR776" s="190"/>
      <c r="AS776" s="190"/>
      <c r="AT776" s="190">
        <v>0</v>
      </c>
      <c r="AU776" s="190">
        <v>0</v>
      </c>
      <c r="AV776" s="189">
        <v>0</v>
      </c>
      <c r="AW776" s="189">
        <v>0</v>
      </c>
      <c r="AX776" s="189">
        <v>0</v>
      </c>
    </row>
    <row r="777" spans="1:50" ht="20.25" hidden="1" x14ac:dyDescent="0.3">
      <c r="A777" s="163" t="s">
        <v>817</v>
      </c>
      <c r="B777" s="164">
        <v>396</v>
      </c>
      <c r="C777" s="164">
        <v>370</v>
      </c>
      <c r="D777" s="164">
        <v>396</v>
      </c>
      <c r="E777" s="164">
        <v>352</v>
      </c>
      <c r="F777" s="164">
        <v>543</v>
      </c>
      <c r="G777" s="164">
        <v>495</v>
      </c>
      <c r="H777" s="164">
        <v>1371</v>
      </c>
      <c r="I777" s="164">
        <v>1405</v>
      </c>
      <c r="J777" s="164">
        <v>432</v>
      </c>
      <c r="K777" s="164">
        <v>432</v>
      </c>
      <c r="L777" s="164">
        <v>333</v>
      </c>
      <c r="M777" s="164">
        <v>333</v>
      </c>
      <c r="N777" s="164">
        <v>693</v>
      </c>
      <c r="O777" s="164">
        <v>84</v>
      </c>
      <c r="P777" s="164">
        <v>2081</v>
      </c>
      <c r="Q777" s="164">
        <v>252</v>
      </c>
      <c r="R777" s="186">
        <v>396.5</v>
      </c>
      <c r="S777" s="186">
        <v>415.75</v>
      </c>
      <c r="T777" s="187">
        <v>294.96249999999998</v>
      </c>
      <c r="U777" s="187">
        <v>221.21</v>
      </c>
      <c r="V777" s="188">
        <v>0</v>
      </c>
      <c r="W777" s="188">
        <v>0</v>
      </c>
      <c r="X777" s="186">
        <v>1457</v>
      </c>
      <c r="Y777" s="186">
        <v>45</v>
      </c>
      <c r="Z777" s="186">
        <v>44</v>
      </c>
      <c r="AA777" s="167">
        <v>2.2222222222222201</v>
      </c>
      <c r="AB777" s="186">
        <v>0</v>
      </c>
      <c r="AC777" s="186">
        <v>0</v>
      </c>
      <c r="AD777" s="167">
        <v>0</v>
      </c>
      <c r="AE777" s="186">
        <v>1</v>
      </c>
      <c r="AF777" s="186">
        <v>0</v>
      </c>
      <c r="AG777" s="167">
        <v>100</v>
      </c>
      <c r="AH777" s="186">
        <v>33</v>
      </c>
      <c r="AI777" s="186">
        <v>32</v>
      </c>
      <c r="AJ777" s="167">
        <v>3.0303030303030298</v>
      </c>
      <c r="AK777" s="186">
        <v>44</v>
      </c>
      <c r="AL777" s="186">
        <v>35</v>
      </c>
      <c r="AM777" s="167">
        <v>20.454545454545499</v>
      </c>
      <c r="AN777" s="186">
        <v>1333</v>
      </c>
      <c r="AO777" s="186">
        <v>1094</v>
      </c>
      <c r="AP777" s="167">
        <v>17.929482370592599</v>
      </c>
      <c r="AQ777" s="189">
        <v>327</v>
      </c>
      <c r="AR777" s="190">
        <v>5</v>
      </c>
      <c r="AS777" s="190">
        <v>48</v>
      </c>
      <c r="AT777" s="190">
        <v>0</v>
      </c>
      <c r="AU777" s="190">
        <v>304</v>
      </c>
      <c r="AV777" s="189">
        <v>304</v>
      </c>
      <c r="AW777" s="189">
        <v>324</v>
      </c>
      <c r="AX777" s="189">
        <v>1067</v>
      </c>
    </row>
    <row r="778" spans="1:50" ht="20.25" hidden="1" x14ac:dyDescent="0.3">
      <c r="A778" s="163" t="s">
        <v>818</v>
      </c>
      <c r="B778" s="164">
        <v>329</v>
      </c>
      <c r="C778" s="164">
        <v>329</v>
      </c>
      <c r="D778" s="164">
        <v>257</v>
      </c>
      <c r="E778" s="164">
        <v>297</v>
      </c>
      <c r="F778" s="164">
        <v>241</v>
      </c>
      <c r="G778" s="164">
        <v>312</v>
      </c>
      <c r="H778" s="164">
        <v>938</v>
      </c>
      <c r="I778" s="164">
        <v>1050</v>
      </c>
      <c r="J778" s="164">
        <v>364</v>
      </c>
      <c r="K778" s="164">
        <v>364.5</v>
      </c>
      <c r="L778" s="164">
        <v>319</v>
      </c>
      <c r="M778" s="164">
        <v>341.75</v>
      </c>
      <c r="N778" s="164">
        <v>331.85</v>
      </c>
      <c r="O778" s="164">
        <v>810.15800000000002</v>
      </c>
      <c r="P778" s="164">
        <v>1040</v>
      </c>
      <c r="Q778" s="164">
        <v>2371</v>
      </c>
      <c r="R778" s="186">
        <v>315</v>
      </c>
      <c r="S778" s="186">
        <v>325.5</v>
      </c>
      <c r="T778" s="187">
        <v>325.5</v>
      </c>
      <c r="U778" s="187">
        <v>149.25</v>
      </c>
      <c r="V778" s="188">
        <v>0</v>
      </c>
      <c r="W778" s="188">
        <v>0</v>
      </c>
      <c r="X778" s="186">
        <v>0</v>
      </c>
      <c r="Y778" s="186">
        <v>0</v>
      </c>
      <c r="Z778" s="186">
        <v>0</v>
      </c>
      <c r="AA778" s="167">
        <v>0</v>
      </c>
      <c r="AB778" s="186">
        <v>0</v>
      </c>
      <c r="AC778" s="186">
        <v>0</v>
      </c>
      <c r="AD778" s="167">
        <v>0</v>
      </c>
      <c r="AE778" s="186">
        <v>0</v>
      </c>
      <c r="AF778" s="186">
        <v>0</v>
      </c>
      <c r="AG778" s="167">
        <v>0</v>
      </c>
      <c r="AH778" s="186">
        <v>0</v>
      </c>
      <c r="AI778" s="186">
        <v>0</v>
      </c>
      <c r="AJ778" s="167">
        <v>0</v>
      </c>
      <c r="AK778" s="186">
        <v>0</v>
      </c>
      <c r="AL778" s="186">
        <v>0</v>
      </c>
      <c r="AM778" s="167">
        <v>0</v>
      </c>
      <c r="AN778" s="186">
        <v>0</v>
      </c>
      <c r="AO778" s="186">
        <v>0</v>
      </c>
      <c r="AP778" s="167">
        <v>0</v>
      </c>
      <c r="AQ778" s="189">
        <v>329</v>
      </c>
      <c r="AR778" s="190"/>
      <c r="AS778" s="190"/>
      <c r="AT778" s="190">
        <v>32</v>
      </c>
      <c r="AU778" s="190">
        <v>297</v>
      </c>
      <c r="AV778" s="189">
        <v>329</v>
      </c>
      <c r="AW778" s="189">
        <v>328</v>
      </c>
      <c r="AX778" s="189">
        <v>998</v>
      </c>
    </row>
    <row r="779" spans="1:50" ht="20.25" hidden="1" x14ac:dyDescent="0.3">
      <c r="A779" s="163" t="s">
        <v>819</v>
      </c>
      <c r="B779" s="164">
        <v>23</v>
      </c>
      <c r="C779" s="164">
        <v>23</v>
      </c>
      <c r="D779" s="164">
        <v>15</v>
      </c>
      <c r="E779" s="164">
        <v>23</v>
      </c>
      <c r="F779" s="164">
        <v>12</v>
      </c>
      <c r="G779" s="164">
        <v>19</v>
      </c>
      <c r="H779" s="164">
        <v>800</v>
      </c>
      <c r="I779" s="164">
        <v>822</v>
      </c>
      <c r="J779" s="164">
        <v>59.75</v>
      </c>
      <c r="K779" s="164">
        <v>59.75</v>
      </c>
      <c r="L779" s="164">
        <v>0</v>
      </c>
      <c r="M779" s="164">
        <v>0</v>
      </c>
      <c r="N779" s="164">
        <v>0</v>
      </c>
      <c r="O779" s="164">
        <v>0</v>
      </c>
      <c r="P779" s="164" t="s">
        <v>105</v>
      </c>
      <c r="Q779" s="164" t="s">
        <v>105</v>
      </c>
      <c r="R779" s="186">
        <v>40.75</v>
      </c>
      <c r="S779" s="186">
        <v>18</v>
      </c>
      <c r="T779" s="187">
        <v>11.5</v>
      </c>
      <c r="U779" s="187">
        <v>10</v>
      </c>
      <c r="V779" s="188">
        <v>0</v>
      </c>
      <c r="W779" s="188">
        <v>0</v>
      </c>
      <c r="X779" s="186">
        <v>0</v>
      </c>
      <c r="Y779" s="186">
        <v>0</v>
      </c>
      <c r="Z779" s="186">
        <v>0</v>
      </c>
      <c r="AA779" s="167">
        <v>0</v>
      </c>
      <c r="AB779" s="186">
        <v>0</v>
      </c>
      <c r="AC779" s="186">
        <v>0</v>
      </c>
      <c r="AD779" s="167">
        <v>0</v>
      </c>
      <c r="AE779" s="186">
        <v>0</v>
      </c>
      <c r="AF779" s="186">
        <v>0</v>
      </c>
      <c r="AG779" s="167">
        <v>0</v>
      </c>
      <c r="AH779" s="186">
        <v>0</v>
      </c>
      <c r="AI779" s="186">
        <v>0</v>
      </c>
      <c r="AJ779" s="167">
        <v>0</v>
      </c>
      <c r="AK779" s="186">
        <v>0</v>
      </c>
      <c r="AL779" s="186">
        <v>0</v>
      </c>
      <c r="AM779" s="167">
        <v>0</v>
      </c>
      <c r="AN779" s="186">
        <v>0</v>
      </c>
      <c r="AO779" s="186">
        <v>0</v>
      </c>
      <c r="AP779" s="167">
        <v>0</v>
      </c>
      <c r="AQ779" s="189">
        <v>23</v>
      </c>
      <c r="AR779" s="190"/>
      <c r="AS779" s="190"/>
      <c r="AT779" s="190">
        <v>0</v>
      </c>
      <c r="AU779" s="190">
        <v>23</v>
      </c>
      <c r="AV779" s="189">
        <v>23</v>
      </c>
      <c r="AW779" s="189">
        <v>19</v>
      </c>
      <c r="AX779" s="189">
        <v>816</v>
      </c>
    </row>
    <row r="780" spans="1:50" ht="20.25" hidden="1" x14ac:dyDescent="0.3">
      <c r="A780" s="163" t="s">
        <v>820</v>
      </c>
      <c r="B780" s="164">
        <v>175</v>
      </c>
      <c r="C780" s="164">
        <v>197</v>
      </c>
      <c r="D780" s="164">
        <v>175</v>
      </c>
      <c r="E780" s="164">
        <v>175</v>
      </c>
      <c r="F780" s="164">
        <v>111</v>
      </c>
      <c r="G780" s="164">
        <v>114</v>
      </c>
      <c r="H780" s="164">
        <v>634</v>
      </c>
      <c r="I780" s="164">
        <v>651</v>
      </c>
      <c r="J780" s="164">
        <v>311</v>
      </c>
      <c r="K780" s="164">
        <v>277</v>
      </c>
      <c r="L780" s="164">
        <v>86.25</v>
      </c>
      <c r="M780" s="164">
        <v>86.25</v>
      </c>
      <c r="N780" s="164">
        <v>0</v>
      </c>
      <c r="O780" s="164">
        <v>0</v>
      </c>
      <c r="P780" s="164">
        <v>0</v>
      </c>
      <c r="Q780" s="164">
        <v>0</v>
      </c>
      <c r="R780" s="186">
        <v>195.5</v>
      </c>
      <c r="S780" s="186">
        <v>183.83</v>
      </c>
      <c r="T780" s="187">
        <v>177.45</v>
      </c>
      <c r="U780" s="187">
        <v>155.69999999999999</v>
      </c>
      <c r="V780" s="188">
        <v>0</v>
      </c>
      <c r="W780" s="188">
        <v>0</v>
      </c>
      <c r="X780" s="186">
        <v>0</v>
      </c>
      <c r="Y780" s="186">
        <v>0</v>
      </c>
      <c r="Z780" s="186">
        <v>0</v>
      </c>
      <c r="AA780" s="167">
        <v>0</v>
      </c>
      <c r="AB780" s="186">
        <v>0</v>
      </c>
      <c r="AC780" s="186">
        <v>0</v>
      </c>
      <c r="AD780" s="167">
        <v>0</v>
      </c>
      <c r="AE780" s="186">
        <v>0</v>
      </c>
      <c r="AF780" s="186">
        <v>0</v>
      </c>
      <c r="AG780" s="167">
        <v>0</v>
      </c>
      <c r="AH780" s="186">
        <v>0</v>
      </c>
      <c r="AI780" s="186">
        <v>0</v>
      </c>
      <c r="AJ780" s="167">
        <v>0</v>
      </c>
      <c r="AK780" s="186">
        <v>0</v>
      </c>
      <c r="AL780" s="186">
        <v>0</v>
      </c>
      <c r="AM780" s="167">
        <v>0</v>
      </c>
      <c r="AN780" s="186">
        <v>0</v>
      </c>
      <c r="AO780" s="186">
        <v>0</v>
      </c>
      <c r="AP780" s="167">
        <v>0</v>
      </c>
      <c r="AQ780" s="189">
        <v>197</v>
      </c>
      <c r="AR780" s="190"/>
      <c r="AS780" s="190"/>
      <c r="AT780" s="190">
        <v>0</v>
      </c>
      <c r="AU780" s="190">
        <v>175</v>
      </c>
      <c r="AV780" s="189">
        <v>175</v>
      </c>
      <c r="AW780" s="189">
        <v>113</v>
      </c>
      <c r="AX780" s="189">
        <v>644</v>
      </c>
    </row>
    <row r="781" spans="1:50" ht="20.25" hidden="1" x14ac:dyDescent="0.3">
      <c r="A781" s="163" t="s">
        <v>821</v>
      </c>
      <c r="B781" s="164">
        <v>408</v>
      </c>
      <c r="C781" s="164">
        <v>408</v>
      </c>
      <c r="D781" s="164">
        <v>388</v>
      </c>
      <c r="E781" s="164">
        <v>388</v>
      </c>
      <c r="F781" s="164">
        <v>357</v>
      </c>
      <c r="G781" s="164">
        <v>371</v>
      </c>
      <c r="H781" s="164">
        <v>920</v>
      </c>
      <c r="I781" s="164">
        <v>956</v>
      </c>
      <c r="J781" s="164">
        <v>337.01</v>
      </c>
      <c r="K781" s="164">
        <v>347.01</v>
      </c>
      <c r="L781" s="164">
        <v>86</v>
      </c>
      <c r="M781" s="164">
        <v>96</v>
      </c>
      <c r="N781" s="164">
        <v>0</v>
      </c>
      <c r="O781" s="164">
        <v>35</v>
      </c>
      <c r="P781" s="164">
        <v>0</v>
      </c>
      <c r="Q781" s="164">
        <v>365</v>
      </c>
      <c r="R781" s="186">
        <v>308.25</v>
      </c>
      <c r="S781" s="186">
        <v>176.25</v>
      </c>
      <c r="T781" s="187">
        <v>193.75</v>
      </c>
      <c r="U781" s="187">
        <v>105.25</v>
      </c>
      <c r="V781" s="188">
        <v>0</v>
      </c>
      <c r="W781" s="188">
        <v>0</v>
      </c>
      <c r="X781" s="186">
        <v>0</v>
      </c>
      <c r="Y781" s="186">
        <v>0</v>
      </c>
      <c r="Z781" s="186">
        <v>0</v>
      </c>
      <c r="AA781" s="167">
        <v>0</v>
      </c>
      <c r="AB781" s="186">
        <v>0</v>
      </c>
      <c r="AC781" s="186">
        <v>0</v>
      </c>
      <c r="AD781" s="167">
        <v>0</v>
      </c>
      <c r="AE781" s="186">
        <v>0</v>
      </c>
      <c r="AF781" s="186">
        <v>0</v>
      </c>
      <c r="AG781" s="167">
        <v>0</v>
      </c>
      <c r="AH781" s="186">
        <v>0</v>
      </c>
      <c r="AI781" s="186">
        <v>0</v>
      </c>
      <c r="AJ781" s="167">
        <v>0</v>
      </c>
      <c r="AK781" s="186">
        <v>0</v>
      </c>
      <c r="AL781" s="186">
        <v>0</v>
      </c>
      <c r="AM781" s="167">
        <v>0</v>
      </c>
      <c r="AN781" s="186">
        <v>0</v>
      </c>
      <c r="AO781" s="186">
        <v>0</v>
      </c>
      <c r="AP781" s="167">
        <v>0</v>
      </c>
      <c r="AQ781" s="189">
        <v>408</v>
      </c>
      <c r="AR781" s="190"/>
      <c r="AS781" s="190"/>
      <c r="AT781" s="190">
        <v>20</v>
      </c>
      <c r="AU781" s="190">
        <v>388</v>
      </c>
      <c r="AV781" s="189">
        <v>408</v>
      </c>
      <c r="AW781" s="189">
        <v>387</v>
      </c>
      <c r="AX781" s="189">
        <v>948</v>
      </c>
    </row>
    <row r="782" spans="1:50" ht="20.25" hidden="1" x14ac:dyDescent="0.3">
      <c r="A782" s="163" t="s">
        <v>822</v>
      </c>
      <c r="B782" s="164">
        <v>282</v>
      </c>
      <c r="C782" s="164">
        <v>282</v>
      </c>
      <c r="D782" s="164">
        <v>250</v>
      </c>
      <c r="E782" s="164">
        <v>282</v>
      </c>
      <c r="F782" s="164">
        <v>83</v>
      </c>
      <c r="G782" s="164">
        <v>129</v>
      </c>
      <c r="H782" s="164">
        <v>332</v>
      </c>
      <c r="I782" s="164">
        <v>459</v>
      </c>
      <c r="J782" s="164">
        <v>421</v>
      </c>
      <c r="K782" s="164">
        <v>421</v>
      </c>
      <c r="L782" s="164">
        <v>208</v>
      </c>
      <c r="M782" s="164">
        <v>208</v>
      </c>
      <c r="N782" s="164">
        <v>0</v>
      </c>
      <c r="O782" s="164">
        <v>9.0340000000000007</v>
      </c>
      <c r="P782" s="164">
        <v>0</v>
      </c>
      <c r="Q782" s="164">
        <v>43</v>
      </c>
      <c r="R782" s="186">
        <v>180</v>
      </c>
      <c r="S782" s="186">
        <v>284.25</v>
      </c>
      <c r="T782" s="187">
        <v>89.25</v>
      </c>
      <c r="U782" s="187">
        <v>190</v>
      </c>
      <c r="V782" s="188">
        <v>0</v>
      </c>
      <c r="W782" s="188">
        <v>0</v>
      </c>
      <c r="X782" s="186">
        <v>0</v>
      </c>
      <c r="Y782" s="186">
        <v>0</v>
      </c>
      <c r="Z782" s="186">
        <v>0</v>
      </c>
      <c r="AA782" s="167">
        <v>0</v>
      </c>
      <c r="AB782" s="186">
        <v>0</v>
      </c>
      <c r="AC782" s="186">
        <v>0</v>
      </c>
      <c r="AD782" s="167">
        <v>0</v>
      </c>
      <c r="AE782" s="186">
        <v>0</v>
      </c>
      <c r="AF782" s="186">
        <v>0</v>
      </c>
      <c r="AG782" s="167">
        <v>0</v>
      </c>
      <c r="AH782" s="186">
        <v>0</v>
      </c>
      <c r="AI782" s="186">
        <v>0</v>
      </c>
      <c r="AJ782" s="167">
        <v>0</v>
      </c>
      <c r="AK782" s="186">
        <v>0</v>
      </c>
      <c r="AL782" s="186">
        <v>0</v>
      </c>
      <c r="AM782" s="167">
        <v>0</v>
      </c>
      <c r="AN782" s="186">
        <v>0</v>
      </c>
      <c r="AO782" s="186">
        <v>0</v>
      </c>
      <c r="AP782" s="167">
        <v>0</v>
      </c>
      <c r="AQ782" s="189">
        <v>282</v>
      </c>
      <c r="AR782" s="190"/>
      <c r="AS782" s="190"/>
      <c r="AT782" s="190">
        <v>0</v>
      </c>
      <c r="AU782" s="190">
        <v>282</v>
      </c>
      <c r="AV782" s="189">
        <v>282</v>
      </c>
      <c r="AW782" s="189">
        <v>129</v>
      </c>
      <c r="AX782" s="189">
        <v>459</v>
      </c>
    </row>
    <row r="783" spans="1:50" ht="20.25" hidden="1" x14ac:dyDescent="0.3">
      <c r="A783" s="163" t="s">
        <v>823</v>
      </c>
      <c r="B783" s="164">
        <v>640</v>
      </c>
      <c r="C783" s="164">
        <v>690</v>
      </c>
      <c r="D783" s="164">
        <v>438</v>
      </c>
      <c r="E783" s="164">
        <v>640</v>
      </c>
      <c r="F783" s="164">
        <v>298</v>
      </c>
      <c r="G783" s="164">
        <v>452</v>
      </c>
      <c r="H783" s="164">
        <v>680</v>
      </c>
      <c r="I783" s="164">
        <v>706</v>
      </c>
      <c r="J783" s="164">
        <v>690</v>
      </c>
      <c r="K783" s="164">
        <v>690</v>
      </c>
      <c r="L783" s="164">
        <v>438</v>
      </c>
      <c r="M783" s="164">
        <v>438</v>
      </c>
      <c r="N783" s="164">
        <v>950</v>
      </c>
      <c r="O783" s="164">
        <v>730</v>
      </c>
      <c r="P783" s="164">
        <v>2169</v>
      </c>
      <c r="Q783" s="164">
        <v>1667</v>
      </c>
      <c r="R783" s="186">
        <v>345.5</v>
      </c>
      <c r="S783" s="186">
        <v>155</v>
      </c>
      <c r="T783" s="187">
        <v>136.5</v>
      </c>
      <c r="U783" s="187">
        <v>117.25</v>
      </c>
      <c r="V783" s="188">
        <v>0</v>
      </c>
      <c r="W783" s="188">
        <v>0</v>
      </c>
      <c r="X783" s="186">
        <v>0</v>
      </c>
      <c r="Y783" s="186">
        <v>0</v>
      </c>
      <c r="Z783" s="186">
        <v>0</v>
      </c>
      <c r="AA783" s="167">
        <v>0</v>
      </c>
      <c r="AB783" s="186">
        <v>0</v>
      </c>
      <c r="AC783" s="186">
        <v>0</v>
      </c>
      <c r="AD783" s="167">
        <v>0</v>
      </c>
      <c r="AE783" s="186">
        <v>0</v>
      </c>
      <c r="AF783" s="186">
        <v>0</v>
      </c>
      <c r="AG783" s="167">
        <v>0</v>
      </c>
      <c r="AH783" s="186">
        <v>0</v>
      </c>
      <c r="AI783" s="186">
        <v>0</v>
      </c>
      <c r="AJ783" s="167">
        <v>0</v>
      </c>
      <c r="AK783" s="186">
        <v>0</v>
      </c>
      <c r="AL783" s="186">
        <v>0</v>
      </c>
      <c r="AM783" s="167">
        <v>0</v>
      </c>
      <c r="AN783" s="186">
        <v>0</v>
      </c>
      <c r="AO783" s="186">
        <v>0</v>
      </c>
      <c r="AP783" s="167">
        <v>0</v>
      </c>
      <c r="AQ783" s="189">
        <v>690</v>
      </c>
      <c r="AR783" s="190"/>
      <c r="AS783" s="190"/>
      <c r="AT783" s="190">
        <v>0</v>
      </c>
      <c r="AU783" s="190">
        <v>640</v>
      </c>
      <c r="AV783" s="189">
        <v>640</v>
      </c>
      <c r="AW783" s="189">
        <v>451</v>
      </c>
      <c r="AX783" s="189">
        <v>704</v>
      </c>
    </row>
    <row r="784" spans="1:50" ht="20.25" hidden="1" x14ac:dyDescent="0.3">
      <c r="A784" s="181" t="s">
        <v>824</v>
      </c>
      <c r="B784" s="164">
        <v>615</v>
      </c>
      <c r="C784" s="164">
        <v>683</v>
      </c>
      <c r="D784" s="164">
        <v>497</v>
      </c>
      <c r="E784" s="164">
        <v>607</v>
      </c>
      <c r="F784" s="164">
        <v>285</v>
      </c>
      <c r="G784" s="164">
        <v>382</v>
      </c>
      <c r="H784" s="164">
        <v>573</v>
      </c>
      <c r="I784" s="164">
        <v>629</v>
      </c>
      <c r="J784" s="164">
        <v>994.52</v>
      </c>
      <c r="K784" s="164">
        <v>838.91</v>
      </c>
      <c r="L784" s="164">
        <v>314.90999999999997</v>
      </c>
      <c r="M784" s="164">
        <v>384.90999999999997</v>
      </c>
      <c r="N784" s="164">
        <v>134.32</v>
      </c>
      <c r="O784" s="164">
        <v>705.05</v>
      </c>
      <c r="P784" s="164">
        <v>427</v>
      </c>
      <c r="Q784" s="164">
        <v>1832</v>
      </c>
      <c r="R784" s="186">
        <v>789.93999999999994</v>
      </c>
      <c r="S784" s="186">
        <v>545.99</v>
      </c>
      <c r="T784" s="187">
        <v>291.94749999999999</v>
      </c>
      <c r="U784" s="187">
        <v>63.6</v>
      </c>
      <c r="V784" s="188">
        <v>0</v>
      </c>
      <c r="W784" s="188">
        <v>0</v>
      </c>
      <c r="X784" s="186">
        <v>150</v>
      </c>
      <c r="Y784" s="186">
        <v>63</v>
      </c>
      <c r="Z784" s="186">
        <v>63</v>
      </c>
      <c r="AA784" s="157">
        <f>(Z784-Y784)/Y784*100</f>
        <v>0</v>
      </c>
      <c r="AB784" s="186">
        <v>0</v>
      </c>
      <c r="AC784" s="186">
        <v>0</v>
      </c>
      <c r="AD784" s="157">
        <v>0</v>
      </c>
      <c r="AE784" s="186">
        <v>0</v>
      </c>
      <c r="AF784" s="186">
        <v>0</v>
      </c>
      <c r="AG784" s="157">
        <v>0</v>
      </c>
      <c r="AH784" s="186">
        <v>50</v>
      </c>
      <c r="AI784" s="186">
        <v>50</v>
      </c>
      <c r="AJ784" s="157">
        <f>(AI784-AH784)/AH784*100</f>
        <v>0</v>
      </c>
      <c r="AK784" s="186">
        <v>7.4</v>
      </c>
      <c r="AL784" s="186">
        <v>5</v>
      </c>
      <c r="AM784" s="157">
        <f>(AL784-AK784)/AK784*100</f>
        <v>-32.432432432432435</v>
      </c>
      <c r="AN784" s="186">
        <v>148</v>
      </c>
      <c r="AO784" s="186">
        <v>100</v>
      </c>
      <c r="AP784" s="157">
        <f>(AO784-AN784)/AN784*100</f>
        <v>-32.432432432432435</v>
      </c>
      <c r="AQ784" s="189">
        <v>711</v>
      </c>
      <c r="AR784" s="190">
        <v>29</v>
      </c>
      <c r="AS784" s="190">
        <v>1</v>
      </c>
      <c r="AT784" s="190">
        <v>8</v>
      </c>
      <c r="AU784" s="190">
        <v>606</v>
      </c>
      <c r="AV784" s="189">
        <v>614</v>
      </c>
      <c r="AW784" s="189">
        <v>395</v>
      </c>
      <c r="AX784" s="189">
        <v>643</v>
      </c>
    </row>
    <row r="785" spans="1:50" ht="20.25" hidden="1" x14ac:dyDescent="0.3">
      <c r="A785" s="163" t="s">
        <v>825</v>
      </c>
      <c r="B785" s="164">
        <v>15</v>
      </c>
      <c r="C785" s="164">
        <v>15</v>
      </c>
      <c r="D785" s="164">
        <v>6</v>
      </c>
      <c r="E785" s="164">
        <v>15</v>
      </c>
      <c r="F785" s="164">
        <v>4</v>
      </c>
      <c r="G785" s="164">
        <v>12</v>
      </c>
      <c r="H785" s="164">
        <v>667</v>
      </c>
      <c r="I785" s="164">
        <v>792</v>
      </c>
      <c r="J785" s="164">
        <v>16.25</v>
      </c>
      <c r="K785" s="164">
        <v>16.25</v>
      </c>
      <c r="L785" s="164">
        <v>12</v>
      </c>
      <c r="M785" s="164">
        <v>12</v>
      </c>
      <c r="N785" s="164">
        <v>0</v>
      </c>
      <c r="O785" s="164">
        <v>12</v>
      </c>
      <c r="P785" s="164">
        <v>0</v>
      </c>
      <c r="Q785" s="164">
        <v>1000</v>
      </c>
      <c r="R785" s="186">
        <v>12</v>
      </c>
      <c r="S785" s="186">
        <v>12</v>
      </c>
      <c r="T785" s="187">
        <v>7</v>
      </c>
      <c r="U785" s="187">
        <v>0</v>
      </c>
      <c r="V785" s="188">
        <v>0</v>
      </c>
      <c r="W785" s="188">
        <v>0</v>
      </c>
      <c r="X785" s="186">
        <v>0</v>
      </c>
      <c r="Y785" s="186">
        <v>0</v>
      </c>
      <c r="Z785" s="186">
        <v>0</v>
      </c>
      <c r="AA785" s="167">
        <v>0</v>
      </c>
      <c r="AB785" s="186">
        <v>0</v>
      </c>
      <c r="AC785" s="186">
        <v>0</v>
      </c>
      <c r="AD785" s="167">
        <v>0</v>
      </c>
      <c r="AE785" s="186">
        <v>0</v>
      </c>
      <c r="AF785" s="186">
        <v>0</v>
      </c>
      <c r="AG785" s="167">
        <v>0</v>
      </c>
      <c r="AH785" s="186">
        <v>0</v>
      </c>
      <c r="AI785" s="186">
        <v>0</v>
      </c>
      <c r="AJ785" s="167">
        <v>0</v>
      </c>
      <c r="AK785" s="186">
        <v>0</v>
      </c>
      <c r="AL785" s="186">
        <v>0</v>
      </c>
      <c r="AM785" s="167">
        <v>0</v>
      </c>
      <c r="AN785" s="186">
        <v>0</v>
      </c>
      <c r="AO785" s="186">
        <v>0</v>
      </c>
      <c r="AP785" s="167">
        <v>0</v>
      </c>
      <c r="AQ785" s="189">
        <v>14</v>
      </c>
      <c r="AR785" s="190"/>
      <c r="AS785" s="190">
        <v>1</v>
      </c>
      <c r="AT785" s="190">
        <v>0</v>
      </c>
      <c r="AU785" s="190">
        <v>14</v>
      </c>
      <c r="AV785" s="189">
        <v>14</v>
      </c>
      <c r="AW785" s="189">
        <v>10</v>
      </c>
      <c r="AX785" s="189">
        <v>733</v>
      </c>
    </row>
    <row r="786" spans="1:50" ht="20.25" hidden="1" x14ac:dyDescent="0.3">
      <c r="A786" s="163" t="s">
        <v>826</v>
      </c>
      <c r="B786" s="164">
        <v>12</v>
      </c>
      <c r="C786" s="164">
        <v>12</v>
      </c>
      <c r="D786" s="164">
        <v>2</v>
      </c>
      <c r="E786" s="164">
        <v>5</v>
      </c>
      <c r="F786" s="164">
        <v>1</v>
      </c>
      <c r="G786" s="164">
        <v>3</v>
      </c>
      <c r="H786" s="164">
        <v>500</v>
      </c>
      <c r="I786" s="164">
        <v>540</v>
      </c>
      <c r="J786" s="164">
        <v>31</v>
      </c>
      <c r="K786" s="164">
        <v>27</v>
      </c>
      <c r="L786" s="164">
        <v>0</v>
      </c>
      <c r="M786" s="164">
        <v>0</v>
      </c>
      <c r="N786" s="164">
        <v>0</v>
      </c>
      <c r="O786" s="164">
        <v>0</v>
      </c>
      <c r="P786" s="164" t="s">
        <v>105</v>
      </c>
      <c r="Q786" s="164" t="s">
        <v>105</v>
      </c>
      <c r="R786" s="186">
        <v>23</v>
      </c>
      <c r="S786" s="186">
        <v>27</v>
      </c>
      <c r="T786" s="187">
        <v>6.45</v>
      </c>
      <c r="U786" s="187">
        <v>1</v>
      </c>
      <c r="V786" s="188">
        <v>0</v>
      </c>
      <c r="W786" s="188">
        <v>0</v>
      </c>
      <c r="X786" s="186">
        <v>0</v>
      </c>
      <c r="Y786" s="186">
        <v>0</v>
      </c>
      <c r="Z786" s="186">
        <v>0</v>
      </c>
      <c r="AA786" s="167">
        <v>0</v>
      </c>
      <c r="AB786" s="186">
        <v>0</v>
      </c>
      <c r="AC786" s="186">
        <v>0</v>
      </c>
      <c r="AD786" s="167">
        <v>0</v>
      </c>
      <c r="AE786" s="186">
        <v>0</v>
      </c>
      <c r="AF786" s="186">
        <v>0</v>
      </c>
      <c r="AG786" s="167">
        <v>0</v>
      </c>
      <c r="AH786" s="186">
        <v>0</v>
      </c>
      <c r="AI786" s="186">
        <v>0</v>
      </c>
      <c r="AJ786" s="167">
        <v>0</v>
      </c>
      <c r="AK786" s="186">
        <v>0</v>
      </c>
      <c r="AL786" s="186">
        <v>0</v>
      </c>
      <c r="AM786" s="167">
        <v>0</v>
      </c>
      <c r="AN786" s="186">
        <v>0</v>
      </c>
      <c r="AO786" s="186">
        <v>0</v>
      </c>
      <c r="AP786" s="167">
        <v>0</v>
      </c>
      <c r="AQ786" s="189">
        <v>37</v>
      </c>
      <c r="AR786" s="190">
        <v>25</v>
      </c>
      <c r="AS786" s="190"/>
      <c r="AT786" s="190">
        <v>7</v>
      </c>
      <c r="AU786" s="190">
        <v>5</v>
      </c>
      <c r="AV786" s="189">
        <v>12</v>
      </c>
      <c r="AW786" s="189">
        <v>6</v>
      </c>
      <c r="AX786" s="189">
        <v>500</v>
      </c>
    </row>
    <row r="787" spans="1:50" ht="20.25" hidden="1" x14ac:dyDescent="0.3">
      <c r="A787" s="163" t="s">
        <v>827</v>
      </c>
      <c r="B787" s="164">
        <v>47</v>
      </c>
      <c r="C787" s="164">
        <v>115</v>
      </c>
      <c r="D787" s="164">
        <v>30</v>
      </c>
      <c r="E787" s="164">
        <v>46</v>
      </c>
      <c r="F787" s="164">
        <v>14</v>
      </c>
      <c r="G787" s="164">
        <v>23</v>
      </c>
      <c r="H787" s="164">
        <v>467</v>
      </c>
      <c r="I787" s="164">
        <v>506</v>
      </c>
      <c r="J787" s="164">
        <v>105</v>
      </c>
      <c r="K787" s="164">
        <v>120</v>
      </c>
      <c r="L787" s="164">
        <v>57</v>
      </c>
      <c r="M787" s="164">
        <v>64</v>
      </c>
      <c r="N787" s="164">
        <v>127.45</v>
      </c>
      <c r="O787" s="164">
        <v>58.4</v>
      </c>
      <c r="P787" s="164">
        <v>2236</v>
      </c>
      <c r="Q787" s="164">
        <v>913</v>
      </c>
      <c r="R787" s="186">
        <v>34.32</v>
      </c>
      <c r="S787" s="186">
        <v>60</v>
      </c>
      <c r="T787" s="187">
        <v>29.012499999999999</v>
      </c>
      <c r="U787" s="187">
        <v>2.1</v>
      </c>
      <c r="V787" s="188">
        <v>0</v>
      </c>
      <c r="W787" s="188">
        <v>0</v>
      </c>
      <c r="X787" s="186">
        <v>0</v>
      </c>
      <c r="Y787" s="186">
        <v>0</v>
      </c>
      <c r="Z787" s="186">
        <v>0</v>
      </c>
      <c r="AA787" s="167">
        <v>0</v>
      </c>
      <c r="AB787" s="186">
        <v>0</v>
      </c>
      <c r="AC787" s="186">
        <v>0</v>
      </c>
      <c r="AD787" s="167">
        <v>0</v>
      </c>
      <c r="AE787" s="186">
        <v>0</v>
      </c>
      <c r="AF787" s="186">
        <v>0</v>
      </c>
      <c r="AG787" s="167">
        <v>0</v>
      </c>
      <c r="AH787" s="186">
        <v>0</v>
      </c>
      <c r="AI787" s="186">
        <v>0</v>
      </c>
      <c r="AJ787" s="167">
        <v>0</v>
      </c>
      <c r="AK787" s="186">
        <v>0</v>
      </c>
      <c r="AL787" s="186">
        <v>0</v>
      </c>
      <c r="AM787" s="167">
        <v>0</v>
      </c>
      <c r="AN787" s="186">
        <v>0</v>
      </c>
      <c r="AO787" s="186">
        <v>0</v>
      </c>
      <c r="AP787" s="167">
        <v>0</v>
      </c>
      <c r="AQ787" s="189">
        <v>115</v>
      </c>
      <c r="AR787" s="190"/>
      <c r="AS787" s="190"/>
      <c r="AT787" s="190">
        <v>1</v>
      </c>
      <c r="AU787" s="190">
        <v>46</v>
      </c>
      <c r="AV787" s="189">
        <v>47</v>
      </c>
      <c r="AW787" s="189">
        <v>23</v>
      </c>
      <c r="AX787" s="189">
        <v>489</v>
      </c>
    </row>
    <row r="788" spans="1:50" ht="20.25" hidden="1" x14ac:dyDescent="0.3">
      <c r="A788" s="163" t="s">
        <v>828</v>
      </c>
      <c r="B788" s="164">
        <v>216</v>
      </c>
      <c r="C788" s="164">
        <v>216</v>
      </c>
      <c r="D788" s="164">
        <v>216</v>
      </c>
      <c r="E788" s="164">
        <v>216</v>
      </c>
      <c r="F788" s="164">
        <v>97</v>
      </c>
      <c r="G788" s="164">
        <v>125</v>
      </c>
      <c r="H788" s="164">
        <v>449</v>
      </c>
      <c r="I788" s="164">
        <v>577</v>
      </c>
      <c r="J788" s="164">
        <v>324.52</v>
      </c>
      <c r="K788" s="164">
        <v>189.41</v>
      </c>
      <c r="L788" s="164">
        <v>145.41</v>
      </c>
      <c r="M788" s="164">
        <v>183.41</v>
      </c>
      <c r="N788" s="164">
        <v>0</v>
      </c>
      <c r="O788" s="164">
        <v>600</v>
      </c>
      <c r="P788" s="164">
        <v>0</v>
      </c>
      <c r="Q788" s="164">
        <v>3271</v>
      </c>
      <c r="R788" s="186">
        <v>206</v>
      </c>
      <c r="S788" s="186">
        <v>182.61</v>
      </c>
      <c r="T788" s="187">
        <v>88.11</v>
      </c>
      <c r="U788" s="187">
        <v>11.75</v>
      </c>
      <c r="V788" s="188">
        <v>0</v>
      </c>
      <c r="W788" s="188">
        <v>0</v>
      </c>
      <c r="X788" s="186">
        <v>0</v>
      </c>
      <c r="Y788" s="186">
        <v>51</v>
      </c>
      <c r="Z788" s="186">
        <v>51</v>
      </c>
      <c r="AA788" s="167">
        <v>0</v>
      </c>
      <c r="AB788" s="186">
        <v>0</v>
      </c>
      <c r="AC788" s="186">
        <v>0</v>
      </c>
      <c r="AD788" s="167">
        <v>0</v>
      </c>
      <c r="AE788" s="186">
        <v>0</v>
      </c>
      <c r="AF788" s="186">
        <v>0</v>
      </c>
      <c r="AG788" s="167">
        <v>0</v>
      </c>
      <c r="AH788" s="186">
        <v>38</v>
      </c>
      <c r="AI788" s="186">
        <v>38</v>
      </c>
      <c r="AJ788" s="167">
        <v>0</v>
      </c>
      <c r="AK788" s="186">
        <v>6</v>
      </c>
      <c r="AL788" s="186">
        <v>4</v>
      </c>
      <c r="AM788" s="167">
        <v>33.3333333333333</v>
      </c>
      <c r="AN788" s="186">
        <v>158</v>
      </c>
      <c r="AO788" s="186">
        <v>105</v>
      </c>
      <c r="AP788" s="167">
        <v>33.544303797468402</v>
      </c>
      <c r="AQ788" s="189">
        <v>216</v>
      </c>
      <c r="AR788" s="190"/>
      <c r="AS788" s="190"/>
      <c r="AT788" s="190">
        <v>0</v>
      </c>
      <c r="AU788" s="190">
        <v>216</v>
      </c>
      <c r="AV788" s="189">
        <v>216</v>
      </c>
      <c r="AW788" s="189">
        <v>121</v>
      </c>
      <c r="AX788" s="189">
        <v>561</v>
      </c>
    </row>
    <row r="789" spans="1:50" ht="20.25" hidden="1" x14ac:dyDescent="0.3">
      <c r="A789" s="163" t="s">
        <v>829</v>
      </c>
      <c r="B789" s="164">
        <v>19</v>
      </c>
      <c r="C789" s="164">
        <v>19</v>
      </c>
      <c r="D789" s="164">
        <v>13</v>
      </c>
      <c r="E789" s="164">
        <v>19</v>
      </c>
      <c r="F789" s="164">
        <v>8</v>
      </c>
      <c r="G789" s="164">
        <v>11</v>
      </c>
      <c r="H789" s="164">
        <v>579</v>
      </c>
      <c r="I789" s="164">
        <v>578</v>
      </c>
      <c r="J789" s="164">
        <v>34.75</v>
      </c>
      <c r="K789" s="164">
        <v>18.25</v>
      </c>
      <c r="L789" s="164">
        <v>16.5</v>
      </c>
      <c r="M789" s="164">
        <v>16.5</v>
      </c>
      <c r="N789" s="164">
        <v>3.37</v>
      </c>
      <c r="O789" s="164">
        <v>2.65</v>
      </c>
      <c r="P789" s="164">
        <v>204</v>
      </c>
      <c r="Q789" s="164">
        <v>161</v>
      </c>
      <c r="R789" s="186">
        <v>16.5</v>
      </c>
      <c r="S789" s="186">
        <v>21.5</v>
      </c>
      <c r="T789" s="187">
        <v>17.75</v>
      </c>
      <c r="U789" s="187">
        <v>0</v>
      </c>
      <c r="V789" s="188">
        <v>0</v>
      </c>
      <c r="W789" s="188">
        <v>0</v>
      </c>
      <c r="X789" s="186">
        <v>0</v>
      </c>
      <c r="Y789" s="186">
        <v>0</v>
      </c>
      <c r="Z789" s="186">
        <v>0</v>
      </c>
      <c r="AA789" s="167">
        <v>0</v>
      </c>
      <c r="AB789" s="186">
        <v>0</v>
      </c>
      <c r="AC789" s="186">
        <v>0</v>
      </c>
      <c r="AD789" s="167">
        <v>0</v>
      </c>
      <c r="AE789" s="186">
        <v>0</v>
      </c>
      <c r="AF789" s="186">
        <v>0</v>
      </c>
      <c r="AG789" s="167">
        <v>0</v>
      </c>
      <c r="AH789" s="186">
        <v>0</v>
      </c>
      <c r="AI789" s="186">
        <v>0</v>
      </c>
      <c r="AJ789" s="167">
        <v>0</v>
      </c>
      <c r="AK789" s="186">
        <v>0</v>
      </c>
      <c r="AL789" s="186">
        <v>0</v>
      </c>
      <c r="AM789" s="167">
        <v>0</v>
      </c>
      <c r="AN789" s="186">
        <v>0</v>
      </c>
      <c r="AO789" s="186">
        <v>0</v>
      </c>
      <c r="AP789" s="167">
        <v>0</v>
      </c>
      <c r="AQ789" s="189">
        <v>19</v>
      </c>
      <c r="AR789" s="190"/>
      <c r="AS789" s="190"/>
      <c r="AT789" s="190">
        <v>0</v>
      </c>
      <c r="AU789" s="190">
        <v>19</v>
      </c>
      <c r="AV789" s="189">
        <v>19</v>
      </c>
      <c r="AW789" s="189">
        <v>11</v>
      </c>
      <c r="AX789" s="189">
        <v>579</v>
      </c>
    </row>
    <row r="790" spans="1:50" ht="20.25" hidden="1" x14ac:dyDescent="0.3">
      <c r="A790" s="163" t="s">
        <v>830</v>
      </c>
      <c r="B790" s="164">
        <v>0</v>
      </c>
      <c r="C790" s="164">
        <v>0</v>
      </c>
      <c r="D790" s="164">
        <v>0</v>
      </c>
      <c r="E790" s="164">
        <v>0</v>
      </c>
      <c r="F790" s="164">
        <v>0</v>
      </c>
      <c r="G790" s="164">
        <v>0</v>
      </c>
      <c r="H790" s="164">
        <v>0</v>
      </c>
      <c r="I790" s="164">
        <v>0</v>
      </c>
      <c r="J790" s="164">
        <v>0</v>
      </c>
      <c r="K790" s="164">
        <v>0</v>
      </c>
      <c r="L790" s="164">
        <v>0</v>
      </c>
      <c r="M790" s="164">
        <v>0</v>
      </c>
      <c r="N790" s="164">
        <v>0</v>
      </c>
      <c r="O790" s="164">
        <v>0</v>
      </c>
      <c r="P790" s="164" t="s">
        <v>105</v>
      </c>
      <c r="Q790" s="164" t="s">
        <v>105</v>
      </c>
      <c r="R790" s="186">
        <v>0</v>
      </c>
      <c r="S790" s="186">
        <v>0</v>
      </c>
      <c r="T790" s="187">
        <v>0</v>
      </c>
      <c r="U790" s="187">
        <v>0</v>
      </c>
      <c r="V790" s="188">
        <v>0</v>
      </c>
      <c r="W790" s="188">
        <v>0</v>
      </c>
      <c r="X790" s="186">
        <v>0</v>
      </c>
      <c r="Y790" s="186">
        <v>0</v>
      </c>
      <c r="Z790" s="186">
        <v>0</v>
      </c>
      <c r="AA790" s="167">
        <v>0</v>
      </c>
      <c r="AB790" s="186">
        <v>0</v>
      </c>
      <c r="AC790" s="186">
        <v>0</v>
      </c>
      <c r="AD790" s="167">
        <v>0</v>
      </c>
      <c r="AE790" s="186">
        <v>0</v>
      </c>
      <c r="AF790" s="186">
        <v>0</v>
      </c>
      <c r="AG790" s="167">
        <v>0</v>
      </c>
      <c r="AH790" s="186">
        <v>0</v>
      </c>
      <c r="AI790" s="186">
        <v>0</v>
      </c>
      <c r="AJ790" s="167">
        <v>0</v>
      </c>
      <c r="AK790" s="186">
        <v>0</v>
      </c>
      <c r="AL790" s="186">
        <v>0</v>
      </c>
      <c r="AM790" s="167">
        <v>0</v>
      </c>
      <c r="AN790" s="186">
        <v>0</v>
      </c>
      <c r="AO790" s="186">
        <v>0</v>
      </c>
      <c r="AP790" s="167">
        <v>0</v>
      </c>
      <c r="AQ790" s="189">
        <v>0</v>
      </c>
      <c r="AR790" s="190"/>
      <c r="AS790" s="190"/>
      <c r="AT790" s="190">
        <v>0</v>
      </c>
      <c r="AU790" s="190">
        <v>0</v>
      </c>
      <c r="AV790" s="189">
        <v>0</v>
      </c>
      <c r="AW790" s="189">
        <v>0</v>
      </c>
      <c r="AX790" s="189">
        <v>0</v>
      </c>
    </row>
    <row r="791" spans="1:50" ht="20.25" hidden="1" x14ac:dyDescent="0.3">
      <c r="A791" s="163" t="s">
        <v>831</v>
      </c>
      <c r="B791" s="164">
        <v>160</v>
      </c>
      <c r="C791" s="164">
        <v>160</v>
      </c>
      <c r="D791" s="164">
        <v>84</v>
      </c>
      <c r="E791" s="164">
        <v>160</v>
      </c>
      <c r="F791" s="164">
        <v>58</v>
      </c>
      <c r="G791" s="164">
        <v>104</v>
      </c>
      <c r="H791" s="164">
        <v>690</v>
      </c>
      <c r="I791" s="164">
        <v>650</v>
      </c>
      <c r="J791" s="164">
        <v>168</v>
      </c>
      <c r="K791" s="164">
        <v>168</v>
      </c>
      <c r="L791" s="164">
        <v>69</v>
      </c>
      <c r="M791" s="164">
        <v>69</v>
      </c>
      <c r="N791" s="164">
        <v>3.5</v>
      </c>
      <c r="O791" s="164">
        <v>32</v>
      </c>
      <c r="P791" s="164">
        <v>51</v>
      </c>
      <c r="Q791" s="164">
        <v>464</v>
      </c>
      <c r="R791" s="186">
        <v>347.5</v>
      </c>
      <c r="S791" s="186">
        <v>20</v>
      </c>
      <c r="T791" s="187">
        <v>78.5</v>
      </c>
      <c r="U791" s="187">
        <v>45.75</v>
      </c>
      <c r="V791" s="188">
        <v>0</v>
      </c>
      <c r="W791" s="188">
        <v>0</v>
      </c>
      <c r="X791" s="186">
        <v>150</v>
      </c>
      <c r="Y791" s="186">
        <v>0</v>
      </c>
      <c r="Z791" s="186">
        <v>0</v>
      </c>
      <c r="AA791" s="167">
        <v>0</v>
      </c>
      <c r="AB791" s="186">
        <v>0</v>
      </c>
      <c r="AC791" s="186">
        <v>0</v>
      </c>
      <c r="AD791" s="167">
        <v>0</v>
      </c>
      <c r="AE791" s="186">
        <v>0</v>
      </c>
      <c r="AF791" s="186">
        <v>0</v>
      </c>
      <c r="AG791" s="167">
        <v>0</v>
      </c>
      <c r="AH791" s="186">
        <v>0</v>
      </c>
      <c r="AI791" s="186">
        <v>0</v>
      </c>
      <c r="AJ791" s="167">
        <v>0</v>
      </c>
      <c r="AK791" s="186">
        <v>0</v>
      </c>
      <c r="AL791" s="186">
        <v>0</v>
      </c>
      <c r="AM791" s="167">
        <v>0</v>
      </c>
      <c r="AN791" s="186">
        <v>0</v>
      </c>
      <c r="AO791" s="186">
        <v>0</v>
      </c>
      <c r="AP791" s="167">
        <v>0</v>
      </c>
      <c r="AQ791" s="189">
        <v>160</v>
      </c>
      <c r="AR791" s="190"/>
      <c r="AS791" s="190"/>
      <c r="AT791" s="190">
        <v>0</v>
      </c>
      <c r="AU791" s="190">
        <v>160</v>
      </c>
      <c r="AV791" s="189">
        <v>160</v>
      </c>
      <c r="AW791" s="189">
        <v>121</v>
      </c>
      <c r="AX791" s="189">
        <v>759</v>
      </c>
    </row>
    <row r="792" spans="1:50" ht="20.25" hidden="1" x14ac:dyDescent="0.3">
      <c r="A792" s="163" t="s">
        <v>832</v>
      </c>
      <c r="B792" s="164">
        <v>146</v>
      </c>
      <c r="C792" s="164">
        <v>146</v>
      </c>
      <c r="D792" s="164">
        <v>146</v>
      </c>
      <c r="E792" s="164">
        <v>146</v>
      </c>
      <c r="F792" s="164">
        <v>103</v>
      </c>
      <c r="G792" s="164">
        <v>104</v>
      </c>
      <c r="H792" s="164">
        <v>705</v>
      </c>
      <c r="I792" s="164">
        <v>710</v>
      </c>
      <c r="J792" s="164">
        <v>315</v>
      </c>
      <c r="K792" s="164">
        <v>300</v>
      </c>
      <c r="L792" s="164">
        <v>15</v>
      </c>
      <c r="M792" s="164">
        <v>40</v>
      </c>
      <c r="N792" s="164">
        <v>0</v>
      </c>
      <c r="O792" s="164">
        <v>0</v>
      </c>
      <c r="P792" s="164">
        <v>0</v>
      </c>
      <c r="Q792" s="164">
        <v>0</v>
      </c>
      <c r="R792" s="186">
        <v>150.62</v>
      </c>
      <c r="S792" s="186">
        <v>222.88</v>
      </c>
      <c r="T792" s="187">
        <v>65.125</v>
      </c>
      <c r="U792" s="187">
        <v>3</v>
      </c>
      <c r="V792" s="188">
        <v>0</v>
      </c>
      <c r="W792" s="188">
        <v>0</v>
      </c>
      <c r="X792" s="186">
        <v>0</v>
      </c>
      <c r="Y792" s="186">
        <v>12</v>
      </c>
      <c r="Z792" s="186">
        <v>12</v>
      </c>
      <c r="AA792" s="167">
        <v>0</v>
      </c>
      <c r="AB792" s="186">
        <v>0</v>
      </c>
      <c r="AC792" s="186">
        <v>0</v>
      </c>
      <c r="AD792" s="167">
        <v>0</v>
      </c>
      <c r="AE792" s="186">
        <v>0</v>
      </c>
      <c r="AF792" s="186">
        <v>0</v>
      </c>
      <c r="AG792" s="167">
        <v>0</v>
      </c>
      <c r="AH792" s="186">
        <v>12</v>
      </c>
      <c r="AI792" s="186">
        <v>12</v>
      </c>
      <c r="AJ792" s="167">
        <v>0</v>
      </c>
      <c r="AK792" s="186">
        <v>1.4</v>
      </c>
      <c r="AL792" s="186">
        <v>1</v>
      </c>
      <c r="AM792" s="167">
        <v>28.571428571428601</v>
      </c>
      <c r="AN792" s="186">
        <v>117</v>
      </c>
      <c r="AO792" s="186">
        <v>83</v>
      </c>
      <c r="AP792" s="167">
        <v>29.059829059829099</v>
      </c>
      <c r="AQ792" s="189">
        <v>150</v>
      </c>
      <c r="AR792" s="190">
        <v>4</v>
      </c>
      <c r="AS792" s="190"/>
      <c r="AT792" s="190">
        <v>0</v>
      </c>
      <c r="AU792" s="190">
        <v>146</v>
      </c>
      <c r="AV792" s="189">
        <v>146</v>
      </c>
      <c r="AW792" s="189">
        <v>103</v>
      </c>
      <c r="AX792" s="189">
        <v>708</v>
      </c>
    </row>
    <row r="793" spans="1:50" ht="20.25" hidden="1" x14ac:dyDescent="0.3">
      <c r="A793" s="181" t="s">
        <v>833</v>
      </c>
      <c r="B793" s="164">
        <v>194</v>
      </c>
      <c r="C793" s="164">
        <v>204</v>
      </c>
      <c r="D793" s="164">
        <v>169</v>
      </c>
      <c r="E793" s="164">
        <v>189</v>
      </c>
      <c r="F793" s="164">
        <v>65</v>
      </c>
      <c r="G793" s="164">
        <v>61.6</v>
      </c>
      <c r="H793" s="164">
        <v>385</v>
      </c>
      <c r="I793" s="164">
        <v>326</v>
      </c>
      <c r="J793" s="164">
        <v>196.75</v>
      </c>
      <c r="K793" s="164">
        <v>200.75</v>
      </c>
      <c r="L793" s="164">
        <v>85.25</v>
      </c>
      <c r="M793" s="164">
        <v>81.75</v>
      </c>
      <c r="N793" s="164">
        <v>0.2</v>
      </c>
      <c r="O793" s="164">
        <v>49.095999999999997</v>
      </c>
      <c r="P793" s="164">
        <v>2</v>
      </c>
      <c r="Q793" s="164">
        <v>601</v>
      </c>
      <c r="R793" s="186">
        <v>0</v>
      </c>
      <c r="S793" s="186">
        <v>0</v>
      </c>
      <c r="T793" s="187">
        <v>70.227499999999992</v>
      </c>
      <c r="U793" s="187">
        <v>63.17</v>
      </c>
      <c r="V793" s="188">
        <v>0</v>
      </c>
      <c r="W793" s="188">
        <v>0</v>
      </c>
      <c r="X793" s="186">
        <v>0</v>
      </c>
      <c r="Y793" s="186">
        <v>0</v>
      </c>
      <c r="Z793" s="186">
        <v>0</v>
      </c>
      <c r="AA793" s="157">
        <v>0</v>
      </c>
      <c r="AB793" s="186">
        <v>0</v>
      </c>
      <c r="AC793" s="186">
        <v>0</v>
      </c>
      <c r="AD793" s="157">
        <v>0</v>
      </c>
      <c r="AE793" s="186">
        <v>0</v>
      </c>
      <c r="AF793" s="186">
        <v>0</v>
      </c>
      <c r="AG793" s="157">
        <v>0</v>
      </c>
      <c r="AH793" s="186">
        <v>0</v>
      </c>
      <c r="AI793" s="186">
        <v>0</v>
      </c>
      <c r="AJ793" s="157">
        <v>0</v>
      </c>
      <c r="AK793" s="186">
        <v>0</v>
      </c>
      <c r="AL793" s="186">
        <v>0</v>
      </c>
      <c r="AM793" s="157">
        <v>0</v>
      </c>
      <c r="AN793" s="186">
        <v>0</v>
      </c>
      <c r="AO793" s="186">
        <v>0</v>
      </c>
      <c r="AP793" s="157">
        <v>0</v>
      </c>
      <c r="AQ793" s="189">
        <v>206</v>
      </c>
      <c r="AR793" s="190">
        <v>2</v>
      </c>
      <c r="AS793" s="190">
        <v>0</v>
      </c>
      <c r="AT793" s="190">
        <v>0</v>
      </c>
      <c r="AU793" s="190">
        <v>189</v>
      </c>
      <c r="AV793" s="189">
        <v>189</v>
      </c>
      <c r="AW793" s="190">
        <v>65.28</v>
      </c>
      <c r="AX793" s="189">
        <v>345</v>
      </c>
    </row>
    <row r="794" spans="1:50" ht="20.25" hidden="1" x14ac:dyDescent="0.3">
      <c r="A794" s="163" t="s">
        <v>834</v>
      </c>
      <c r="B794" s="164">
        <v>5</v>
      </c>
      <c r="C794" s="164">
        <v>6</v>
      </c>
      <c r="D794" s="164">
        <v>5</v>
      </c>
      <c r="E794" s="164">
        <v>5</v>
      </c>
      <c r="F794" s="164">
        <v>2</v>
      </c>
      <c r="G794" s="164">
        <v>2</v>
      </c>
      <c r="H794" s="164">
        <v>316</v>
      </c>
      <c r="I794" s="164">
        <v>313</v>
      </c>
      <c r="J794" s="164">
        <v>5.75</v>
      </c>
      <c r="K794" s="164">
        <v>5.75</v>
      </c>
      <c r="L794" s="164">
        <v>4.75</v>
      </c>
      <c r="M794" s="164">
        <v>4.75</v>
      </c>
      <c r="N794" s="164">
        <v>0</v>
      </c>
      <c r="O794" s="164">
        <v>0</v>
      </c>
      <c r="P794" s="164">
        <v>0</v>
      </c>
      <c r="Q794" s="164">
        <v>0</v>
      </c>
      <c r="R794" s="186">
        <v>0</v>
      </c>
      <c r="S794" s="186">
        <v>0</v>
      </c>
      <c r="T794" s="187">
        <v>5.75</v>
      </c>
      <c r="U794" s="187">
        <v>4.75</v>
      </c>
      <c r="V794" s="188">
        <v>0</v>
      </c>
      <c r="W794" s="188">
        <v>0</v>
      </c>
      <c r="X794" s="186">
        <v>0</v>
      </c>
      <c r="Y794" s="186">
        <v>0</v>
      </c>
      <c r="Z794" s="186">
        <v>0</v>
      </c>
      <c r="AA794" s="167">
        <v>0</v>
      </c>
      <c r="AB794" s="186">
        <v>0</v>
      </c>
      <c r="AC794" s="186">
        <v>0</v>
      </c>
      <c r="AD794" s="167">
        <v>0</v>
      </c>
      <c r="AE794" s="186">
        <v>0</v>
      </c>
      <c r="AF794" s="186">
        <v>0</v>
      </c>
      <c r="AG794" s="167">
        <v>0</v>
      </c>
      <c r="AH794" s="186">
        <v>0</v>
      </c>
      <c r="AI794" s="186">
        <v>0</v>
      </c>
      <c r="AJ794" s="167">
        <v>0</v>
      </c>
      <c r="AK794" s="186">
        <v>0</v>
      </c>
      <c r="AL794" s="186">
        <v>0</v>
      </c>
      <c r="AM794" s="167">
        <v>0</v>
      </c>
      <c r="AN794" s="186">
        <v>0</v>
      </c>
      <c r="AO794" s="186">
        <v>0</v>
      </c>
      <c r="AP794" s="167">
        <v>0</v>
      </c>
      <c r="AQ794" s="189">
        <v>6</v>
      </c>
      <c r="AR794" s="190">
        <v>0</v>
      </c>
      <c r="AS794" s="190">
        <v>0</v>
      </c>
      <c r="AT794" s="190">
        <v>0</v>
      </c>
      <c r="AU794" s="190">
        <v>5</v>
      </c>
      <c r="AV794" s="189">
        <v>5</v>
      </c>
      <c r="AW794" s="189">
        <v>1.71</v>
      </c>
      <c r="AX794" s="189">
        <v>342</v>
      </c>
    </row>
    <row r="795" spans="1:50" ht="20.25" hidden="1" x14ac:dyDescent="0.3">
      <c r="A795" s="163" t="s">
        <v>835</v>
      </c>
      <c r="B795" s="164">
        <v>115</v>
      </c>
      <c r="C795" s="164">
        <v>115</v>
      </c>
      <c r="D795" s="164">
        <v>115</v>
      </c>
      <c r="E795" s="164">
        <v>115</v>
      </c>
      <c r="F795" s="164">
        <v>41</v>
      </c>
      <c r="G795" s="164">
        <v>36</v>
      </c>
      <c r="H795" s="164">
        <v>357</v>
      </c>
      <c r="I795" s="164">
        <v>312</v>
      </c>
      <c r="J795" s="164">
        <v>115</v>
      </c>
      <c r="K795" s="164">
        <v>115</v>
      </c>
      <c r="L795" s="164">
        <v>50</v>
      </c>
      <c r="M795" s="164">
        <v>24</v>
      </c>
      <c r="N795" s="164">
        <v>0</v>
      </c>
      <c r="O795" s="164">
        <v>46</v>
      </c>
      <c r="P795" s="164">
        <v>0</v>
      </c>
      <c r="Q795" s="164">
        <v>1917</v>
      </c>
      <c r="R795" s="186">
        <v>0</v>
      </c>
      <c r="S795" s="186">
        <v>0</v>
      </c>
      <c r="T795" s="187">
        <v>9.6349999999999998</v>
      </c>
      <c r="U795" s="187">
        <v>7.75</v>
      </c>
      <c r="V795" s="188">
        <v>0</v>
      </c>
      <c r="W795" s="188">
        <v>0</v>
      </c>
      <c r="X795" s="186">
        <v>0</v>
      </c>
      <c r="Y795" s="186">
        <v>0</v>
      </c>
      <c r="Z795" s="186">
        <v>0</v>
      </c>
      <c r="AA795" s="167">
        <v>0</v>
      </c>
      <c r="AB795" s="186">
        <v>0</v>
      </c>
      <c r="AC795" s="186">
        <v>0</v>
      </c>
      <c r="AD795" s="167">
        <v>0</v>
      </c>
      <c r="AE795" s="186">
        <v>0</v>
      </c>
      <c r="AF795" s="186">
        <v>0</v>
      </c>
      <c r="AG795" s="167">
        <v>0</v>
      </c>
      <c r="AH795" s="186">
        <v>0</v>
      </c>
      <c r="AI795" s="186">
        <v>0</v>
      </c>
      <c r="AJ795" s="167">
        <v>0</v>
      </c>
      <c r="AK795" s="186">
        <v>0</v>
      </c>
      <c r="AL795" s="186">
        <v>0</v>
      </c>
      <c r="AM795" s="167">
        <v>0</v>
      </c>
      <c r="AN795" s="186">
        <v>0</v>
      </c>
      <c r="AO795" s="186">
        <v>0</v>
      </c>
      <c r="AP795" s="167">
        <v>0</v>
      </c>
      <c r="AQ795" s="189">
        <v>115</v>
      </c>
      <c r="AR795" s="190">
        <v>0</v>
      </c>
      <c r="AS795" s="190">
        <v>0</v>
      </c>
      <c r="AT795" s="190">
        <v>0</v>
      </c>
      <c r="AU795" s="190">
        <v>115</v>
      </c>
      <c r="AV795" s="189">
        <v>115</v>
      </c>
      <c r="AW795" s="189">
        <v>39</v>
      </c>
      <c r="AX795" s="189">
        <v>339</v>
      </c>
    </row>
    <row r="796" spans="1:50" ht="20.25" hidden="1" x14ac:dyDescent="0.3">
      <c r="A796" s="163" t="s">
        <v>836</v>
      </c>
      <c r="B796" s="164">
        <v>2</v>
      </c>
      <c r="C796" s="164">
        <v>2</v>
      </c>
      <c r="D796" s="164">
        <v>2</v>
      </c>
      <c r="E796" s="164">
        <v>2</v>
      </c>
      <c r="F796" s="164">
        <v>1</v>
      </c>
      <c r="G796" s="164">
        <v>0.6</v>
      </c>
      <c r="H796" s="164">
        <v>356</v>
      </c>
      <c r="I796" s="164">
        <v>298</v>
      </c>
      <c r="J796" s="164">
        <v>2</v>
      </c>
      <c r="K796" s="164">
        <v>4</v>
      </c>
      <c r="L796" s="164">
        <v>0</v>
      </c>
      <c r="M796" s="164">
        <v>2</v>
      </c>
      <c r="N796" s="164">
        <v>0</v>
      </c>
      <c r="O796" s="164">
        <v>0.59599999999999997</v>
      </c>
      <c r="P796" s="164" t="s">
        <v>105</v>
      </c>
      <c r="Q796" s="164">
        <v>298</v>
      </c>
      <c r="R796" s="186">
        <v>0</v>
      </c>
      <c r="S796" s="186">
        <v>0</v>
      </c>
      <c r="T796" s="187">
        <v>0.25</v>
      </c>
      <c r="U796" s="187">
        <v>0.25</v>
      </c>
      <c r="V796" s="188">
        <v>0</v>
      </c>
      <c r="W796" s="188">
        <v>0</v>
      </c>
      <c r="X796" s="186">
        <v>0</v>
      </c>
      <c r="Y796" s="186">
        <v>0</v>
      </c>
      <c r="Z796" s="186">
        <v>0</v>
      </c>
      <c r="AA796" s="167">
        <v>0</v>
      </c>
      <c r="AB796" s="186">
        <v>0</v>
      </c>
      <c r="AC796" s="186">
        <v>0</v>
      </c>
      <c r="AD796" s="167">
        <v>0</v>
      </c>
      <c r="AE796" s="186">
        <v>0</v>
      </c>
      <c r="AF796" s="186">
        <v>0</v>
      </c>
      <c r="AG796" s="167">
        <v>0</v>
      </c>
      <c r="AH796" s="186">
        <v>0</v>
      </c>
      <c r="AI796" s="186">
        <v>0</v>
      </c>
      <c r="AJ796" s="167">
        <v>0</v>
      </c>
      <c r="AK796" s="186">
        <v>0</v>
      </c>
      <c r="AL796" s="186">
        <v>0</v>
      </c>
      <c r="AM796" s="167">
        <v>0</v>
      </c>
      <c r="AN796" s="186">
        <v>0</v>
      </c>
      <c r="AO796" s="186">
        <v>0</v>
      </c>
      <c r="AP796" s="167">
        <v>0</v>
      </c>
      <c r="AQ796" s="189">
        <v>2</v>
      </c>
      <c r="AR796" s="190">
        <v>0</v>
      </c>
      <c r="AS796" s="190">
        <v>0</v>
      </c>
      <c r="AT796" s="190">
        <v>0</v>
      </c>
      <c r="AU796" s="190">
        <v>2</v>
      </c>
      <c r="AV796" s="189">
        <v>2</v>
      </c>
      <c r="AW796" s="189">
        <v>0.63</v>
      </c>
      <c r="AX796" s="189">
        <v>316</v>
      </c>
    </row>
    <row r="797" spans="1:50" ht="20.25" hidden="1" x14ac:dyDescent="0.3">
      <c r="A797" s="163" t="s">
        <v>837</v>
      </c>
      <c r="B797" s="164">
        <v>5</v>
      </c>
      <c r="C797" s="164">
        <v>5</v>
      </c>
      <c r="D797" s="164">
        <v>5</v>
      </c>
      <c r="E797" s="164">
        <v>5</v>
      </c>
      <c r="F797" s="164">
        <v>2</v>
      </c>
      <c r="G797" s="164">
        <v>2</v>
      </c>
      <c r="H797" s="164">
        <v>400</v>
      </c>
      <c r="I797" s="164">
        <v>374</v>
      </c>
      <c r="J797" s="164">
        <v>5</v>
      </c>
      <c r="K797" s="164">
        <v>5</v>
      </c>
      <c r="L797" s="164">
        <v>5</v>
      </c>
      <c r="M797" s="164">
        <v>5</v>
      </c>
      <c r="N797" s="164">
        <v>0</v>
      </c>
      <c r="O797" s="164">
        <v>0</v>
      </c>
      <c r="P797" s="164">
        <v>0</v>
      </c>
      <c r="Q797" s="164">
        <v>0</v>
      </c>
      <c r="R797" s="186">
        <v>0</v>
      </c>
      <c r="S797" s="186">
        <v>0</v>
      </c>
      <c r="T797" s="187">
        <v>5</v>
      </c>
      <c r="U797" s="187">
        <v>5</v>
      </c>
      <c r="V797" s="188">
        <v>0</v>
      </c>
      <c r="W797" s="188">
        <v>0</v>
      </c>
      <c r="X797" s="186">
        <v>0</v>
      </c>
      <c r="Y797" s="186">
        <v>0</v>
      </c>
      <c r="Z797" s="186">
        <v>0</v>
      </c>
      <c r="AA797" s="167">
        <v>0</v>
      </c>
      <c r="AB797" s="186">
        <v>0</v>
      </c>
      <c r="AC797" s="186">
        <v>0</v>
      </c>
      <c r="AD797" s="167">
        <v>0</v>
      </c>
      <c r="AE797" s="186">
        <v>0</v>
      </c>
      <c r="AF797" s="186">
        <v>0</v>
      </c>
      <c r="AG797" s="167">
        <v>0</v>
      </c>
      <c r="AH797" s="186">
        <v>0</v>
      </c>
      <c r="AI797" s="186">
        <v>0</v>
      </c>
      <c r="AJ797" s="167">
        <v>0</v>
      </c>
      <c r="AK797" s="186">
        <v>0</v>
      </c>
      <c r="AL797" s="186">
        <v>0</v>
      </c>
      <c r="AM797" s="167">
        <v>0</v>
      </c>
      <c r="AN797" s="186">
        <v>0</v>
      </c>
      <c r="AO797" s="186">
        <v>0</v>
      </c>
      <c r="AP797" s="167">
        <v>0</v>
      </c>
      <c r="AQ797" s="189">
        <v>5</v>
      </c>
      <c r="AR797" s="190">
        <v>0</v>
      </c>
      <c r="AS797" s="190">
        <v>0</v>
      </c>
      <c r="AT797" s="190">
        <v>0</v>
      </c>
      <c r="AU797" s="190">
        <v>5</v>
      </c>
      <c r="AV797" s="189">
        <v>5</v>
      </c>
      <c r="AW797" s="189">
        <v>1.93</v>
      </c>
      <c r="AX797" s="189">
        <v>386</v>
      </c>
    </row>
    <row r="798" spans="1:50" ht="20.25" hidden="1" x14ac:dyDescent="0.3">
      <c r="A798" s="163" t="s">
        <v>838</v>
      </c>
      <c r="B798" s="164">
        <v>0</v>
      </c>
      <c r="C798" s="164">
        <v>0</v>
      </c>
      <c r="D798" s="164">
        <v>0</v>
      </c>
      <c r="E798" s="164">
        <v>0</v>
      </c>
      <c r="F798" s="164">
        <v>0</v>
      </c>
      <c r="G798" s="164">
        <v>0</v>
      </c>
      <c r="H798" s="164">
        <v>0</v>
      </c>
      <c r="I798" s="164">
        <v>0</v>
      </c>
      <c r="J798" s="164">
        <v>0</v>
      </c>
      <c r="K798" s="164">
        <v>0</v>
      </c>
      <c r="L798" s="164">
        <v>0</v>
      </c>
      <c r="M798" s="164">
        <v>0</v>
      </c>
      <c r="N798" s="164">
        <v>0</v>
      </c>
      <c r="O798" s="164">
        <v>0</v>
      </c>
      <c r="P798" s="164" t="s">
        <v>105</v>
      </c>
      <c r="Q798" s="164" t="s">
        <v>105</v>
      </c>
      <c r="R798" s="186">
        <v>0</v>
      </c>
      <c r="S798" s="186">
        <v>0</v>
      </c>
      <c r="T798" s="187">
        <v>0</v>
      </c>
      <c r="U798" s="187">
        <v>0</v>
      </c>
      <c r="V798" s="188">
        <v>0</v>
      </c>
      <c r="W798" s="188">
        <v>0</v>
      </c>
      <c r="X798" s="186">
        <v>0</v>
      </c>
      <c r="Y798" s="186">
        <v>0</v>
      </c>
      <c r="Z798" s="186">
        <v>0</v>
      </c>
      <c r="AA798" s="167">
        <v>0</v>
      </c>
      <c r="AB798" s="186">
        <v>0</v>
      </c>
      <c r="AC798" s="186">
        <v>0</v>
      </c>
      <c r="AD798" s="167">
        <v>0</v>
      </c>
      <c r="AE798" s="186">
        <v>0</v>
      </c>
      <c r="AF798" s="186">
        <v>0</v>
      </c>
      <c r="AG798" s="167">
        <v>0</v>
      </c>
      <c r="AH798" s="186">
        <v>0</v>
      </c>
      <c r="AI798" s="186">
        <v>0</v>
      </c>
      <c r="AJ798" s="167">
        <v>0</v>
      </c>
      <c r="AK798" s="186">
        <v>0</v>
      </c>
      <c r="AL798" s="186">
        <v>0</v>
      </c>
      <c r="AM798" s="167">
        <v>0</v>
      </c>
      <c r="AN798" s="186">
        <v>0</v>
      </c>
      <c r="AO798" s="186">
        <v>0</v>
      </c>
      <c r="AP798" s="167">
        <v>0</v>
      </c>
      <c r="AQ798" s="189">
        <v>0</v>
      </c>
      <c r="AR798" s="190">
        <v>0</v>
      </c>
      <c r="AS798" s="190">
        <v>0</v>
      </c>
      <c r="AT798" s="190">
        <v>0</v>
      </c>
      <c r="AU798" s="190">
        <v>0</v>
      </c>
      <c r="AV798" s="189">
        <v>0</v>
      </c>
      <c r="AW798" s="189">
        <v>0</v>
      </c>
      <c r="AX798" s="189">
        <v>0</v>
      </c>
    </row>
    <row r="799" spans="1:50" ht="20.25" hidden="1" x14ac:dyDescent="0.3">
      <c r="A799" s="163" t="s">
        <v>839</v>
      </c>
      <c r="B799" s="164">
        <v>33</v>
      </c>
      <c r="C799" s="164">
        <v>47</v>
      </c>
      <c r="D799" s="164">
        <v>11</v>
      </c>
      <c r="E799" s="164">
        <v>33</v>
      </c>
      <c r="F799" s="164">
        <v>3</v>
      </c>
      <c r="G799" s="164">
        <v>7</v>
      </c>
      <c r="H799" s="164">
        <v>273</v>
      </c>
      <c r="I799" s="164">
        <v>203</v>
      </c>
      <c r="J799" s="164">
        <v>41</v>
      </c>
      <c r="K799" s="164">
        <v>41</v>
      </c>
      <c r="L799" s="164">
        <v>12</v>
      </c>
      <c r="M799" s="164">
        <v>18</v>
      </c>
      <c r="N799" s="164">
        <v>0</v>
      </c>
      <c r="O799" s="164">
        <v>0</v>
      </c>
      <c r="P799" s="164">
        <v>0</v>
      </c>
      <c r="Q799" s="164">
        <v>0</v>
      </c>
      <c r="R799" s="186">
        <v>0</v>
      </c>
      <c r="S799" s="186">
        <v>0</v>
      </c>
      <c r="T799" s="187">
        <v>22.08</v>
      </c>
      <c r="U799" s="187">
        <v>20.92</v>
      </c>
      <c r="V799" s="188">
        <v>0</v>
      </c>
      <c r="W799" s="188">
        <v>0</v>
      </c>
      <c r="X799" s="186">
        <v>0</v>
      </c>
      <c r="Y799" s="186">
        <v>0</v>
      </c>
      <c r="Z799" s="186">
        <v>0</v>
      </c>
      <c r="AA799" s="167">
        <v>0</v>
      </c>
      <c r="AB799" s="186">
        <v>0</v>
      </c>
      <c r="AC799" s="186">
        <v>0</v>
      </c>
      <c r="AD799" s="167">
        <v>0</v>
      </c>
      <c r="AE799" s="186">
        <v>0</v>
      </c>
      <c r="AF799" s="186">
        <v>0</v>
      </c>
      <c r="AG799" s="167">
        <v>0</v>
      </c>
      <c r="AH799" s="186">
        <v>0</v>
      </c>
      <c r="AI799" s="186">
        <v>0</v>
      </c>
      <c r="AJ799" s="167">
        <v>0</v>
      </c>
      <c r="AK799" s="186">
        <v>0</v>
      </c>
      <c r="AL799" s="186">
        <v>0</v>
      </c>
      <c r="AM799" s="167">
        <v>0</v>
      </c>
      <c r="AN799" s="186">
        <v>0</v>
      </c>
      <c r="AO799" s="186">
        <v>0</v>
      </c>
      <c r="AP799" s="167">
        <v>0</v>
      </c>
      <c r="AQ799" s="189">
        <v>47</v>
      </c>
      <c r="AR799" s="190">
        <v>0</v>
      </c>
      <c r="AS799" s="190">
        <v>0</v>
      </c>
      <c r="AT799" s="190">
        <v>0</v>
      </c>
      <c r="AU799" s="190">
        <v>33</v>
      </c>
      <c r="AV799" s="189">
        <v>33</v>
      </c>
      <c r="AW799" s="189">
        <v>8</v>
      </c>
      <c r="AX799" s="189">
        <v>242</v>
      </c>
    </row>
    <row r="800" spans="1:50" ht="20.25" hidden="1" x14ac:dyDescent="0.3">
      <c r="A800" s="163" t="s">
        <v>840</v>
      </c>
      <c r="B800" s="164">
        <v>28</v>
      </c>
      <c r="C800" s="164">
        <v>23</v>
      </c>
      <c r="D800" s="164">
        <v>28</v>
      </c>
      <c r="E800" s="164">
        <v>23</v>
      </c>
      <c r="F800" s="164">
        <v>15</v>
      </c>
      <c r="G800" s="164">
        <v>12</v>
      </c>
      <c r="H800" s="164">
        <v>536</v>
      </c>
      <c r="I800" s="164">
        <v>503</v>
      </c>
      <c r="J800" s="164">
        <v>22</v>
      </c>
      <c r="K800" s="164">
        <v>24</v>
      </c>
      <c r="L800" s="164">
        <v>10.5</v>
      </c>
      <c r="M800" s="164">
        <v>22</v>
      </c>
      <c r="N800" s="164">
        <v>0.2</v>
      </c>
      <c r="O800" s="164">
        <v>2.5</v>
      </c>
      <c r="P800" s="164">
        <v>19</v>
      </c>
      <c r="Q800" s="164">
        <v>114</v>
      </c>
      <c r="R800" s="186">
        <v>0</v>
      </c>
      <c r="S800" s="186">
        <v>0</v>
      </c>
      <c r="T800" s="187">
        <v>22.512499999999999</v>
      </c>
      <c r="U800" s="187">
        <v>24.5</v>
      </c>
      <c r="V800" s="188">
        <v>0</v>
      </c>
      <c r="W800" s="188">
        <v>0</v>
      </c>
      <c r="X800" s="186">
        <v>0</v>
      </c>
      <c r="Y800" s="186">
        <v>0</v>
      </c>
      <c r="Z800" s="186">
        <v>0</v>
      </c>
      <c r="AA800" s="167">
        <v>0</v>
      </c>
      <c r="AB800" s="186">
        <v>0</v>
      </c>
      <c r="AC800" s="186">
        <v>0</v>
      </c>
      <c r="AD800" s="167">
        <v>0</v>
      </c>
      <c r="AE800" s="186">
        <v>0</v>
      </c>
      <c r="AF800" s="186">
        <v>0</v>
      </c>
      <c r="AG800" s="167">
        <v>0</v>
      </c>
      <c r="AH800" s="186">
        <v>0</v>
      </c>
      <c r="AI800" s="186">
        <v>0</v>
      </c>
      <c r="AJ800" s="167">
        <v>0</v>
      </c>
      <c r="AK800" s="186">
        <v>0</v>
      </c>
      <c r="AL800" s="186">
        <v>0</v>
      </c>
      <c r="AM800" s="167">
        <v>0</v>
      </c>
      <c r="AN800" s="186">
        <v>0</v>
      </c>
      <c r="AO800" s="186">
        <v>0</v>
      </c>
      <c r="AP800" s="167">
        <v>0</v>
      </c>
      <c r="AQ800" s="189">
        <v>25</v>
      </c>
      <c r="AR800" s="190">
        <v>2</v>
      </c>
      <c r="AS800" s="190">
        <v>0</v>
      </c>
      <c r="AT800" s="190">
        <v>0</v>
      </c>
      <c r="AU800" s="190">
        <v>23</v>
      </c>
      <c r="AV800" s="189">
        <v>23</v>
      </c>
      <c r="AW800" s="189">
        <v>12</v>
      </c>
      <c r="AX800" s="189">
        <v>522</v>
      </c>
    </row>
    <row r="801" spans="1:50" ht="20.25" hidden="1" x14ac:dyDescent="0.3">
      <c r="A801" s="163" t="s">
        <v>841</v>
      </c>
      <c r="B801" s="164">
        <v>6</v>
      </c>
      <c r="C801" s="164">
        <v>6</v>
      </c>
      <c r="D801" s="164">
        <v>3</v>
      </c>
      <c r="E801" s="164">
        <v>6</v>
      </c>
      <c r="F801" s="164">
        <v>1</v>
      </c>
      <c r="G801" s="164">
        <v>2</v>
      </c>
      <c r="H801" s="164">
        <v>380</v>
      </c>
      <c r="I801" s="164">
        <v>257</v>
      </c>
      <c r="J801" s="164">
        <v>6</v>
      </c>
      <c r="K801" s="164">
        <v>6</v>
      </c>
      <c r="L801" s="164">
        <v>3</v>
      </c>
      <c r="M801" s="164">
        <v>6</v>
      </c>
      <c r="N801" s="164">
        <v>0</v>
      </c>
      <c r="O801" s="164">
        <v>0</v>
      </c>
      <c r="P801" s="164">
        <v>0</v>
      </c>
      <c r="Q801" s="164">
        <v>0</v>
      </c>
      <c r="R801" s="186">
        <v>0</v>
      </c>
      <c r="S801" s="186">
        <v>0</v>
      </c>
      <c r="T801" s="187">
        <v>5</v>
      </c>
      <c r="U801" s="187">
        <v>0</v>
      </c>
      <c r="V801" s="188">
        <v>0</v>
      </c>
      <c r="W801" s="188">
        <v>0</v>
      </c>
      <c r="X801" s="186">
        <v>0</v>
      </c>
      <c r="Y801" s="186">
        <v>0</v>
      </c>
      <c r="Z801" s="186">
        <v>0</v>
      </c>
      <c r="AA801" s="167">
        <v>0</v>
      </c>
      <c r="AB801" s="186">
        <v>0</v>
      </c>
      <c r="AC801" s="186">
        <v>0</v>
      </c>
      <c r="AD801" s="167">
        <v>0</v>
      </c>
      <c r="AE801" s="186">
        <v>0</v>
      </c>
      <c r="AF801" s="186">
        <v>0</v>
      </c>
      <c r="AG801" s="167">
        <v>0</v>
      </c>
      <c r="AH801" s="186">
        <v>0</v>
      </c>
      <c r="AI801" s="186">
        <v>0</v>
      </c>
      <c r="AJ801" s="167">
        <v>0</v>
      </c>
      <c r="AK801" s="186">
        <v>0</v>
      </c>
      <c r="AL801" s="186">
        <v>0</v>
      </c>
      <c r="AM801" s="167">
        <v>0</v>
      </c>
      <c r="AN801" s="186">
        <v>0</v>
      </c>
      <c r="AO801" s="186">
        <v>0</v>
      </c>
      <c r="AP801" s="167">
        <v>0</v>
      </c>
      <c r="AQ801" s="189">
        <v>6</v>
      </c>
      <c r="AR801" s="190">
        <v>0</v>
      </c>
      <c r="AS801" s="190">
        <v>0</v>
      </c>
      <c r="AT801" s="190">
        <v>0</v>
      </c>
      <c r="AU801" s="190">
        <v>6</v>
      </c>
      <c r="AV801" s="189">
        <v>6</v>
      </c>
      <c r="AW801" s="189">
        <v>2.0099999999999998</v>
      </c>
      <c r="AX801" s="189">
        <v>335</v>
      </c>
    </row>
    <row r="802" spans="1:50" ht="20.25" hidden="1" x14ac:dyDescent="0.3">
      <c r="A802" s="181" t="s">
        <v>842</v>
      </c>
      <c r="B802" s="164">
        <v>21</v>
      </c>
      <c r="C802" s="164">
        <v>21</v>
      </c>
      <c r="D802" s="164">
        <v>20</v>
      </c>
      <c r="E802" s="164">
        <v>20</v>
      </c>
      <c r="F802" s="164">
        <v>15.05</v>
      </c>
      <c r="G802" s="164">
        <v>11.5</v>
      </c>
      <c r="H802" s="164">
        <v>753</v>
      </c>
      <c r="I802" s="164">
        <v>575</v>
      </c>
      <c r="J802" s="164">
        <v>0</v>
      </c>
      <c r="K802" s="164">
        <v>0</v>
      </c>
      <c r="L802" s="164">
        <v>0</v>
      </c>
      <c r="M802" s="164">
        <v>0</v>
      </c>
      <c r="N802" s="164">
        <v>0</v>
      </c>
      <c r="O802" s="164">
        <v>0</v>
      </c>
      <c r="P802" s="164">
        <v>0</v>
      </c>
      <c r="Q802" s="164">
        <v>0</v>
      </c>
      <c r="R802" s="186">
        <v>0</v>
      </c>
      <c r="S802" s="186">
        <v>0</v>
      </c>
      <c r="T802" s="187">
        <v>11.75</v>
      </c>
      <c r="U802" s="187">
        <v>3.75</v>
      </c>
      <c r="V802" s="188">
        <v>0</v>
      </c>
      <c r="W802" s="188">
        <v>0</v>
      </c>
      <c r="X802" s="186">
        <v>0</v>
      </c>
      <c r="Y802" s="186">
        <v>0</v>
      </c>
      <c r="Z802" s="186">
        <v>0</v>
      </c>
      <c r="AA802" s="157">
        <v>0</v>
      </c>
      <c r="AB802" s="186">
        <v>0</v>
      </c>
      <c r="AC802" s="186">
        <v>0</v>
      </c>
      <c r="AD802" s="157">
        <v>0</v>
      </c>
      <c r="AE802" s="186">
        <v>0</v>
      </c>
      <c r="AF802" s="186">
        <v>0</v>
      </c>
      <c r="AG802" s="157">
        <v>0</v>
      </c>
      <c r="AH802" s="186">
        <v>0</v>
      </c>
      <c r="AI802" s="186">
        <v>0</v>
      </c>
      <c r="AJ802" s="157">
        <v>0</v>
      </c>
      <c r="AK802" s="186">
        <v>0</v>
      </c>
      <c r="AL802" s="186">
        <v>0</v>
      </c>
      <c r="AM802" s="157">
        <v>0</v>
      </c>
      <c r="AN802" s="186">
        <v>0</v>
      </c>
      <c r="AO802" s="186">
        <v>0</v>
      </c>
      <c r="AP802" s="157">
        <v>0</v>
      </c>
      <c r="AQ802" s="189">
        <v>21</v>
      </c>
      <c r="AR802" s="190">
        <v>0</v>
      </c>
      <c r="AS802" s="190">
        <v>0</v>
      </c>
      <c r="AT802" s="190">
        <v>0</v>
      </c>
      <c r="AU802" s="190">
        <v>20</v>
      </c>
      <c r="AV802" s="189">
        <v>20</v>
      </c>
      <c r="AW802" s="191">
        <v>9.5500000000000007</v>
      </c>
      <c r="AX802" s="189">
        <v>478</v>
      </c>
    </row>
    <row r="803" spans="1:50" ht="20.25" hidden="1" x14ac:dyDescent="0.3">
      <c r="A803" s="163" t="s">
        <v>843</v>
      </c>
      <c r="B803" s="164">
        <v>0</v>
      </c>
      <c r="C803" s="164">
        <v>0</v>
      </c>
      <c r="D803" s="164">
        <v>0</v>
      </c>
      <c r="E803" s="164">
        <v>0</v>
      </c>
      <c r="F803" s="164">
        <v>0</v>
      </c>
      <c r="G803" s="164">
        <v>0</v>
      </c>
      <c r="H803" s="164">
        <v>0</v>
      </c>
      <c r="I803" s="164">
        <v>0</v>
      </c>
      <c r="J803" s="164">
        <v>0</v>
      </c>
      <c r="K803" s="164">
        <v>0</v>
      </c>
      <c r="L803" s="164">
        <v>0</v>
      </c>
      <c r="M803" s="164">
        <v>0</v>
      </c>
      <c r="N803" s="164">
        <v>0</v>
      </c>
      <c r="O803" s="164">
        <v>0</v>
      </c>
      <c r="P803" s="164" t="s">
        <v>105</v>
      </c>
      <c r="Q803" s="164" t="s">
        <v>105</v>
      </c>
      <c r="R803" s="186">
        <v>0</v>
      </c>
      <c r="S803" s="186">
        <v>0</v>
      </c>
      <c r="T803" s="187">
        <v>0</v>
      </c>
      <c r="U803" s="187">
        <v>0</v>
      </c>
      <c r="V803" s="188">
        <v>0</v>
      </c>
      <c r="W803" s="188">
        <v>0</v>
      </c>
      <c r="X803" s="186">
        <v>0</v>
      </c>
      <c r="Y803" s="186">
        <v>0</v>
      </c>
      <c r="Z803" s="186">
        <v>0</v>
      </c>
      <c r="AA803" s="167">
        <v>0</v>
      </c>
      <c r="AB803" s="186">
        <v>0</v>
      </c>
      <c r="AC803" s="186">
        <v>0</v>
      </c>
      <c r="AD803" s="167">
        <v>0</v>
      </c>
      <c r="AE803" s="186">
        <v>0</v>
      </c>
      <c r="AF803" s="186">
        <v>0</v>
      </c>
      <c r="AG803" s="167">
        <v>0</v>
      </c>
      <c r="AH803" s="186">
        <v>0</v>
      </c>
      <c r="AI803" s="186">
        <v>0</v>
      </c>
      <c r="AJ803" s="167">
        <v>0</v>
      </c>
      <c r="AK803" s="186">
        <v>0</v>
      </c>
      <c r="AL803" s="186">
        <v>0</v>
      </c>
      <c r="AM803" s="167">
        <v>0</v>
      </c>
      <c r="AN803" s="186">
        <v>0</v>
      </c>
      <c r="AO803" s="186">
        <v>0</v>
      </c>
      <c r="AP803" s="167">
        <v>0</v>
      </c>
      <c r="AQ803" s="189">
        <v>0</v>
      </c>
      <c r="AR803" s="190">
        <v>0</v>
      </c>
      <c r="AS803" s="190">
        <v>0</v>
      </c>
      <c r="AT803" s="190">
        <v>0</v>
      </c>
      <c r="AU803" s="190">
        <v>0</v>
      </c>
      <c r="AV803" s="189">
        <v>0</v>
      </c>
      <c r="AW803" s="189">
        <v>0</v>
      </c>
      <c r="AX803" s="189">
        <v>0</v>
      </c>
    </row>
    <row r="804" spans="1:50" ht="20.25" hidden="1" x14ac:dyDescent="0.3">
      <c r="A804" s="163" t="s">
        <v>844</v>
      </c>
      <c r="B804" s="164">
        <v>3</v>
      </c>
      <c r="C804" s="164">
        <v>3</v>
      </c>
      <c r="D804" s="164">
        <v>3</v>
      </c>
      <c r="E804" s="164">
        <v>3</v>
      </c>
      <c r="F804" s="164">
        <v>6</v>
      </c>
      <c r="G804" s="164">
        <v>2</v>
      </c>
      <c r="H804" s="164">
        <v>2000</v>
      </c>
      <c r="I804" s="164">
        <v>800</v>
      </c>
      <c r="J804" s="164">
        <v>0</v>
      </c>
      <c r="K804" s="164">
        <v>0</v>
      </c>
      <c r="L804" s="164">
        <v>0</v>
      </c>
      <c r="M804" s="164">
        <v>0</v>
      </c>
      <c r="N804" s="164">
        <v>0</v>
      </c>
      <c r="O804" s="164">
        <v>0</v>
      </c>
      <c r="P804" s="164" t="s">
        <v>105</v>
      </c>
      <c r="Q804" s="164" t="s">
        <v>105</v>
      </c>
      <c r="R804" s="186">
        <v>0</v>
      </c>
      <c r="S804" s="186">
        <v>0</v>
      </c>
      <c r="T804" s="187">
        <v>0</v>
      </c>
      <c r="U804" s="187">
        <v>0</v>
      </c>
      <c r="V804" s="188">
        <v>0</v>
      </c>
      <c r="W804" s="188">
        <v>0</v>
      </c>
      <c r="X804" s="186">
        <v>0</v>
      </c>
      <c r="Y804" s="186">
        <v>0</v>
      </c>
      <c r="Z804" s="186">
        <v>0</v>
      </c>
      <c r="AA804" s="167">
        <v>0</v>
      </c>
      <c r="AB804" s="186">
        <v>0</v>
      </c>
      <c r="AC804" s="186">
        <v>0</v>
      </c>
      <c r="AD804" s="167">
        <v>0</v>
      </c>
      <c r="AE804" s="186">
        <v>0</v>
      </c>
      <c r="AF804" s="186">
        <v>0</v>
      </c>
      <c r="AG804" s="167">
        <v>0</v>
      </c>
      <c r="AH804" s="186">
        <v>0</v>
      </c>
      <c r="AI804" s="186">
        <v>0</v>
      </c>
      <c r="AJ804" s="167">
        <v>0</v>
      </c>
      <c r="AK804" s="186">
        <v>0</v>
      </c>
      <c r="AL804" s="186">
        <v>0</v>
      </c>
      <c r="AM804" s="167">
        <v>0</v>
      </c>
      <c r="AN804" s="186">
        <v>0</v>
      </c>
      <c r="AO804" s="186">
        <v>0</v>
      </c>
      <c r="AP804" s="167">
        <v>0</v>
      </c>
      <c r="AQ804" s="189">
        <v>3</v>
      </c>
      <c r="AR804" s="190">
        <v>0</v>
      </c>
      <c r="AS804" s="190">
        <v>0</v>
      </c>
      <c r="AT804" s="190">
        <v>0</v>
      </c>
      <c r="AU804" s="190">
        <v>3</v>
      </c>
      <c r="AV804" s="189">
        <v>3</v>
      </c>
      <c r="AW804" s="189">
        <v>1.7</v>
      </c>
      <c r="AX804" s="189">
        <v>567</v>
      </c>
    </row>
    <row r="805" spans="1:50" ht="20.25" hidden="1" x14ac:dyDescent="0.3">
      <c r="A805" s="163" t="s">
        <v>845</v>
      </c>
      <c r="B805" s="164">
        <v>5</v>
      </c>
      <c r="C805" s="164">
        <v>5</v>
      </c>
      <c r="D805" s="164">
        <v>5</v>
      </c>
      <c r="E805" s="164">
        <v>5</v>
      </c>
      <c r="F805" s="164">
        <v>0.05</v>
      </c>
      <c r="G805" s="164">
        <v>3</v>
      </c>
      <c r="H805" s="164">
        <v>10</v>
      </c>
      <c r="I805" s="164">
        <v>520</v>
      </c>
      <c r="J805" s="164">
        <v>0</v>
      </c>
      <c r="K805" s="164">
        <v>0</v>
      </c>
      <c r="L805" s="164">
        <v>0</v>
      </c>
      <c r="M805" s="164">
        <v>0</v>
      </c>
      <c r="N805" s="164">
        <v>0</v>
      </c>
      <c r="O805" s="164">
        <v>0</v>
      </c>
      <c r="P805" s="164" t="s">
        <v>105</v>
      </c>
      <c r="Q805" s="164" t="s">
        <v>105</v>
      </c>
      <c r="R805" s="186">
        <v>0</v>
      </c>
      <c r="S805" s="186">
        <v>0</v>
      </c>
      <c r="T805" s="187">
        <v>0</v>
      </c>
      <c r="U805" s="187">
        <v>0</v>
      </c>
      <c r="V805" s="188">
        <v>0</v>
      </c>
      <c r="W805" s="188">
        <v>0</v>
      </c>
      <c r="X805" s="186">
        <v>0</v>
      </c>
      <c r="Y805" s="186">
        <v>0</v>
      </c>
      <c r="Z805" s="186">
        <v>0</v>
      </c>
      <c r="AA805" s="167">
        <v>0</v>
      </c>
      <c r="AB805" s="186">
        <v>0</v>
      </c>
      <c r="AC805" s="186">
        <v>0</v>
      </c>
      <c r="AD805" s="167">
        <v>0</v>
      </c>
      <c r="AE805" s="186">
        <v>0</v>
      </c>
      <c r="AF805" s="186">
        <v>0</v>
      </c>
      <c r="AG805" s="167">
        <v>0</v>
      </c>
      <c r="AH805" s="186">
        <v>0</v>
      </c>
      <c r="AI805" s="186">
        <v>0</v>
      </c>
      <c r="AJ805" s="167">
        <v>0</v>
      </c>
      <c r="AK805" s="186">
        <v>0</v>
      </c>
      <c r="AL805" s="186">
        <v>0</v>
      </c>
      <c r="AM805" s="167">
        <v>0</v>
      </c>
      <c r="AN805" s="186">
        <v>0</v>
      </c>
      <c r="AO805" s="186">
        <v>0</v>
      </c>
      <c r="AP805" s="167">
        <v>0</v>
      </c>
      <c r="AQ805" s="189">
        <v>5</v>
      </c>
      <c r="AR805" s="190">
        <v>0</v>
      </c>
      <c r="AS805" s="190">
        <v>0</v>
      </c>
      <c r="AT805" s="190">
        <v>0</v>
      </c>
      <c r="AU805" s="190">
        <v>5</v>
      </c>
      <c r="AV805" s="189">
        <v>5</v>
      </c>
      <c r="AW805" s="189">
        <v>2.5</v>
      </c>
      <c r="AX805" s="189">
        <v>500</v>
      </c>
    </row>
    <row r="806" spans="1:50" ht="20.25" hidden="1" x14ac:dyDescent="0.3">
      <c r="A806" s="163" t="s">
        <v>846</v>
      </c>
      <c r="B806" s="164">
        <v>5</v>
      </c>
      <c r="C806" s="164">
        <v>5</v>
      </c>
      <c r="D806" s="164">
        <v>4</v>
      </c>
      <c r="E806" s="164">
        <v>4</v>
      </c>
      <c r="F806" s="164">
        <v>3</v>
      </c>
      <c r="G806" s="164">
        <v>0</v>
      </c>
      <c r="H806" s="164">
        <v>750</v>
      </c>
      <c r="I806" s="164">
        <v>0</v>
      </c>
      <c r="J806" s="164">
        <v>0</v>
      </c>
      <c r="K806" s="164">
        <v>0</v>
      </c>
      <c r="L806" s="164">
        <v>0</v>
      </c>
      <c r="M806" s="164">
        <v>0</v>
      </c>
      <c r="N806" s="164">
        <v>0</v>
      </c>
      <c r="O806" s="164">
        <v>0</v>
      </c>
      <c r="P806" s="164" t="s">
        <v>105</v>
      </c>
      <c r="Q806" s="164" t="s">
        <v>105</v>
      </c>
      <c r="R806" s="186">
        <v>0</v>
      </c>
      <c r="S806" s="186">
        <v>0</v>
      </c>
      <c r="T806" s="187">
        <v>5</v>
      </c>
      <c r="U806" s="187">
        <v>0</v>
      </c>
      <c r="V806" s="188">
        <v>0</v>
      </c>
      <c r="W806" s="188">
        <v>0</v>
      </c>
      <c r="X806" s="186">
        <v>0</v>
      </c>
      <c r="Y806" s="186">
        <v>0</v>
      </c>
      <c r="Z806" s="186">
        <v>0</v>
      </c>
      <c r="AA806" s="167">
        <v>0</v>
      </c>
      <c r="AB806" s="186">
        <v>0</v>
      </c>
      <c r="AC806" s="186">
        <v>0</v>
      </c>
      <c r="AD806" s="167">
        <v>0</v>
      </c>
      <c r="AE806" s="186">
        <v>0</v>
      </c>
      <c r="AF806" s="186">
        <v>0</v>
      </c>
      <c r="AG806" s="167">
        <v>0</v>
      </c>
      <c r="AH806" s="186">
        <v>0</v>
      </c>
      <c r="AI806" s="186">
        <v>0</v>
      </c>
      <c r="AJ806" s="167">
        <v>0</v>
      </c>
      <c r="AK806" s="186">
        <v>0</v>
      </c>
      <c r="AL806" s="186">
        <v>0</v>
      </c>
      <c r="AM806" s="167">
        <v>0</v>
      </c>
      <c r="AN806" s="186">
        <v>0</v>
      </c>
      <c r="AO806" s="186">
        <v>0</v>
      </c>
      <c r="AP806" s="167">
        <v>0</v>
      </c>
      <c r="AQ806" s="189">
        <v>5</v>
      </c>
      <c r="AR806" s="190">
        <v>0</v>
      </c>
      <c r="AS806" s="190">
        <v>0</v>
      </c>
      <c r="AT806" s="190">
        <v>0</v>
      </c>
      <c r="AU806" s="190">
        <v>4</v>
      </c>
      <c r="AV806" s="189">
        <v>4</v>
      </c>
      <c r="AW806" s="189">
        <v>0</v>
      </c>
      <c r="AX806" s="189">
        <v>0</v>
      </c>
    </row>
    <row r="807" spans="1:50" ht="20.25" hidden="1" x14ac:dyDescent="0.3">
      <c r="A807" s="163" t="s">
        <v>847</v>
      </c>
      <c r="B807" s="164">
        <v>0</v>
      </c>
      <c r="C807" s="164">
        <v>0</v>
      </c>
      <c r="D807" s="164">
        <v>0</v>
      </c>
      <c r="E807" s="164">
        <v>0</v>
      </c>
      <c r="F807" s="164">
        <v>0</v>
      </c>
      <c r="G807" s="164">
        <v>0</v>
      </c>
      <c r="H807" s="164">
        <v>0</v>
      </c>
      <c r="I807" s="164">
        <v>0</v>
      </c>
      <c r="J807" s="164">
        <v>0</v>
      </c>
      <c r="K807" s="164">
        <v>0</v>
      </c>
      <c r="L807" s="164">
        <v>0</v>
      </c>
      <c r="M807" s="164">
        <v>0</v>
      </c>
      <c r="N807" s="164">
        <v>0</v>
      </c>
      <c r="O807" s="164">
        <v>0</v>
      </c>
      <c r="P807" s="164" t="s">
        <v>105</v>
      </c>
      <c r="Q807" s="164" t="s">
        <v>105</v>
      </c>
      <c r="R807" s="186">
        <v>0</v>
      </c>
      <c r="S807" s="186">
        <v>0</v>
      </c>
      <c r="T807" s="187">
        <v>5.25</v>
      </c>
      <c r="U807" s="187">
        <v>2.25</v>
      </c>
      <c r="V807" s="188">
        <v>0</v>
      </c>
      <c r="W807" s="188">
        <v>0</v>
      </c>
      <c r="X807" s="186">
        <v>0</v>
      </c>
      <c r="Y807" s="186">
        <v>0</v>
      </c>
      <c r="Z807" s="186">
        <v>0</v>
      </c>
      <c r="AA807" s="167">
        <v>0</v>
      </c>
      <c r="AB807" s="186">
        <v>0</v>
      </c>
      <c r="AC807" s="186">
        <v>0</v>
      </c>
      <c r="AD807" s="167">
        <v>0</v>
      </c>
      <c r="AE807" s="186">
        <v>0</v>
      </c>
      <c r="AF807" s="186">
        <v>0</v>
      </c>
      <c r="AG807" s="167">
        <v>0</v>
      </c>
      <c r="AH807" s="186">
        <v>0</v>
      </c>
      <c r="AI807" s="186">
        <v>0</v>
      </c>
      <c r="AJ807" s="167">
        <v>0</v>
      </c>
      <c r="AK807" s="186">
        <v>0</v>
      </c>
      <c r="AL807" s="186">
        <v>0</v>
      </c>
      <c r="AM807" s="167">
        <v>0</v>
      </c>
      <c r="AN807" s="186">
        <v>0</v>
      </c>
      <c r="AO807" s="186">
        <v>0</v>
      </c>
      <c r="AP807" s="167">
        <v>0</v>
      </c>
      <c r="AQ807" s="189">
        <v>0</v>
      </c>
      <c r="AR807" s="190">
        <v>0</v>
      </c>
      <c r="AS807" s="190">
        <v>0</v>
      </c>
      <c r="AT807" s="190">
        <v>0</v>
      </c>
      <c r="AU807" s="190">
        <v>0</v>
      </c>
      <c r="AV807" s="189">
        <v>0</v>
      </c>
      <c r="AW807" s="189">
        <v>0</v>
      </c>
      <c r="AX807" s="189">
        <v>0</v>
      </c>
    </row>
    <row r="808" spans="1:50" ht="20.25" hidden="1" x14ac:dyDescent="0.3">
      <c r="A808" s="163" t="s">
        <v>848</v>
      </c>
      <c r="B808" s="164">
        <v>1</v>
      </c>
      <c r="C808" s="164">
        <v>1</v>
      </c>
      <c r="D808" s="164">
        <v>1</v>
      </c>
      <c r="E808" s="164">
        <v>1</v>
      </c>
      <c r="F808" s="164">
        <v>1</v>
      </c>
      <c r="G808" s="164">
        <v>0.5</v>
      </c>
      <c r="H808" s="164">
        <v>1000</v>
      </c>
      <c r="I808" s="164">
        <v>500</v>
      </c>
      <c r="J808" s="164">
        <v>0</v>
      </c>
      <c r="K808" s="164">
        <v>0</v>
      </c>
      <c r="L808" s="164">
        <v>0</v>
      </c>
      <c r="M808" s="164">
        <v>0</v>
      </c>
      <c r="N808" s="164">
        <v>0</v>
      </c>
      <c r="O808" s="164">
        <v>0</v>
      </c>
      <c r="P808" s="164" t="s">
        <v>105</v>
      </c>
      <c r="Q808" s="164" t="s">
        <v>105</v>
      </c>
      <c r="R808" s="186">
        <v>0</v>
      </c>
      <c r="S808" s="186">
        <v>0</v>
      </c>
      <c r="T808" s="187">
        <v>1.5</v>
      </c>
      <c r="U808" s="187">
        <v>1.5</v>
      </c>
      <c r="V808" s="188">
        <v>0</v>
      </c>
      <c r="W808" s="188">
        <v>0</v>
      </c>
      <c r="X808" s="186">
        <v>0</v>
      </c>
      <c r="Y808" s="186">
        <v>0</v>
      </c>
      <c r="Z808" s="186">
        <v>0</v>
      </c>
      <c r="AA808" s="167">
        <v>0</v>
      </c>
      <c r="AB808" s="186">
        <v>0</v>
      </c>
      <c r="AC808" s="186">
        <v>0</v>
      </c>
      <c r="AD808" s="167">
        <v>0</v>
      </c>
      <c r="AE808" s="186">
        <v>0</v>
      </c>
      <c r="AF808" s="186">
        <v>0</v>
      </c>
      <c r="AG808" s="167">
        <v>0</v>
      </c>
      <c r="AH808" s="186">
        <v>0</v>
      </c>
      <c r="AI808" s="186">
        <v>0</v>
      </c>
      <c r="AJ808" s="167">
        <v>0</v>
      </c>
      <c r="AK808" s="186">
        <v>0</v>
      </c>
      <c r="AL808" s="186">
        <v>0</v>
      </c>
      <c r="AM808" s="167">
        <v>0</v>
      </c>
      <c r="AN808" s="186">
        <v>0</v>
      </c>
      <c r="AO808" s="186">
        <v>0</v>
      </c>
      <c r="AP808" s="167">
        <v>0</v>
      </c>
      <c r="AQ808" s="189">
        <v>1</v>
      </c>
      <c r="AR808" s="190">
        <v>0</v>
      </c>
      <c r="AS808" s="190">
        <v>0</v>
      </c>
      <c r="AT808" s="190">
        <v>0</v>
      </c>
      <c r="AU808" s="190">
        <v>1</v>
      </c>
      <c r="AV808" s="189">
        <v>1</v>
      </c>
      <c r="AW808" s="189">
        <v>0.35</v>
      </c>
      <c r="AX808" s="189">
        <v>350</v>
      </c>
    </row>
    <row r="809" spans="1:50" ht="20.25" hidden="1" x14ac:dyDescent="0.3">
      <c r="A809" s="163" t="s">
        <v>849</v>
      </c>
      <c r="B809" s="164">
        <v>0</v>
      </c>
      <c r="C809" s="164">
        <v>0</v>
      </c>
      <c r="D809" s="164">
        <v>0</v>
      </c>
      <c r="E809" s="164">
        <v>0</v>
      </c>
      <c r="F809" s="164">
        <v>0</v>
      </c>
      <c r="G809" s="164">
        <v>0</v>
      </c>
      <c r="H809" s="164">
        <v>0</v>
      </c>
      <c r="I809" s="164">
        <v>0</v>
      </c>
      <c r="J809" s="164">
        <v>0</v>
      </c>
      <c r="K809" s="164">
        <v>0</v>
      </c>
      <c r="L809" s="164">
        <v>0</v>
      </c>
      <c r="M809" s="164">
        <v>0</v>
      </c>
      <c r="N809" s="164">
        <v>0</v>
      </c>
      <c r="O809" s="164">
        <v>0</v>
      </c>
      <c r="P809" s="164" t="s">
        <v>105</v>
      </c>
      <c r="Q809" s="164" t="s">
        <v>105</v>
      </c>
      <c r="R809" s="186">
        <v>0</v>
      </c>
      <c r="S809" s="186">
        <v>0</v>
      </c>
      <c r="T809" s="187">
        <v>0</v>
      </c>
      <c r="U809" s="187">
        <v>0</v>
      </c>
      <c r="V809" s="188">
        <v>0</v>
      </c>
      <c r="W809" s="188">
        <v>0</v>
      </c>
      <c r="X809" s="186">
        <v>0</v>
      </c>
      <c r="Y809" s="186">
        <v>0</v>
      </c>
      <c r="Z809" s="186">
        <v>0</v>
      </c>
      <c r="AA809" s="167">
        <v>0</v>
      </c>
      <c r="AB809" s="186">
        <v>0</v>
      </c>
      <c r="AC809" s="186">
        <v>0</v>
      </c>
      <c r="AD809" s="167">
        <v>0</v>
      </c>
      <c r="AE809" s="186">
        <v>0</v>
      </c>
      <c r="AF809" s="186">
        <v>0</v>
      </c>
      <c r="AG809" s="167">
        <v>0</v>
      </c>
      <c r="AH809" s="186">
        <v>0</v>
      </c>
      <c r="AI809" s="186">
        <v>0</v>
      </c>
      <c r="AJ809" s="167">
        <v>0</v>
      </c>
      <c r="AK809" s="186">
        <v>0</v>
      </c>
      <c r="AL809" s="186">
        <v>0</v>
      </c>
      <c r="AM809" s="167">
        <v>0</v>
      </c>
      <c r="AN809" s="186">
        <v>0</v>
      </c>
      <c r="AO809" s="186">
        <v>0</v>
      </c>
      <c r="AP809" s="167">
        <v>0</v>
      </c>
      <c r="AQ809" s="189">
        <v>0</v>
      </c>
      <c r="AR809" s="190">
        <v>0</v>
      </c>
      <c r="AS809" s="190">
        <v>0</v>
      </c>
      <c r="AT809" s="190">
        <v>0</v>
      </c>
      <c r="AU809" s="190">
        <v>0</v>
      </c>
      <c r="AV809" s="189">
        <v>0</v>
      </c>
      <c r="AW809" s="189">
        <v>0</v>
      </c>
      <c r="AX809" s="189"/>
    </row>
    <row r="810" spans="1:50" ht="20.25" hidden="1" x14ac:dyDescent="0.3">
      <c r="A810" s="163" t="s">
        <v>850</v>
      </c>
      <c r="B810" s="164">
        <v>7</v>
      </c>
      <c r="C810" s="164">
        <v>7</v>
      </c>
      <c r="D810" s="164">
        <v>7</v>
      </c>
      <c r="E810" s="164">
        <v>7</v>
      </c>
      <c r="F810" s="164">
        <v>5</v>
      </c>
      <c r="G810" s="164">
        <v>6</v>
      </c>
      <c r="H810" s="164">
        <v>700</v>
      </c>
      <c r="I810" s="164">
        <v>857</v>
      </c>
      <c r="J810" s="164">
        <v>0</v>
      </c>
      <c r="K810" s="164">
        <v>0</v>
      </c>
      <c r="L810" s="164">
        <v>0</v>
      </c>
      <c r="M810" s="164">
        <v>0</v>
      </c>
      <c r="N810" s="164">
        <v>0</v>
      </c>
      <c r="O810" s="164">
        <v>0</v>
      </c>
      <c r="P810" s="164" t="s">
        <v>105</v>
      </c>
      <c r="Q810" s="164" t="s">
        <v>105</v>
      </c>
      <c r="R810" s="186">
        <v>0</v>
      </c>
      <c r="S810" s="186">
        <v>0</v>
      </c>
      <c r="T810" s="187">
        <v>0</v>
      </c>
      <c r="U810" s="187">
        <v>0</v>
      </c>
      <c r="V810" s="188">
        <v>0</v>
      </c>
      <c r="W810" s="188">
        <v>0</v>
      </c>
      <c r="X810" s="186">
        <v>0</v>
      </c>
      <c r="Y810" s="186">
        <v>0</v>
      </c>
      <c r="Z810" s="186">
        <v>0</v>
      </c>
      <c r="AA810" s="167">
        <v>0</v>
      </c>
      <c r="AB810" s="186">
        <v>0</v>
      </c>
      <c r="AC810" s="186">
        <v>0</v>
      </c>
      <c r="AD810" s="167">
        <v>0</v>
      </c>
      <c r="AE810" s="186">
        <v>0</v>
      </c>
      <c r="AF810" s="186">
        <v>0</v>
      </c>
      <c r="AG810" s="167">
        <v>0</v>
      </c>
      <c r="AH810" s="186">
        <v>0</v>
      </c>
      <c r="AI810" s="186">
        <v>0</v>
      </c>
      <c r="AJ810" s="167">
        <v>0</v>
      </c>
      <c r="AK810" s="186">
        <v>0</v>
      </c>
      <c r="AL810" s="186">
        <v>0</v>
      </c>
      <c r="AM810" s="167">
        <v>0</v>
      </c>
      <c r="AN810" s="186">
        <v>0</v>
      </c>
      <c r="AO810" s="186">
        <v>0</v>
      </c>
      <c r="AP810" s="167">
        <v>0</v>
      </c>
      <c r="AQ810" s="189">
        <v>7</v>
      </c>
      <c r="AR810" s="190">
        <v>0</v>
      </c>
      <c r="AS810" s="190">
        <v>0</v>
      </c>
      <c r="AT810" s="190">
        <v>0</v>
      </c>
      <c r="AU810" s="190">
        <v>7</v>
      </c>
      <c r="AV810" s="189">
        <v>7</v>
      </c>
      <c r="AW810" s="189">
        <v>5</v>
      </c>
      <c r="AX810" s="189">
        <v>714</v>
      </c>
    </row>
    <row r="811" spans="1:50" ht="20.25" hidden="1" x14ac:dyDescent="0.3">
      <c r="A811" s="181" t="s">
        <v>851</v>
      </c>
      <c r="B811" s="164">
        <v>1</v>
      </c>
      <c r="C811" s="164">
        <v>1</v>
      </c>
      <c r="D811" s="164">
        <v>0</v>
      </c>
      <c r="E811" s="164">
        <v>0</v>
      </c>
      <c r="F811" s="164">
        <v>0</v>
      </c>
      <c r="G811" s="164">
        <v>0</v>
      </c>
      <c r="H811" s="164">
        <v>0</v>
      </c>
      <c r="I811" s="164">
        <v>0</v>
      </c>
      <c r="J811" s="164">
        <v>0</v>
      </c>
      <c r="K811" s="164">
        <v>0</v>
      </c>
      <c r="L811" s="164">
        <v>0</v>
      </c>
      <c r="M811" s="164">
        <v>0</v>
      </c>
      <c r="N811" s="164">
        <v>0</v>
      </c>
      <c r="O811" s="164">
        <v>0</v>
      </c>
      <c r="P811" s="164">
        <v>0</v>
      </c>
      <c r="Q811" s="164">
        <v>0</v>
      </c>
      <c r="R811" s="186">
        <v>0</v>
      </c>
      <c r="S811" s="186">
        <v>0</v>
      </c>
      <c r="T811" s="187">
        <v>0</v>
      </c>
      <c r="U811" s="187">
        <v>0</v>
      </c>
      <c r="V811" s="188">
        <v>0</v>
      </c>
      <c r="W811" s="188">
        <v>0</v>
      </c>
      <c r="X811" s="186">
        <v>0</v>
      </c>
      <c r="Y811" s="186">
        <v>0</v>
      </c>
      <c r="Z811" s="186">
        <v>0</v>
      </c>
      <c r="AA811" s="157">
        <v>0</v>
      </c>
      <c r="AB811" s="186">
        <v>0</v>
      </c>
      <c r="AC811" s="186">
        <v>0</v>
      </c>
      <c r="AD811" s="157">
        <v>0</v>
      </c>
      <c r="AE811" s="186">
        <v>0</v>
      </c>
      <c r="AF811" s="186">
        <v>0</v>
      </c>
      <c r="AG811" s="157">
        <v>0</v>
      </c>
      <c r="AH811" s="186">
        <v>0</v>
      </c>
      <c r="AI811" s="186">
        <v>0</v>
      </c>
      <c r="AJ811" s="157">
        <v>0</v>
      </c>
      <c r="AK811" s="186">
        <v>0</v>
      </c>
      <c r="AL811" s="186">
        <v>0</v>
      </c>
      <c r="AM811" s="157">
        <v>0</v>
      </c>
      <c r="AN811" s="186">
        <v>0</v>
      </c>
      <c r="AO811" s="186">
        <v>0</v>
      </c>
      <c r="AP811" s="157">
        <v>0</v>
      </c>
      <c r="AQ811" s="189">
        <v>1</v>
      </c>
      <c r="AR811" s="190">
        <v>0</v>
      </c>
      <c r="AS811" s="190">
        <v>0</v>
      </c>
      <c r="AT811" s="190">
        <v>0</v>
      </c>
      <c r="AU811" s="190">
        <v>0</v>
      </c>
      <c r="AV811" s="189">
        <v>0</v>
      </c>
      <c r="AW811" s="189">
        <v>0</v>
      </c>
      <c r="AX811" s="189">
        <v>0</v>
      </c>
    </row>
    <row r="812" spans="1:50" ht="20.25" hidden="1" x14ac:dyDescent="0.3">
      <c r="A812" s="163" t="s">
        <v>852</v>
      </c>
      <c r="B812" s="164">
        <v>0</v>
      </c>
      <c r="C812" s="164">
        <v>0</v>
      </c>
      <c r="D812" s="164">
        <v>0</v>
      </c>
      <c r="E812" s="164">
        <v>0</v>
      </c>
      <c r="F812" s="164">
        <v>0</v>
      </c>
      <c r="G812" s="164">
        <v>0</v>
      </c>
      <c r="H812" s="164">
        <v>0</v>
      </c>
      <c r="I812" s="164">
        <v>0</v>
      </c>
      <c r="J812" s="164">
        <v>0</v>
      </c>
      <c r="K812" s="164">
        <v>0</v>
      </c>
      <c r="L812" s="164">
        <v>0</v>
      </c>
      <c r="M812" s="164">
        <v>0</v>
      </c>
      <c r="N812" s="164">
        <v>0</v>
      </c>
      <c r="O812" s="164">
        <v>0</v>
      </c>
      <c r="P812" s="164" t="s">
        <v>105</v>
      </c>
      <c r="Q812" s="164" t="s">
        <v>105</v>
      </c>
      <c r="R812" s="186">
        <v>0</v>
      </c>
      <c r="S812" s="186">
        <v>0</v>
      </c>
      <c r="T812" s="187">
        <v>0</v>
      </c>
      <c r="U812" s="187">
        <v>0</v>
      </c>
      <c r="V812" s="188">
        <v>0</v>
      </c>
      <c r="W812" s="188">
        <v>0</v>
      </c>
      <c r="X812" s="186">
        <v>0</v>
      </c>
      <c r="Y812" s="186">
        <v>0</v>
      </c>
      <c r="Z812" s="186">
        <v>0</v>
      </c>
      <c r="AA812" s="167">
        <v>0</v>
      </c>
      <c r="AB812" s="186">
        <v>0</v>
      </c>
      <c r="AC812" s="186">
        <v>0</v>
      </c>
      <c r="AD812" s="167">
        <v>0</v>
      </c>
      <c r="AE812" s="186">
        <v>0</v>
      </c>
      <c r="AF812" s="186">
        <v>0</v>
      </c>
      <c r="AG812" s="167">
        <v>0</v>
      </c>
      <c r="AH812" s="186">
        <v>0</v>
      </c>
      <c r="AI812" s="186">
        <v>0</v>
      </c>
      <c r="AJ812" s="167">
        <v>0</v>
      </c>
      <c r="AK812" s="186">
        <v>0</v>
      </c>
      <c r="AL812" s="186">
        <v>0</v>
      </c>
      <c r="AM812" s="167">
        <v>0</v>
      </c>
      <c r="AN812" s="186">
        <v>0</v>
      </c>
      <c r="AO812" s="186">
        <v>0</v>
      </c>
      <c r="AP812" s="167">
        <v>0</v>
      </c>
      <c r="AQ812" s="189">
        <v>0</v>
      </c>
      <c r="AR812" s="190">
        <v>0</v>
      </c>
      <c r="AS812" s="190">
        <v>0</v>
      </c>
      <c r="AT812" s="190">
        <v>0</v>
      </c>
      <c r="AU812" s="190">
        <v>0</v>
      </c>
      <c r="AV812" s="189">
        <v>0</v>
      </c>
      <c r="AW812" s="189">
        <v>0</v>
      </c>
      <c r="AX812" s="189">
        <v>0</v>
      </c>
    </row>
    <row r="813" spans="1:50" ht="20.25" hidden="1" x14ac:dyDescent="0.3">
      <c r="A813" s="163" t="s">
        <v>853</v>
      </c>
      <c r="B813" s="164">
        <v>1</v>
      </c>
      <c r="C813" s="164">
        <v>1</v>
      </c>
      <c r="D813" s="164">
        <v>0</v>
      </c>
      <c r="E813" s="164">
        <v>0</v>
      </c>
      <c r="F813" s="164">
        <v>0</v>
      </c>
      <c r="G813" s="164">
        <v>0</v>
      </c>
      <c r="H813" s="164">
        <v>0</v>
      </c>
      <c r="I813" s="164">
        <v>0</v>
      </c>
      <c r="J813" s="164">
        <v>0</v>
      </c>
      <c r="K813" s="164">
        <v>0</v>
      </c>
      <c r="L813" s="164">
        <v>0</v>
      </c>
      <c r="M813" s="164">
        <v>0</v>
      </c>
      <c r="N813" s="164">
        <v>0</v>
      </c>
      <c r="O813" s="164">
        <v>0</v>
      </c>
      <c r="P813" s="164" t="s">
        <v>105</v>
      </c>
      <c r="Q813" s="164" t="s">
        <v>105</v>
      </c>
      <c r="R813" s="186">
        <v>0</v>
      </c>
      <c r="S813" s="186">
        <v>0</v>
      </c>
      <c r="T813" s="187">
        <v>0</v>
      </c>
      <c r="U813" s="187">
        <v>0</v>
      </c>
      <c r="V813" s="188">
        <v>0</v>
      </c>
      <c r="W813" s="188">
        <v>0</v>
      </c>
      <c r="X813" s="186">
        <v>0</v>
      </c>
      <c r="Y813" s="186">
        <v>0</v>
      </c>
      <c r="Z813" s="186">
        <v>0</v>
      </c>
      <c r="AA813" s="167">
        <v>0</v>
      </c>
      <c r="AB813" s="186">
        <v>0</v>
      </c>
      <c r="AC813" s="186">
        <v>0</v>
      </c>
      <c r="AD813" s="167">
        <v>0</v>
      </c>
      <c r="AE813" s="186">
        <v>0</v>
      </c>
      <c r="AF813" s="186">
        <v>0</v>
      </c>
      <c r="AG813" s="167">
        <v>0</v>
      </c>
      <c r="AH813" s="186">
        <v>0</v>
      </c>
      <c r="AI813" s="186">
        <v>0</v>
      </c>
      <c r="AJ813" s="167">
        <v>0</v>
      </c>
      <c r="AK813" s="186">
        <v>0</v>
      </c>
      <c r="AL813" s="186">
        <v>0</v>
      </c>
      <c r="AM813" s="167">
        <v>0</v>
      </c>
      <c r="AN813" s="186">
        <v>0</v>
      </c>
      <c r="AO813" s="186">
        <v>0</v>
      </c>
      <c r="AP813" s="167">
        <v>0</v>
      </c>
      <c r="AQ813" s="189">
        <v>1</v>
      </c>
      <c r="AR813" s="190">
        <v>0</v>
      </c>
      <c r="AS813" s="190">
        <v>0</v>
      </c>
      <c r="AT813" s="190">
        <v>0</v>
      </c>
      <c r="AU813" s="190">
        <v>0</v>
      </c>
      <c r="AV813" s="189">
        <v>0</v>
      </c>
      <c r="AW813" s="189">
        <v>0</v>
      </c>
      <c r="AX813" s="189">
        <v>0</v>
      </c>
    </row>
    <row r="814" spans="1:50" ht="20.25" hidden="1" x14ac:dyDescent="0.3">
      <c r="A814" s="163" t="s">
        <v>854</v>
      </c>
      <c r="B814" s="164">
        <v>0</v>
      </c>
      <c r="C814" s="164">
        <v>0</v>
      </c>
      <c r="D814" s="164">
        <v>0</v>
      </c>
      <c r="E814" s="164">
        <v>0</v>
      </c>
      <c r="F814" s="164">
        <v>0</v>
      </c>
      <c r="G814" s="164">
        <v>0</v>
      </c>
      <c r="H814" s="164">
        <v>0</v>
      </c>
      <c r="I814" s="164">
        <v>0</v>
      </c>
      <c r="J814" s="164">
        <v>0</v>
      </c>
      <c r="K814" s="164">
        <v>0</v>
      </c>
      <c r="L814" s="164">
        <v>0</v>
      </c>
      <c r="M814" s="164">
        <v>0</v>
      </c>
      <c r="N814" s="164">
        <v>0</v>
      </c>
      <c r="O814" s="164">
        <v>0</v>
      </c>
      <c r="P814" s="164" t="s">
        <v>105</v>
      </c>
      <c r="Q814" s="164" t="s">
        <v>105</v>
      </c>
      <c r="R814" s="186">
        <v>0</v>
      </c>
      <c r="S814" s="186">
        <v>0</v>
      </c>
      <c r="T814" s="187">
        <v>0</v>
      </c>
      <c r="U814" s="187">
        <v>0</v>
      </c>
      <c r="V814" s="188">
        <v>0</v>
      </c>
      <c r="W814" s="188">
        <v>0</v>
      </c>
      <c r="X814" s="186">
        <v>0</v>
      </c>
      <c r="Y814" s="186">
        <v>0</v>
      </c>
      <c r="Z814" s="186">
        <v>0</v>
      </c>
      <c r="AA814" s="167">
        <v>0</v>
      </c>
      <c r="AB814" s="186">
        <v>0</v>
      </c>
      <c r="AC814" s="186">
        <v>0</v>
      </c>
      <c r="AD814" s="167">
        <v>0</v>
      </c>
      <c r="AE814" s="186">
        <v>0</v>
      </c>
      <c r="AF814" s="186">
        <v>0</v>
      </c>
      <c r="AG814" s="167">
        <v>0</v>
      </c>
      <c r="AH814" s="186">
        <v>0</v>
      </c>
      <c r="AI814" s="186">
        <v>0</v>
      </c>
      <c r="AJ814" s="167">
        <v>0</v>
      </c>
      <c r="AK814" s="186">
        <v>0</v>
      </c>
      <c r="AL814" s="186">
        <v>0</v>
      </c>
      <c r="AM814" s="167">
        <v>0</v>
      </c>
      <c r="AN814" s="186">
        <v>0</v>
      </c>
      <c r="AO814" s="186">
        <v>0</v>
      </c>
      <c r="AP814" s="167">
        <v>0</v>
      </c>
      <c r="AQ814" s="189">
        <v>0</v>
      </c>
      <c r="AR814" s="190">
        <v>0</v>
      </c>
      <c r="AS814" s="190">
        <v>0</v>
      </c>
      <c r="AT814" s="190">
        <v>0</v>
      </c>
      <c r="AU814" s="190">
        <v>0</v>
      </c>
      <c r="AV814" s="189">
        <v>0</v>
      </c>
      <c r="AW814" s="189">
        <v>0</v>
      </c>
      <c r="AX814" s="189">
        <v>0</v>
      </c>
    </row>
    <row r="815" spans="1:50" ht="20.25" hidden="1" x14ac:dyDescent="0.3">
      <c r="A815" s="163" t="s">
        <v>855</v>
      </c>
      <c r="B815" s="164">
        <v>0</v>
      </c>
      <c r="C815" s="164">
        <v>0</v>
      </c>
      <c r="D815" s="164">
        <v>0</v>
      </c>
      <c r="E815" s="164">
        <v>0</v>
      </c>
      <c r="F815" s="164">
        <v>0</v>
      </c>
      <c r="G815" s="164">
        <v>0</v>
      </c>
      <c r="H815" s="164">
        <v>0</v>
      </c>
      <c r="I815" s="164">
        <v>0</v>
      </c>
      <c r="J815" s="164">
        <v>0</v>
      </c>
      <c r="K815" s="164">
        <v>0</v>
      </c>
      <c r="L815" s="164">
        <v>0</v>
      </c>
      <c r="M815" s="164">
        <v>0</v>
      </c>
      <c r="N815" s="164">
        <v>0</v>
      </c>
      <c r="O815" s="164">
        <v>0</v>
      </c>
      <c r="P815" s="164" t="s">
        <v>105</v>
      </c>
      <c r="Q815" s="164" t="s">
        <v>105</v>
      </c>
      <c r="R815" s="186">
        <v>0</v>
      </c>
      <c r="S815" s="186">
        <v>0</v>
      </c>
      <c r="T815" s="187">
        <v>0</v>
      </c>
      <c r="U815" s="187">
        <v>0</v>
      </c>
      <c r="V815" s="188">
        <v>0</v>
      </c>
      <c r="W815" s="188">
        <v>0</v>
      </c>
      <c r="X815" s="186">
        <v>0</v>
      </c>
      <c r="Y815" s="186">
        <v>0</v>
      </c>
      <c r="Z815" s="186">
        <v>0</v>
      </c>
      <c r="AA815" s="167">
        <v>0</v>
      </c>
      <c r="AB815" s="186">
        <v>0</v>
      </c>
      <c r="AC815" s="186">
        <v>0</v>
      </c>
      <c r="AD815" s="167">
        <v>0</v>
      </c>
      <c r="AE815" s="186">
        <v>0</v>
      </c>
      <c r="AF815" s="186">
        <v>0</v>
      </c>
      <c r="AG815" s="167">
        <v>0</v>
      </c>
      <c r="AH815" s="186">
        <v>0</v>
      </c>
      <c r="AI815" s="186">
        <v>0</v>
      </c>
      <c r="AJ815" s="167">
        <v>0</v>
      </c>
      <c r="AK815" s="186">
        <v>0</v>
      </c>
      <c r="AL815" s="186">
        <v>0</v>
      </c>
      <c r="AM815" s="167">
        <v>0</v>
      </c>
      <c r="AN815" s="186">
        <v>0</v>
      </c>
      <c r="AO815" s="186">
        <v>0</v>
      </c>
      <c r="AP815" s="167">
        <v>0</v>
      </c>
      <c r="AQ815" s="189">
        <v>0</v>
      </c>
      <c r="AR815" s="190">
        <v>0</v>
      </c>
      <c r="AS815" s="190">
        <v>0</v>
      </c>
      <c r="AT815" s="190">
        <v>0</v>
      </c>
      <c r="AU815" s="190">
        <v>0</v>
      </c>
      <c r="AV815" s="189">
        <v>0</v>
      </c>
      <c r="AW815" s="189">
        <v>0</v>
      </c>
      <c r="AX815" s="189">
        <v>0</v>
      </c>
    </row>
    <row r="816" spans="1:50" ht="20.25" hidden="1" x14ac:dyDescent="0.3">
      <c r="A816" s="163" t="s">
        <v>856</v>
      </c>
      <c r="B816" s="164">
        <v>0</v>
      </c>
      <c r="C816" s="164">
        <v>0</v>
      </c>
      <c r="D816" s="164">
        <v>0</v>
      </c>
      <c r="E816" s="164">
        <v>0</v>
      </c>
      <c r="F816" s="164">
        <v>0</v>
      </c>
      <c r="G816" s="164">
        <v>0</v>
      </c>
      <c r="H816" s="164">
        <v>0</v>
      </c>
      <c r="I816" s="164">
        <v>0</v>
      </c>
      <c r="J816" s="164">
        <v>0</v>
      </c>
      <c r="K816" s="164">
        <v>0</v>
      </c>
      <c r="L816" s="164">
        <v>0</v>
      </c>
      <c r="M816" s="164">
        <v>0</v>
      </c>
      <c r="N816" s="164">
        <v>0</v>
      </c>
      <c r="O816" s="164">
        <v>0</v>
      </c>
      <c r="P816" s="164" t="s">
        <v>105</v>
      </c>
      <c r="Q816" s="164" t="s">
        <v>105</v>
      </c>
      <c r="R816" s="186">
        <v>0</v>
      </c>
      <c r="S816" s="186">
        <v>0</v>
      </c>
      <c r="T816" s="187">
        <v>0</v>
      </c>
      <c r="U816" s="187">
        <v>0</v>
      </c>
      <c r="V816" s="188">
        <v>0</v>
      </c>
      <c r="W816" s="188">
        <v>0</v>
      </c>
      <c r="X816" s="186">
        <v>0</v>
      </c>
      <c r="Y816" s="186">
        <v>0</v>
      </c>
      <c r="Z816" s="186">
        <v>0</v>
      </c>
      <c r="AA816" s="167">
        <v>0</v>
      </c>
      <c r="AB816" s="186">
        <v>0</v>
      </c>
      <c r="AC816" s="186">
        <v>0</v>
      </c>
      <c r="AD816" s="167">
        <v>0</v>
      </c>
      <c r="AE816" s="186">
        <v>0</v>
      </c>
      <c r="AF816" s="186">
        <v>0</v>
      </c>
      <c r="AG816" s="167">
        <v>0</v>
      </c>
      <c r="AH816" s="186">
        <v>0</v>
      </c>
      <c r="AI816" s="186">
        <v>0</v>
      </c>
      <c r="AJ816" s="167">
        <v>0</v>
      </c>
      <c r="AK816" s="186">
        <v>0</v>
      </c>
      <c r="AL816" s="186">
        <v>0</v>
      </c>
      <c r="AM816" s="167">
        <v>0</v>
      </c>
      <c r="AN816" s="186">
        <v>0</v>
      </c>
      <c r="AO816" s="186">
        <v>0</v>
      </c>
      <c r="AP816" s="167">
        <v>0</v>
      </c>
      <c r="AQ816" s="189">
        <v>0</v>
      </c>
      <c r="AR816" s="190">
        <v>0</v>
      </c>
      <c r="AS816" s="190">
        <v>0</v>
      </c>
      <c r="AT816" s="190">
        <v>0</v>
      </c>
      <c r="AU816" s="190">
        <v>0</v>
      </c>
      <c r="AV816" s="189">
        <v>0</v>
      </c>
      <c r="AW816" s="189">
        <v>0</v>
      </c>
      <c r="AX816" s="189">
        <v>0</v>
      </c>
    </row>
    <row r="817" spans="1:50" ht="20.25" hidden="1" x14ac:dyDescent="0.3">
      <c r="A817" s="181" t="s">
        <v>857</v>
      </c>
      <c r="B817" s="164">
        <v>69</v>
      </c>
      <c r="C817" s="164">
        <v>63</v>
      </c>
      <c r="D817" s="164">
        <v>64</v>
      </c>
      <c r="E817" s="164">
        <v>48</v>
      </c>
      <c r="F817" s="164">
        <v>36.119999999999997</v>
      </c>
      <c r="G817" s="164">
        <v>20.84</v>
      </c>
      <c r="H817" s="164">
        <v>564</v>
      </c>
      <c r="I817" s="164">
        <v>434</v>
      </c>
      <c r="J817" s="164">
        <v>4</v>
      </c>
      <c r="K817" s="164">
        <v>4</v>
      </c>
      <c r="L817" s="164">
        <v>4</v>
      </c>
      <c r="M817" s="164">
        <v>4</v>
      </c>
      <c r="N817" s="164">
        <v>0</v>
      </c>
      <c r="O817" s="164">
        <v>0</v>
      </c>
      <c r="P817" s="164">
        <v>0</v>
      </c>
      <c r="Q817" s="164">
        <v>0</v>
      </c>
      <c r="R817" s="186">
        <v>0</v>
      </c>
      <c r="S817" s="186">
        <v>0</v>
      </c>
      <c r="T817" s="187">
        <v>63.332499999999996</v>
      </c>
      <c r="U817" s="187">
        <v>45.61</v>
      </c>
      <c r="V817" s="188">
        <v>0</v>
      </c>
      <c r="W817" s="188">
        <v>0</v>
      </c>
      <c r="X817" s="186">
        <v>0</v>
      </c>
      <c r="Y817" s="186">
        <v>0</v>
      </c>
      <c r="Z817" s="186">
        <v>0</v>
      </c>
      <c r="AA817" s="157">
        <v>0</v>
      </c>
      <c r="AB817" s="186">
        <v>0</v>
      </c>
      <c r="AC817" s="186">
        <v>0</v>
      </c>
      <c r="AD817" s="157">
        <v>0</v>
      </c>
      <c r="AE817" s="186">
        <v>0</v>
      </c>
      <c r="AF817" s="186">
        <v>0</v>
      </c>
      <c r="AG817" s="157">
        <v>0</v>
      </c>
      <c r="AH817" s="186">
        <v>0</v>
      </c>
      <c r="AI817" s="186">
        <v>0</v>
      </c>
      <c r="AJ817" s="157">
        <v>0</v>
      </c>
      <c r="AK817" s="186">
        <v>0</v>
      </c>
      <c r="AL817" s="186">
        <v>0</v>
      </c>
      <c r="AM817" s="157">
        <v>0</v>
      </c>
      <c r="AN817" s="186">
        <v>0</v>
      </c>
      <c r="AO817" s="186">
        <v>0</v>
      </c>
      <c r="AP817" s="157">
        <v>0</v>
      </c>
      <c r="AQ817" s="189">
        <v>63</v>
      </c>
      <c r="AR817" s="190">
        <v>0</v>
      </c>
      <c r="AS817" s="190">
        <v>0</v>
      </c>
      <c r="AT817" s="190">
        <v>0</v>
      </c>
      <c r="AU817" s="190">
        <v>48</v>
      </c>
      <c r="AV817" s="189">
        <v>48</v>
      </c>
      <c r="AW817" s="190">
        <v>17.09</v>
      </c>
      <c r="AX817" s="189">
        <v>356</v>
      </c>
    </row>
    <row r="818" spans="1:50" ht="20.25" hidden="1" x14ac:dyDescent="0.3">
      <c r="A818" s="163" t="s">
        <v>858</v>
      </c>
      <c r="B818" s="164">
        <v>0</v>
      </c>
      <c r="C818" s="164">
        <v>4</v>
      </c>
      <c r="D818" s="164">
        <v>0</v>
      </c>
      <c r="E818" s="164">
        <v>0</v>
      </c>
      <c r="F818" s="164">
        <v>0</v>
      </c>
      <c r="G818" s="164">
        <v>0</v>
      </c>
      <c r="H818" s="164">
        <v>0</v>
      </c>
      <c r="I818" s="164">
        <v>0</v>
      </c>
      <c r="J818" s="164">
        <v>0</v>
      </c>
      <c r="K818" s="164">
        <v>0</v>
      </c>
      <c r="L818" s="164">
        <v>0</v>
      </c>
      <c r="M818" s="164">
        <v>0</v>
      </c>
      <c r="N818" s="164">
        <v>0</v>
      </c>
      <c r="O818" s="164">
        <v>0</v>
      </c>
      <c r="P818" s="164" t="s">
        <v>105</v>
      </c>
      <c r="Q818" s="164" t="s">
        <v>105</v>
      </c>
      <c r="R818" s="186">
        <v>0</v>
      </c>
      <c r="S818" s="186">
        <v>0</v>
      </c>
      <c r="T818" s="187">
        <v>4.7275</v>
      </c>
      <c r="U818" s="187">
        <v>4.2300000000000004</v>
      </c>
      <c r="V818" s="188">
        <v>0</v>
      </c>
      <c r="W818" s="188">
        <v>0</v>
      </c>
      <c r="X818" s="186">
        <v>0</v>
      </c>
      <c r="Y818" s="186">
        <v>0</v>
      </c>
      <c r="Z818" s="186">
        <v>0</v>
      </c>
      <c r="AA818" s="167">
        <v>0</v>
      </c>
      <c r="AB818" s="186">
        <v>0</v>
      </c>
      <c r="AC818" s="186">
        <v>0</v>
      </c>
      <c r="AD818" s="167">
        <v>0</v>
      </c>
      <c r="AE818" s="186">
        <v>0</v>
      </c>
      <c r="AF818" s="186">
        <v>0</v>
      </c>
      <c r="AG818" s="167">
        <v>0</v>
      </c>
      <c r="AH818" s="186">
        <v>0</v>
      </c>
      <c r="AI818" s="186">
        <v>0</v>
      </c>
      <c r="AJ818" s="167">
        <v>0</v>
      </c>
      <c r="AK818" s="186">
        <v>0</v>
      </c>
      <c r="AL818" s="186">
        <v>0</v>
      </c>
      <c r="AM818" s="167">
        <v>0</v>
      </c>
      <c r="AN818" s="186">
        <v>0</v>
      </c>
      <c r="AO818" s="186">
        <v>0</v>
      </c>
      <c r="AP818" s="167">
        <v>0</v>
      </c>
      <c r="AQ818" s="189">
        <v>4</v>
      </c>
      <c r="AR818" s="190">
        <v>0</v>
      </c>
      <c r="AS818" s="190">
        <v>0</v>
      </c>
      <c r="AT818" s="190">
        <v>0</v>
      </c>
      <c r="AU818" s="190">
        <v>0</v>
      </c>
      <c r="AV818" s="189">
        <v>0</v>
      </c>
      <c r="AW818" s="189">
        <v>0</v>
      </c>
      <c r="AX818" s="189">
        <v>0</v>
      </c>
    </row>
    <row r="819" spans="1:50" ht="20.25" hidden="1" x14ac:dyDescent="0.3">
      <c r="A819" s="163" t="s">
        <v>859</v>
      </c>
      <c r="B819" s="164">
        <v>6</v>
      </c>
      <c r="C819" s="164">
        <v>3</v>
      </c>
      <c r="D819" s="164">
        <v>6</v>
      </c>
      <c r="E819" s="164">
        <v>3</v>
      </c>
      <c r="F819" s="164">
        <v>2</v>
      </c>
      <c r="G819" s="164">
        <v>1</v>
      </c>
      <c r="H819" s="164">
        <v>251</v>
      </c>
      <c r="I819" s="164">
        <v>383</v>
      </c>
      <c r="J819" s="164">
        <v>0</v>
      </c>
      <c r="K819" s="164">
        <v>0</v>
      </c>
      <c r="L819" s="164">
        <v>0</v>
      </c>
      <c r="M819" s="164">
        <v>0</v>
      </c>
      <c r="N819" s="164">
        <v>0</v>
      </c>
      <c r="O819" s="164">
        <v>0</v>
      </c>
      <c r="P819" s="164" t="s">
        <v>105</v>
      </c>
      <c r="Q819" s="164" t="s">
        <v>105</v>
      </c>
      <c r="R819" s="186">
        <v>0</v>
      </c>
      <c r="S819" s="186">
        <v>0</v>
      </c>
      <c r="T819" s="187">
        <v>3</v>
      </c>
      <c r="U819" s="187">
        <v>0</v>
      </c>
      <c r="V819" s="188">
        <v>0</v>
      </c>
      <c r="W819" s="188">
        <v>0</v>
      </c>
      <c r="X819" s="186">
        <v>0</v>
      </c>
      <c r="Y819" s="186">
        <v>0</v>
      </c>
      <c r="Z819" s="186">
        <v>0</v>
      </c>
      <c r="AA819" s="167">
        <v>0</v>
      </c>
      <c r="AB819" s="186">
        <v>0</v>
      </c>
      <c r="AC819" s="186">
        <v>0</v>
      </c>
      <c r="AD819" s="167">
        <v>0</v>
      </c>
      <c r="AE819" s="186">
        <v>0</v>
      </c>
      <c r="AF819" s="186">
        <v>0</v>
      </c>
      <c r="AG819" s="167">
        <v>0</v>
      </c>
      <c r="AH819" s="186">
        <v>0</v>
      </c>
      <c r="AI819" s="186">
        <v>0</v>
      </c>
      <c r="AJ819" s="167">
        <v>0</v>
      </c>
      <c r="AK819" s="186">
        <v>0</v>
      </c>
      <c r="AL819" s="186">
        <v>0</v>
      </c>
      <c r="AM819" s="167">
        <v>0</v>
      </c>
      <c r="AN819" s="186">
        <v>0</v>
      </c>
      <c r="AO819" s="186">
        <v>0</v>
      </c>
      <c r="AP819" s="167">
        <v>0</v>
      </c>
      <c r="AQ819" s="189">
        <v>3</v>
      </c>
      <c r="AR819" s="190">
        <v>0</v>
      </c>
      <c r="AS819" s="190">
        <v>0</v>
      </c>
      <c r="AT819" s="190">
        <v>0</v>
      </c>
      <c r="AU819" s="190">
        <v>3</v>
      </c>
      <c r="AV819" s="189">
        <v>3</v>
      </c>
      <c r="AW819" s="189">
        <v>0.7</v>
      </c>
      <c r="AX819" s="189">
        <v>233</v>
      </c>
    </row>
    <row r="820" spans="1:50" ht="20.25" hidden="1" x14ac:dyDescent="0.3">
      <c r="A820" s="163" t="s">
        <v>860</v>
      </c>
      <c r="B820" s="164">
        <v>5</v>
      </c>
      <c r="C820" s="164">
        <v>3</v>
      </c>
      <c r="D820" s="164">
        <v>5</v>
      </c>
      <c r="E820" s="164">
        <v>3</v>
      </c>
      <c r="F820" s="164">
        <v>3</v>
      </c>
      <c r="G820" s="164">
        <v>1</v>
      </c>
      <c r="H820" s="164">
        <v>550</v>
      </c>
      <c r="I820" s="164">
        <v>418</v>
      </c>
      <c r="J820" s="164">
        <v>4</v>
      </c>
      <c r="K820" s="164">
        <v>4</v>
      </c>
      <c r="L820" s="164">
        <v>4</v>
      </c>
      <c r="M820" s="164">
        <v>4</v>
      </c>
      <c r="N820" s="164">
        <v>0</v>
      </c>
      <c r="O820" s="164">
        <v>0</v>
      </c>
      <c r="P820" s="164">
        <v>0</v>
      </c>
      <c r="Q820" s="164">
        <v>0</v>
      </c>
      <c r="R820" s="186">
        <v>0</v>
      </c>
      <c r="S820" s="186">
        <v>0</v>
      </c>
      <c r="T820" s="187">
        <v>3.2275</v>
      </c>
      <c r="U820" s="187">
        <v>1.5</v>
      </c>
      <c r="V820" s="188">
        <v>0</v>
      </c>
      <c r="W820" s="188">
        <v>0</v>
      </c>
      <c r="X820" s="186">
        <v>0</v>
      </c>
      <c r="Y820" s="186">
        <v>0</v>
      </c>
      <c r="Z820" s="186">
        <v>0</v>
      </c>
      <c r="AA820" s="167">
        <v>0</v>
      </c>
      <c r="AB820" s="186">
        <v>0</v>
      </c>
      <c r="AC820" s="186">
        <v>0</v>
      </c>
      <c r="AD820" s="167">
        <v>0</v>
      </c>
      <c r="AE820" s="186">
        <v>0</v>
      </c>
      <c r="AF820" s="186">
        <v>0</v>
      </c>
      <c r="AG820" s="167">
        <v>0</v>
      </c>
      <c r="AH820" s="186">
        <v>0</v>
      </c>
      <c r="AI820" s="186">
        <v>0</v>
      </c>
      <c r="AJ820" s="167">
        <v>0</v>
      </c>
      <c r="AK820" s="186">
        <v>0</v>
      </c>
      <c r="AL820" s="186">
        <v>0</v>
      </c>
      <c r="AM820" s="167">
        <v>0</v>
      </c>
      <c r="AN820" s="186">
        <v>0</v>
      </c>
      <c r="AO820" s="186">
        <v>0</v>
      </c>
      <c r="AP820" s="167">
        <v>0</v>
      </c>
      <c r="AQ820" s="189">
        <v>3</v>
      </c>
      <c r="AR820" s="190">
        <v>0</v>
      </c>
      <c r="AS820" s="190">
        <v>0</v>
      </c>
      <c r="AT820" s="190">
        <v>0</v>
      </c>
      <c r="AU820" s="190">
        <v>3</v>
      </c>
      <c r="AV820" s="189">
        <v>3</v>
      </c>
      <c r="AW820" s="189">
        <v>1.07</v>
      </c>
      <c r="AX820" s="189">
        <v>355</v>
      </c>
    </row>
    <row r="821" spans="1:50" ht="20.25" hidden="1" x14ac:dyDescent="0.3">
      <c r="A821" s="163" t="s">
        <v>861</v>
      </c>
      <c r="B821" s="164">
        <v>9</v>
      </c>
      <c r="C821" s="164">
        <v>9</v>
      </c>
      <c r="D821" s="164">
        <v>9</v>
      </c>
      <c r="E821" s="164">
        <v>9</v>
      </c>
      <c r="F821" s="164">
        <v>7</v>
      </c>
      <c r="G821" s="164">
        <v>4</v>
      </c>
      <c r="H821" s="164">
        <v>778</v>
      </c>
      <c r="I821" s="164">
        <v>467</v>
      </c>
      <c r="J821" s="164">
        <v>0</v>
      </c>
      <c r="K821" s="164">
        <v>0</v>
      </c>
      <c r="L821" s="164">
        <v>0</v>
      </c>
      <c r="M821" s="164">
        <v>0</v>
      </c>
      <c r="N821" s="164">
        <v>0</v>
      </c>
      <c r="O821" s="164">
        <v>0</v>
      </c>
      <c r="P821" s="164" t="s">
        <v>105</v>
      </c>
      <c r="Q821" s="164" t="s">
        <v>105</v>
      </c>
      <c r="R821" s="186">
        <v>0</v>
      </c>
      <c r="S821" s="186">
        <v>0</v>
      </c>
      <c r="T821" s="187">
        <v>9</v>
      </c>
      <c r="U821" s="187">
        <v>2</v>
      </c>
      <c r="V821" s="188">
        <v>0</v>
      </c>
      <c r="W821" s="188">
        <v>0</v>
      </c>
      <c r="X821" s="186">
        <v>0</v>
      </c>
      <c r="Y821" s="186">
        <v>0</v>
      </c>
      <c r="Z821" s="186">
        <v>0</v>
      </c>
      <c r="AA821" s="167">
        <v>0</v>
      </c>
      <c r="AB821" s="186">
        <v>0</v>
      </c>
      <c r="AC821" s="186">
        <v>0</v>
      </c>
      <c r="AD821" s="167">
        <v>0</v>
      </c>
      <c r="AE821" s="186">
        <v>0</v>
      </c>
      <c r="AF821" s="186">
        <v>0</v>
      </c>
      <c r="AG821" s="167">
        <v>0</v>
      </c>
      <c r="AH821" s="186">
        <v>0</v>
      </c>
      <c r="AI821" s="186">
        <v>0</v>
      </c>
      <c r="AJ821" s="167">
        <v>0</v>
      </c>
      <c r="AK821" s="186">
        <v>0</v>
      </c>
      <c r="AL821" s="186">
        <v>0</v>
      </c>
      <c r="AM821" s="167">
        <v>0</v>
      </c>
      <c r="AN821" s="186">
        <v>0</v>
      </c>
      <c r="AO821" s="186">
        <v>0</v>
      </c>
      <c r="AP821" s="167">
        <v>0</v>
      </c>
      <c r="AQ821" s="189">
        <v>9</v>
      </c>
      <c r="AR821" s="190">
        <v>0</v>
      </c>
      <c r="AS821" s="190">
        <v>0</v>
      </c>
      <c r="AT821" s="190">
        <v>0</v>
      </c>
      <c r="AU821" s="190">
        <v>9</v>
      </c>
      <c r="AV821" s="189">
        <v>9</v>
      </c>
      <c r="AW821" s="189">
        <v>2.9</v>
      </c>
      <c r="AX821" s="189">
        <v>322</v>
      </c>
    </row>
    <row r="822" spans="1:50" ht="20.25" hidden="1" x14ac:dyDescent="0.3">
      <c r="A822" s="163" t="s">
        <v>862</v>
      </c>
      <c r="B822" s="164">
        <v>0</v>
      </c>
      <c r="C822" s="164">
        <v>0</v>
      </c>
      <c r="D822" s="164">
        <v>0</v>
      </c>
      <c r="E822" s="164">
        <v>0</v>
      </c>
      <c r="F822" s="164">
        <v>0</v>
      </c>
      <c r="G822" s="164">
        <v>0</v>
      </c>
      <c r="H822" s="164">
        <v>0</v>
      </c>
      <c r="I822" s="164">
        <v>0</v>
      </c>
      <c r="J822" s="164">
        <v>0</v>
      </c>
      <c r="K822" s="164">
        <v>0</v>
      </c>
      <c r="L822" s="164">
        <v>0</v>
      </c>
      <c r="M822" s="164">
        <v>0</v>
      </c>
      <c r="N822" s="164">
        <v>0</v>
      </c>
      <c r="O822" s="164">
        <v>0</v>
      </c>
      <c r="P822" s="164" t="s">
        <v>105</v>
      </c>
      <c r="Q822" s="164" t="s">
        <v>105</v>
      </c>
      <c r="R822" s="186">
        <v>0</v>
      </c>
      <c r="S822" s="186">
        <v>0</v>
      </c>
      <c r="T822" s="187">
        <v>0</v>
      </c>
      <c r="U822" s="187">
        <v>0</v>
      </c>
      <c r="V822" s="188">
        <v>0</v>
      </c>
      <c r="W822" s="188">
        <v>0</v>
      </c>
      <c r="X822" s="186">
        <v>0</v>
      </c>
      <c r="Y822" s="186">
        <v>0</v>
      </c>
      <c r="Z822" s="186">
        <v>0</v>
      </c>
      <c r="AA822" s="167">
        <v>0</v>
      </c>
      <c r="AB822" s="186">
        <v>0</v>
      </c>
      <c r="AC822" s="186">
        <v>0</v>
      </c>
      <c r="AD822" s="167">
        <v>0</v>
      </c>
      <c r="AE822" s="186">
        <v>0</v>
      </c>
      <c r="AF822" s="186">
        <v>0</v>
      </c>
      <c r="AG822" s="167">
        <v>0</v>
      </c>
      <c r="AH822" s="186">
        <v>0</v>
      </c>
      <c r="AI822" s="186">
        <v>0</v>
      </c>
      <c r="AJ822" s="167">
        <v>0</v>
      </c>
      <c r="AK822" s="186">
        <v>0</v>
      </c>
      <c r="AL822" s="186">
        <v>0</v>
      </c>
      <c r="AM822" s="167">
        <v>0</v>
      </c>
      <c r="AN822" s="186">
        <v>0</v>
      </c>
      <c r="AO822" s="186">
        <v>0</v>
      </c>
      <c r="AP822" s="167">
        <v>0</v>
      </c>
      <c r="AQ822" s="189">
        <v>0</v>
      </c>
      <c r="AR822" s="190">
        <v>0</v>
      </c>
      <c r="AS822" s="190">
        <v>0</v>
      </c>
      <c r="AT822" s="190">
        <v>0</v>
      </c>
      <c r="AU822" s="190">
        <v>0</v>
      </c>
      <c r="AV822" s="189">
        <v>0</v>
      </c>
      <c r="AW822" s="189">
        <v>0</v>
      </c>
      <c r="AX822" s="189">
        <v>0</v>
      </c>
    </row>
    <row r="823" spans="1:50" ht="20.25" hidden="1" x14ac:dyDescent="0.3">
      <c r="A823" s="163" t="s">
        <v>863</v>
      </c>
      <c r="B823" s="164">
        <v>0</v>
      </c>
      <c r="C823" s="164">
        <v>0</v>
      </c>
      <c r="D823" s="164">
        <v>0</v>
      </c>
      <c r="E823" s="164">
        <v>0</v>
      </c>
      <c r="F823" s="164">
        <v>0</v>
      </c>
      <c r="G823" s="164">
        <v>0</v>
      </c>
      <c r="H823" s="164">
        <v>0</v>
      </c>
      <c r="I823" s="164">
        <v>0</v>
      </c>
      <c r="J823" s="164">
        <v>0</v>
      </c>
      <c r="K823" s="164">
        <v>0</v>
      </c>
      <c r="L823" s="164">
        <v>0</v>
      </c>
      <c r="M823" s="164">
        <v>0</v>
      </c>
      <c r="N823" s="164">
        <v>0</v>
      </c>
      <c r="O823" s="164">
        <v>0</v>
      </c>
      <c r="P823" s="164" t="s">
        <v>105</v>
      </c>
      <c r="Q823" s="164" t="s">
        <v>105</v>
      </c>
      <c r="R823" s="186">
        <v>0</v>
      </c>
      <c r="S823" s="186">
        <v>0</v>
      </c>
      <c r="T823" s="187">
        <v>0</v>
      </c>
      <c r="U823" s="187">
        <v>0</v>
      </c>
      <c r="V823" s="188">
        <v>0</v>
      </c>
      <c r="W823" s="188">
        <v>0</v>
      </c>
      <c r="X823" s="186">
        <v>0</v>
      </c>
      <c r="Y823" s="186">
        <v>0</v>
      </c>
      <c r="Z823" s="186">
        <v>0</v>
      </c>
      <c r="AA823" s="167">
        <v>0</v>
      </c>
      <c r="AB823" s="186">
        <v>0</v>
      </c>
      <c r="AC823" s="186">
        <v>0</v>
      </c>
      <c r="AD823" s="167">
        <v>0</v>
      </c>
      <c r="AE823" s="186">
        <v>0</v>
      </c>
      <c r="AF823" s="186">
        <v>0</v>
      </c>
      <c r="AG823" s="167">
        <v>0</v>
      </c>
      <c r="AH823" s="186">
        <v>0</v>
      </c>
      <c r="AI823" s="186">
        <v>0</v>
      </c>
      <c r="AJ823" s="167">
        <v>0</v>
      </c>
      <c r="AK823" s="186">
        <v>0</v>
      </c>
      <c r="AL823" s="186">
        <v>0</v>
      </c>
      <c r="AM823" s="167">
        <v>0</v>
      </c>
      <c r="AN823" s="186">
        <v>0</v>
      </c>
      <c r="AO823" s="186">
        <v>0</v>
      </c>
      <c r="AP823" s="167">
        <v>0</v>
      </c>
      <c r="AQ823" s="189">
        <v>0</v>
      </c>
      <c r="AR823" s="190">
        <v>0</v>
      </c>
      <c r="AS823" s="190">
        <v>0</v>
      </c>
      <c r="AT823" s="190">
        <v>0</v>
      </c>
      <c r="AU823" s="190">
        <v>0</v>
      </c>
      <c r="AV823" s="189">
        <v>0</v>
      </c>
      <c r="AW823" s="189">
        <v>0</v>
      </c>
      <c r="AX823" s="189">
        <v>0</v>
      </c>
    </row>
    <row r="824" spans="1:50" ht="20.25" hidden="1" x14ac:dyDescent="0.3">
      <c r="A824" s="163" t="s">
        <v>864</v>
      </c>
      <c r="B824" s="164">
        <v>0</v>
      </c>
      <c r="C824" s="164">
        <v>0</v>
      </c>
      <c r="D824" s="164">
        <v>0</v>
      </c>
      <c r="E824" s="164">
        <v>0</v>
      </c>
      <c r="F824" s="164">
        <v>0</v>
      </c>
      <c r="G824" s="164">
        <v>0</v>
      </c>
      <c r="H824" s="164">
        <v>0</v>
      </c>
      <c r="I824" s="164">
        <v>0</v>
      </c>
      <c r="J824" s="164">
        <v>0</v>
      </c>
      <c r="K824" s="164">
        <v>0</v>
      </c>
      <c r="L824" s="164">
        <v>0</v>
      </c>
      <c r="M824" s="164">
        <v>0</v>
      </c>
      <c r="N824" s="164">
        <v>0</v>
      </c>
      <c r="O824" s="164">
        <v>0</v>
      </c>
      <c r="P824" s="164" t="s">
        <v>105</v>
      </c>
      <c r="Q824" s="164" t="s">
        <v>105</v>
      </c>
      <c r="R824" s="186">
        <v>0</v>
      </c>
      <c r="S824" s="186">
        <v>0</v>
      </c>
      <c r="T824" s="187">
        <v>0</v>
      </c>
      <c r="U824" s="187">
        <v>0</v>
      </c>
      <c r="V824" s="188">
        <v>0</v>
      </c>
      <c r="W824" s="188">
        <v>0</v>
      </c>
      <c r="X824" s="186">
        <v>0</v>
      </c>
      <c r="Y824" s="186">
        <v>0</v>
      </c>
      <c r="Z824" s="186">
        <v>0</v>
      </c>
      <c r="AA824" s="167">
        <v>0</v>
      </c>
      <c r="AB824" s="186">
        <v>0</v>
      </c>
      <c r="AC824" s="186">
        <v>0</v>
      </c>
      <c r="AD824" s="167">
        <v>0</v>
      </c>
      <c r="AE824" s="186">
        <v>0</v>
      </c>
      <c r="AF824" s="186">
        <v>0</v>
      </c>
      <c r="AG824" s="167">
        <v>0</v>
      </c>
      <c r="AH824" s="186">
        <v>0</v>
      </c>
      <c r="AI824" s="186">
        <v>0</v>
      </c>
      <c r="AJ824" s="167">
        <v>0</v>
      </c>
      <c r="AK824" s="186">
        <v>0</v>
      </c>
      <c r="AL824" s="186">
        <v>0</v>
      </c>
      <c r="AM824" s="167">
        <v>0</v>
      </c>
      <c r="AN824" s="186">
        <v>0</v>
      </c>
      <c r="AO824" s="186">
        <v>0</v>
      </c>
      <c r="AP824" s="167">
        <v>0</v>
      </c>
      <c r="AQ824" s="189">
        <v>0</v>
      </c>
      <c r="AR824" s="190">
        <v>0</v>
      </c>
      <c r="AS824" s="190">
        <v>0</v>
      </c>
      <c r="AT824" s="190">
        <v>0</v>
      </c>
      <c r="AU824" s="190">
        <v>0</v>
      </c>
      <c r="AV824" s="189">
        <v>0</v>
      </c>
      <c r="AW824" s="189">
        <v>0</v>
      </c>
      <c r="AX824" s="189">
        <v>0</v>
      </c>
    </row>
    <row r="825" spans="1:50" ht="20.25" hidden="1" x14ac:dyDescent="0.3">
      <c r="A825" s="163" t="s">
        <v>865</v>
      </c>
      <c r="B825" s="164">
        <v>0</v>
      </c>
      <c r="C825" s="164">
        <v>1</v>
      </c>
      <c r="D825" s="164">
        <v>0</v>
      </c>
      <c r="E825" s="164">
        <v>0</v>
      </c>
      <c r="F825" s="164">
        <v>0</v>
      </c>
      <c r="G825" s="164">
        <v>0</v>
      </c>
      <c r="H825" s="164">
        <v>0</v>
      </c>
      <c r="I825" s="164">
        <v>0</v>
      </c>
      <c r="J825" s="164">
        <v>0</v>
      </c>
      <c r="K825" s="164">
        <v>0</v>
      </c>
      <c r="L825" s="164">
        <v>0</v>
      </c>
      <c r="M825" s="164">
        <v>0</v>
      </c>
      <c r="N825" s="164">
        <v>0</v>
      </c>
      <c r="O825" s="164">
        <v>0</v>
      </c>
      <c r="P825" s="164" t="s">
        <v>105</v>
      </c>
      <c r="Q825" s="164" t="s">
        <v>105</v>
      </c>
      <c r="R825" s="186">
        <v>0</v>
      </c>
      <c r="S825" s="186">
        <v>0</v>
      </c>
      <c r="T825" s="187">
        <v>1.25</v>
      </c>
      <c r="U825" s="187">
        <v>0</v>
      </c>
      <c r="V825" s="188">
        <v>0</v>
      </c>
      <c r="W825" s="188">
        <v>0</v>
      </c>
      <c r="X825" s="186">
        <v>0</v>
      </c>
      <c r="Y825" s="186">
        <v>0</v>
      </c>
      <c r="Z825" s="186">
        <v>0</v>
      </c>
      <c r="AA825" s="167">
        <v>0</v>
      </c>
      <c r="AB825" s="186">
        <v>0</v>
      </c>
      <c r="AC825" s="186">
        <v>0</v>
      </c>
      <c r="AD825" s="167">
        <v>0</v>
      </c>
      <c r="AE825" s="186">
        <v>0</v>
      </c>
      <c r="AF825" s="186">
        <v>0</v>
      </c>
      <c r="AG825" s="167">
        <v>0</v>
      </c>
      <c r="AH825" s="186">
        <v>0</v>
      </c>
      <c r="AI825" s="186">
        <v>0</v>
      </c>
      <c r="AJ825" s="167">
        <v>0</v>
      </c>
      <c r="AK825" s="186">
        <v>0</v>
      </c>
      <c r="AL825" s="186">
        <v>0</v>
      </c>
      <c r="AM825" s="167">
        <v>0</v>
      </c>
      <c r="AN825" s="186">
        <v>0</v>
      </c>
      <c r="AO825" s="186">
        <v>0</v>
      </c>
      <c r="AP825" s="167">
        <v>0</v>
      </c>
      <c r="AQ825" s="189">
        <v>1</v>
      </c>
      <c r="AR825" s="190">
        <v>0</v>
      </c>
      <c r="AS825" s="190">
        <v>0</v>
      </c>
      <c r="AT825" s="190">
        <v>0</v>
      </c>
      <c r="AU825" s="190">
        <v>0</v>
      </c>
      <c r="AV825" s="189">
        <v>0</v>
      </c>
      <c r="AW825" s="189">
        <v>0</v>
      </c>
      <c r="AX825" s="189">
        <v>0</v>
      </c>
    </row>
    <row r="826" spans="1:50" ht="20.25" hidden="1" x14ac:dyDescent="0.3">
      <c r="A826" s="163" t="s">
        <v>866</v>
      </c>
      <c r="B826" s="164">
        <v>6</v>
      </c>
      <c r="C826" s="164">
        <v>1</v>
      </c>
      <c r="D826" s="164">
        <v>1</v>
      </c>
      <c r="E826" s="164">
        <v>1</v>
      </c>
      <c r="F826" s="164">
        <v>0.12</v>
      </c>
      <c r="G826" s="164">
        <v>0.43</v>
      </c>
      <c r="H826" s="164">
        <v>123</v>
      </c>
      <c r="I826" s="164">
        <v>425</v>
      </c>
      <c r="J826" s="164">
        <v>0</v>
      </c>
      <c r="K826" s="164">
        <v>0</v>
      </c>
      <c r="L826" s="164">
        <v>0</v>
      </c>
      <c r="M826" s="164">
        <v>0</v>
      </c>
      <c r="N826" s="164">
        <v>0</v>
      </c>
      <c r="O826" s="164">
        <v>0</v>
      </c>
      <c r="P826" s="164" t="s">
        <v>105</v>
      </c>
      <c r="Q826" s="164" t="s">
        <v>105</v>
      </c>
      <c r="R826" s="186">
        <v>0</v>
      </c>
      <c r="S826" s="186">
        <v>0</v>
      </c>
      <c r="T826" s="187">
        <v>1</v>
      </c>
      <c r="U826" s="187">
        <v>1</v>
      </c>
      <c r="V826" s="188">
        <v>0</v>
      </c>
      <c r="W826" s="188">
        <v>0</v>
      </c>
      <c r="X826" s="186">
        <v>0</v>
      </c>
      <c r="Y826" s="186">
        <v>0</v>
      </c>
      <c r="Z826" s="186">
        <v>0</v>
      </c>
      <c r="AA826" s="167">
        <v>0</v>
      </c>
      <c r="AB826" s="186">
        <v>0</v>
      </c>
      <c r="AC826" s="186">
        <v>0</v>
      </c>
      <c r="AD826" s="167">
        <v>0</v>
      </c>
      <c r="AE826" s="186">
        <v>0</v>
      </c>
      <c r="AF826" s="186">
        <v>0</v>
      </c>
      <c r="AG826" s="167">
        <v>0</v>
      </c>
      <c r="AH826" s="186">
        <v>0</v>
      </c>
      <c r="AI826" s="186">
        <v>0</v>
      </c>
      <c r="AJ826" s="167">
        <v>0</v>
      </c>
      <c r="AK826" s="186">
        <v>0</v>
      </c>
      <c r="AL826" s="186">
        <v>0</v>
      </c>
      <c r="AM826" s="167">
        <v>0</v>
      </c>
      <c r="AN826" s="186">
        <v>0</v>
      </c>
      <c r="AO826" s="186">
        <v>0</v>
      </c>
      <c r="AP826" s="167">
        <v>0</v>
      </c>
      <c r="AQ826" s="189">
        <v>1</v>
      </c>
      <c r="AR826" s="190">
        <v>0</v>
      </c>
      <c r="AS826" s="190">
        <v>0</v>
      </c>
      <c r="AT826" s="190">
        <v>0</v>
      </c>
      <c r="AU826" s="190">
        <v>1</v>
      </c>
      <c r="AV826" s="189">
        <v>1</v>
      </c>
      <c r="AW826" s="189">
        <v>0.22</v>
      </c>
      <c r="AX826" s="189">
        <v>220</v>
      </c>
    </row>
    <row r="827" spans="1:50" ht="20.25" hidden="1" x14ac:dyDescent="0.3">
      <c r="A827" s="163" t="s">
        <v>867</v>
      </c>
      <c r="B827" s="164">
        <v>0</v>
      </c>
      <c r="C827" s="164">
        <v>0</v>
      </c>
      <c r="D827" s="164">
        <v>0</v>
      </c>
      <c r="E827" s="164">
        <v>0</v>
      </c>
      <c r="F827" s="164">
        <v>0</v>
      </c>
      <c r="G827" s="164">
        <v>0</v>
      </c>
      <c r="H827" s="164">
        <v>0</v>
      </c>
      <c r="I827" s="164">
        <v>0</v>
      </c>
      <c r="J827" s="164">
        <v>0</v>
      </c>
      <c r="K827" s="164">
        <v>0</v>
      </c>
      <c r="L827" s="164">
        <v>0</v>
      </c>
      <c r="M827" s="164">
        <v>0</v>
      </c>
      <c r="N827" s="164">
        <v>0</v>
      </c>
      <c r="O827" s="164">
        <v>0</v>
      </c>
      <c r="P827" s="164" t="s">
        <v>105</v>
      </c>
      <c r="Q827" s="164" t="s">
        <v>105</v>
      </c>
      <c r="R827" s="186">
        <v>0</v>
      </c>
      <c r="S827" s="186">
        <v>0</v>
      </c>
      <c r="T827" s="187">
        <v>0</v>
      </c>
      <c r="U827" s="187">
        <v>2</v>
      </c>
      <c r="V827" s="188">
        <v>0</v>
      </c>
      <c r="W827" s="188">
        <v>0</v>
      </c>
      <c r="X827" s="186">
        <v>0</v>
      </c>
      <c r="Y827" s="186">
        <v>0</v>
      </c>
      <c r="Z827" s="186">
        <v>0</v>
      </c>
      <c r="AA827" s="167">
        <v>0</v>
      </c>
      <c r="AB827" s="186">
        <v>0</v>
      </c>
      <c r="AC827" s="186">
        <v>0</v>
      </c>
      <c r="AD827" s="167">
        <v>0</v>
      </c>
      <c r="AE827" s="186">
        <v>0</v>
      </c>
      <c r="AF827" s="186">
        <v>0</v>
      </c>
      <c r="AG827" s="167">
        <v>0</v>
      </c>
      <c r="AH827" s="186">
        <v>0</v>
      </c>
      <c r="AI827" s="186">
        <v>0</v>
      </c>
      <c r="AJ827" s="167">
        <v>0</v>
      </c>
      <c r="AK827" s="186">
        <v>0</v>
      </c>
      <c r="AL827" s="186">
        <v>0</v>
      </c>
      <c r="AM827" s="167">
        <v>0</v>
      </c>
      <c r="AN827" s="186">
        <v>0</v>
      </c>
      <c r="AO827" s="186">
        <v>0</v>
      </c>
      <c r="AP827" s="167">
        <v>0</v>
      </c>
      <c r="AQ827" s="189">
        <v>0</v>
      </c>
      <c r="AR827" s="190">
        <v>0</v>
      </c>
      <c r="AS827" s="190">
        <v>0</v>
      </c>
      <c r="AT827" s="190">
        <v>0</v>
      </c>
      <c r="AU827" s="190">
        <v>0</v>
      </c>
      <c r="AV827" s="189">
        <v>0</v>
      </c>
      <c r="AW827" s="189">
        <v>0</v>
      </c>
      <c r="AX827" s="189">
        <v>0</v>
      </c>
    </row>
    <row r="828" spans="1:50" ht="20.25" hidden="1" x14ac:dyDescent="0.3">
      <c r="A828" s="163" t="s">
        <v>868</v>
      </c>
      <c r="B828" s="164">
        <v>7</v>
      </c>
      <c r="C828" s="164">
        <v>6</v>
      </c>
      <c r="D828" s="164">
        <v>7</v>
      </c>
      <c r="E828" s="164">
        <v>1</v>
      </c>
      <c r="F828" s="164">
        <v>2</v>
      </c>
      <c r="G828" s="164">
        <v>0.41</v>
      </c>
      <c r="H828" s="164">
        <v>286</v>
      </c>
      <c r="I828" s="164">
        <v>410</v>
      </c>
      <c r="J828" s="164">
        <v>0</v>
      </c>
      <c r="K828" s="164">
        <v>0</v>
      </c>
      <c r="L828" s="164">
        <v>0</v>
      </c>
      <c r="M828" s="164">
        <v>0</v>
      </c>
      <c r="N828" s="164">
        <v>0</v>
      </c>
      <c r="O828" s="164">
        <v>0</v>
      </c>
      <c r="P828" s="164" t="s">
        <v>105</v>
      </c>
      <c r="Q828" s="164" t="s">
        <v>105</v>
      </c>
      <c r="R828" s="186">
        <v>0</v>
      </c>
      <c r="S828" s="186">
        <v>0</v>
      </c>
      <c r="T828" s="187">
        <v>6</v>
      </c>
      <c r="U828" s="187">
        <v>0</v>
      </c>
      <c r="V828" s="188">
        <v>0</v>
      </c>
      <c r="W828" s="188">
        <v>0</v>
      </c>
      <c r="X828" s="186">
        <v>0</v>
      </c>
      <c r="Y828" s="186">
        <v>0</v>
      </c>
      <c r="Z828" s="186">
        <v>0</v>
      </c>
      <c r="AA828" s="167">
        <v>0</v>
      </c>
      <c r="AB828" s="186">
        <v>0</v>
      </c>
      <c r="AC828" s="186">
        <v>0</v>
      </c>
      <c r="AD828" s="167">
        <v>0</v>
      </c>
      <c r="AE828" s="186">
        <v>0</v>
      </c>
      <c r="AF828" s="186">
        <v>0</v>
      </c>
      <c r="AG828" s="167">
        <v>0</v>
      </c>
      <c r="AH828" s="186">
        <v>0</v>
      </c>
      <c r="AI828" s="186">
        <v>0</v>
      </c>
      <c r="AJ828" s="167">
        <v>0</v>
      </c>
      <c r="AK828" s="186">
        <v>0</v>
      </c>
      <c r="AL828" s="186">
        <v>0</v>
      </c>
      <c r="AM828" s="167">
        <v>0</v>
      </c>
      <c r="AN828" s="186">
        <v>0</v>
      </c>
      <c r="AO828" s="186">
        <v>0</v>
      </c>
      <c r="AP828" s="167">
        <v>0</v>
      </c>
      <c r="AQ828" s="189">
        <v>6</v>
      </c>
      <c r="AR828" s="190">
        <v>0</v>
      </c>
      <c r="AS828" s="190">
        <v>0</v>
      </c>
      <c r="AT828" s="190">
        <v>0</v>
      </c>
      <c r="AU828" s="190">
        <v>1</v>
      </c>
      <c r="AV828" s="189">
        <v>1</v>
      </c>
      <c r="AW828" s="189">
        <v>0.2</v>
      </c>
      <c r="AX828" s="189">
        <v>200</v>
      </c>
    </row>
    <row r="829" spans="1:50" ht="20.25" hidden="1" x14ac:dyDescent="0.3">
      <c r="A829" s="163" t="s">
        <v>869</v>
      </c>
      <c r="B829" s="164">
        <v>0</v>
      </c>
      <c r="C829" s="164">
        <v>0</v>
      </c>
      <c r="D829" s="164">
        <v>0</v>
      </c>
      <c r="E829" s="164">
        <v>0</v>
      </c>
      <c r="F829" s="164">
        <v>0</v>
      </c>
      <c r="G829" s="164">
        <v>0</v>
      </c>
      <c r="H829" s="164">
        <v>0</v>
      </c>
      <c r="I829" s="164">
        <v>0</v>
      </c>
      <c r="J829" s="164">
        <v>0</v>
      </c>
      <c r="K829" s="164">
        <v>0</v>
      </c>
      <c r="L829" s="164">
        <v>0</v>
      </c>
      <c r="M829" s="164">
        <v>0</v>
      </c>
      <c r="N829" s="164">
        <v>0</v>
      </c>
      <c r="O829" s="164">
        <v>0</v>
      </c>
      <c r="P829" s="164" t="s">
        <v>105</v>
      </c>
      <c r="Q829" s="164" t="s">
        <v>105</v>
      </c>
      <c r="R829" s="186">
        <v>0</v>
      </c>
      <c r="S829" s="186">
        <v>0</v>
      </c>
      <c r="T829" s="187">
        <v>0</v>
      </c>
      <c r="U829" s="187">
        <v>0</v>
      </c>
      <c r="V829" s="188">
        <v>0</v>
      </c>
      <c r="W829" s="188">
        <v>0</v>
      </c>
      <c r="X829" s="186">
        <v>0</v>
      </c>
      <c r="Y829" s="186">
        <v>0</v>
      </c>
      <c r="Z829" s="186">
        <v>0</v>
      </c>
      <c r="AA829" s="167">
        <v>0</v>
      </c>
      <c r="AB829" s="186">
        <v>0</v>
      </c>
      <c r="AC829" s="186">
        <v>0</v>
      </c>
      <c r="AD829" s="167">
        <v>0</v>
      </c>
      <c r="AE829" s="186">
        <v>0</v>
      </c>
      <c r="AF829" s="186">
        <v>0</v>
      </c>
      <c r="AG829" s="167">
        <v>0</v>
      </c>
      <c r="AH829" s="186">
        <v>0</v>
      </c>
      <c r="AI829" s="186">
        <v>0</v>
      </c>
      <c r="AJ829" s="167">
        <v>0</v>
      </c>
      <c r="AK829" s="186">
        <v>0</v>
      </c>
      <c r="AL829" s="186">
        <v>0</v>
      </c>
      <c r="AM829" s="167">
        <v>0</v>
      </c>
      <c r="AN829" s="186">
        <v>0</v>
      </c>
      <c r="AO829" s="186">
        <v>0</v>
      </c>
      <c r="AP829" s="167">
        <v>0</v>
      </c>
      <c r="AQ829" s="189">
        <v>0</v>
      </c>
      <c r="AR829" s="190">
        <v>0</v>
      </c>
      <c r="AS829" s="190">
        <v>0</v>
      </c>
      <c r="AT829" s="190">
        <v>0</v>
      </c>
      <c r="AU829" s="190">
        <v>0</v>
      </c>
      <c r="AV829" s="189">
        <v>0</v>
      </c>
      <c r="AW829" s="189">
        <v>0</v>
      </c>
      <c r="AX829" s="189">
        <v>0</v>
      </c>
    </row>
    <row r="830" spans="1:50" ht="20.25" hidden="1" x14ac:dyDescent="0.3">
      <c r="A830" s="163" t="s">
        <v>870</v>
      </c>
      <c r="B830" s="164">
        <v>32</v>
      </c>
      <c r="C830" s="164">
        <v>34</v>
      </c>
      <c r="D830" s="164">
        <v>32</v>
      </c>
      <c r="E830" s="164">
        <v>31</v>
      </c>
      <c r="F830" s="164">
        <v>20</v>
      </c>
      <c r="G830" s="164">
        <v>14</v>
      </c>
      <c r="H830" s="164">
        <v>630</v>
      </c>
      <c r="I830" s="164">
        <v>447</v>
      </c>
      <c r="J830" s="164">
        <v>0</v>
      </c>
      <c r="K830" s="164">
        <v>0</v>
      </c>
      <c r="L830" s="164">
        <v>0</v>
      </c>
      <c r="M830" s="164">
        <v>0</v>
      </c>
      <c r="N830" s="164">
        <v>0</v>
      </c>
      <c r="O830" s="164">
        <v>0</v>
      </c>
      <c r="P830" s="164" t="s">
        <v>105</v>
      </c>
      <c r="Q830" s="164" t="s">
        <v>105</v>
      </c>
      <c r="R830" s="186">
        <v>0</v>
      </c>
      <c r="S830" s="186">
        <v>0</v>
      </c>
      <c r="T830" s="187">
        <v>33.627499999999998</v>
      </c>
      <c r="U830" s="187">
        <v>33.630000000000003</v>
      </c>
      <c r="V830" s="188">
        <v>0</v>
      </c>
      <c r="W830" s="188">
        <v>0</v>
      </c>
      <c r="X830" s="186">
        <v>0</v>
      </c>
      <c r="Y830" s="186">
        <v>0</v>
      </c>
      <c r="Z830" s="186">
        <v>0</v>
      </c>
      <c r="AA830" s="167">
        <v>0</v>
      </c>
      <c r="AB830" s="186">
        <v>0</v>
      </c>
      <c r="AC830" s="186">
        <v>0</v>
      </c>
      <c r="AD830" s="167">
        <v>0</v>
      </c>
      <c r="AE830" s="186">
        <v>0</v>
      </c>
      <c r="AF830" s="186">
        <v>0</v>
      </c>
      <c r="AG830" s="167">
        <v>0</v>
      </c>
      <c r="AH830" s="186">
        <v>0</v>
      </c>
      <c r="AI830" s="186">
        <v>0</v>
      </c>
      <c r="AJ830" s="167">
        <v>0</v>
      </c>
      <c r="AK830" s="186">
        <v>0</v>
      </c>
      <c r="AL830" s="186">
        <v>0</v>
      </c>
      <c r="AM830" s="167">
        <v>0</v>
      </c>
      <c r="AN830" s="186">
        <v>0</v>
      </c>
      <c r="AO830" s="186">
        <v>0</v>
      </c>
      <c r="AP830" s="167">
        <v>0</v>
      </c>
      <c r="AQ830" s="189">
        <v>34</v>
      </c>
      <c r="AR830" s="190">
        <v>0</v>
      </c>
      <c r="AS830" s="190">
        <v>0</v>
      </c>
      <c r="AT830" s="190">
        <v>0</v>
      </c>
      <c r="AU830" s="190">
        <v>31</v>
      </c>
      <c r="AV830" s="189">
        <v>31</v>
      </c>
      <c r="AW830" s="189">
        <v>12</v>
      </c>
      <c r="AX830" s="189">
        <v>371</v>
      </c>
    </row>
    <row r="831" spans="1:50" ht="20.25" hidden="1" x14ac:dyDescent="0.3">
      <c r="A831" s="163" t="s">
        <v>871</v>
      </c>
      <c r="B831" s="164">
        <v>0</v>
      </c>
      <c r="C831" s="164">
        <v>0</v>
      </c>
      <c r="D831" s="164">
        <v>0</v>
      </c>
      <c r="E831" s="164">
        <v>0</v>
      </c>
      <c r="F831" s="164">
        <v>0</v>
      </c>
      <c r="G831" s="164">
        <v>0</v>
      </c>
      <c r="H831" s="164">
        <v>0</v>
      </c>
      <c r="I831" s="164">
        <v>0</v>
      </c>
      <c r="J831" s="164">
        <v>0</v>
      </c>
      <c r="K831" s="164">
        <v>0</v>
      </c>
      <c r="L831" s="164">
        <v>0</v>
      </c>
      <c r="M831" s="164">
        <v>0</v>
      </c>
      <c r="N831" s="164">
        <v>0</v>
      </c>
      <c r="O831" s="164">
        <v>0</v>
      </c>
      <c r="P831" s="164" t="s">
        <v>105</v>
      </c>
      <c r="Q831" s="164" t="s">
        <v>105</v>
      </c>
      <c r="R831" s="186">
        <v>0</v>
      </c>
      <c r="S831" s="186">
        <v>0</v>
      </c>
      <c r="T831" s="187">
        <v>0</v>
      </c>
      <c r="U831" s="187">
        <v>0.25</v>
      </c>
      <c r="V831" s="188">
        <v>0</v>
      </c>
      <c r="W831" s="188">
        <v>0</v>
      </c>
      <c r="X831" s="186">
        <v>0</v>
      </c>
      <c r="Y831" s="186">
        <v>0</v>
      </c>
      <c r="Z831" s="186">
        <v>0</v>
      </c>
      <c r="AA831" s="167">
        <v>0</v>
      </c>
      <c r="AB831" s="186">
        <v>0</v>
      </c>
      <c r="AC831" s="186">
        <v>0</v>
      </c>
      <c r="AD831" s="167">
        <v>0</v>
      </c>
      <c r="AE831" s="186">
        <v>0</v>
      </c>
      <c r="AF831" s="186">
        <v>0</v>
      </c>
      <c r="AG831" s="167">
        <v>0</v>
      </c>
      <c r="AH831" s="186">
        <v>0</v>
      </c>
      <c r="AI831" s="186">
        <v>0</v>
      </c>
      <c r="AJ831" s="167">
        <v>0</v>
      </c>
      <c r="AK831" s="186">
        <v>0</v>
      </c>
      <c r="AL831" s="186">
        <v>0</v>
      </c>
      <c r="AM831" s="167">
        <v>0</v>
      </c>
      <c r="AN831" s="186">
        <v>0</v>
      </c>
      <c r="AO831" s="186">
        <v>0</v>
      </c>
      <c r="AP831" s="167">
        <v>0</v>
      </c>
      <c r="AQ831" s="189">
        <v>0</v>
      </c>
      <c r="AR831" s="190">
        <v>0</v>
      </c>
      <c r="AS831" s="190">
        <v>0</v>
      </c>
      <c r="AT831" s="190">
        <v>0</v>
      </c>
      <c r="AU831" s="190">
        <v>0</v>
      </c>
      <c r="AV831" s="189">
        <v>0</v>
      </c>
      <c r="AW831" s="189">
        <v>0</v>
      </c>
      <c r="AX831" s="189">
        <v>0</v>
      </c>
    </row>
    <row r="832" spans="1:50" ht="20.25" hidden="1" x14ac:dyDescent="0.3">
      <c r="A832" s="163" t="s">
        <v>872</v>
      </c>
      <c r="B832" s="164">
        <v>0</v>
      </c>
      <c r="C832" s="164">
        <v>0</v>
      </c>
      <c r="D832" s="164">
        <v>0</v>
      </c>
      <c r="E832" s="164">
        <v>0</v>
      </c>
      <c r="F832" s="164">
        <v>0</v>
      </c>
      <c r="G832" s="164">
        <v>0</v>
      </c>
      <c r="H832" s="164">
        <v>0</v>
      </c>
      <c r="I832" s="164">
        <v>0</v>
      </c>
      <c r="J832" s="164">
        <v>0</v>
      </c>
      <c r="K832" s="164">
        <v>0</v>
      </c>
      <c r="L832" s="164">
        <v>0</v>
      </c>
      <c r="M832" s="164">
        <v>0</v>
      </c>
      <c r="N832" s="164">
        <v>0</v>
      </c>
      <c r="O832" s="164">
        <v>0</v>
      </c>
      <c r="P832" s="164" t="s">
        <v>105</v>
      </c>
      <c r="Q832" s="164" t="s">
        <v>105</v>
      </c>
      <c r="R832" s="186">
        <v>0</v>
      </c>
      <c r="S832" s="186">
        <v>0</v>
      </c>
      <c r="T832" s="187">
        <v>0</v>
      </c>
      <c r="U832" s="187">
        <v>0</v>
      </c>
      <c r="V832" s="188">
        <v>0</v>
      </c>
      <c r="W832" s="188">
        <v>0</v>
      </c>
      <c r="X832" s="186">
        <v>0</v>
      </c>
      <c r="Y832" s="186">
        <v>0</v>
      </c>
      <c r="Z832" s="186">
        <v>0</v>
      </c>
      <c r="AA832" s="167">
        <v>0</v>
      </c>
      <c r="AB832" s="186">
        <v>0</v>
      </c>
      <c r="AC832" s="186">
        <v>0</v>
      </c>
      <c r="AD832" s="167">
        <v>0</v>
      </c>
      <c r="AE832" s="186">
        <v>0</v>
      </c>
      <c r="AF832" s="186">
        <v>0</v>
      </c>
      <c r="AG832" s="167">
        <v>0</v>
      </c>
      <c r="AH832" s="186">
        <v>0</v>
      </c>
      <c r="AI832" s="186">
        <v>0</v>
      </c>
      <c r="AJ832" s="167">
        <v>0</v>
      </c>
      <c r="AK832" s="186">
        <v>0</v>
      </c>
      <c r="AL832" s="186">
        <v>0</v>
      </c>
      <c r="AM832" s="167">
        <v>0</v>
      </c>
      <c r="AN832" s="186">
        <v>0</v>
      </c>
      <c r="AO832" s="186">
        <v>0</v>
      </c>
      <c r="AP832" s="167">
        <v>0</v>
      </c>
      <c r="AQ832" s="189">
        <v>0</v>
      </c>
      <c r="AR832" s="190">
        <v>0</v>
      </c>
      <c r="AS832" s="190">
        <v>0</v>
      </c>
      <c r="AT832" s="190">
        <v>0</v>
      </c>
      <c r="AU832" s="190">
        <v>0</v>
      </c>
      <c r="AV832" s="189">
        <v>0</v>
      </c>
      <c r="AW832" s="189">
        <v>0</v>
      </c>
      <c r="AX832" s="189">
        <v>0</v>
      </c>
    </row>
    <row r="833" spans="1:50" ht="20.25" hidden="1" x14ac:dyDescent="0.3">
      <c r="A833" s="163" t="s">
        <v>873</v>
      </c>
      <c r="B833" s="164">
        <v>0</v>
      </c>
      <c r="C833" s="164">
        <v>0</v>
      </c>
      <c r="D833" s="164">
        <v>0</v>
      </c>
      <c r="E833" s="164">
        <v>0</v>
      </c>
      <c r="F833" s="164">
        <v>0</v>
      </c>
      <c r="G833" s="164">
        <v>0</v>
      </c>
      <c r="H833" s="164">
        <v>0</v>
      </c>
      <c r="I833" s="164">
        <v>0</v>
      </c>
      <c r="J833" s="164">
        <v>0</v>
      </c>
      <c r="K833" s="164">
        <v>0</v>
      </c>
      <c r="L833" s="164">
        <v>0</v>
      </c>
      <c r="M833" s="164">
        <v>0</v>
      </c>
      <c r="N833" s="164">
        <v>0</v>
      </c>
      <c r="O833" s="164">
        <v>0</v>
      </c>
      <c r="P833" s="164" t="s">
        <v>105</v>
      </c>
      <c r="Q833" s="164" t="s">
        <v>105</v>
      </c>
      <c r="R833" s="186">
        <v>0</v>
      </c>
      <c r="S833" s="186">
        <v>0</v>
      </c>
      <c r="T833" s="187">
        <v>0</v>
      </c>
      <c r="U833" s="187">
        <v>0</v>
      </c>
      <c r="V833" s="188">
        <v>0</v>
      </c>
      <c r="W833" s="188">
        <v>0</v>
      </c>
      <c r="X833" s="186">
        <v>0</v>
      </c>
      <c r="Y833" s="186">
        <v>0</v>
      </c>
      <c r="Z833" s="186">
        <v>0</v>
      </c>
      <c r="AA833" s="167">
        <v>0</v>
      </c>
      <c r="AB833" s="186">
        <v>0</v>
      </c>
      <c r="AC833" s="186">
        <v>0</v>
      </c>
      <c r="AD833" s="167">
        <v>0</v>
      </c>
      <c r="AE833" s="186">
        <v>0</v>
      </c>
      <c r="AF833" s="186">
        <v>0</v>
      </c>
      <c r="AG833" s="167">
        <v>0</v>
      </c>
      <c r="AH833" s="186">
        <v>0</v>
      </c>
      <c r="AI833" s="186">
        <v>0</v>
      </c>
      <c r="AJ833" s="167">
        <v>0</v>
      </c>
      <c r="AK833" s="186">
        <v>0</v>
      </c>
      <c r="AL833" s="186">
        <v>0</v>
      </c>
      <c r="AM833" s="167">
        <v>0</v>
      </c>
      <c r="AN833" s="186">
        <v>0</v>
      </c>
      <c r="AO833" s="186">
        <v>0</v>
      </c>
      <c r="AP833" s="167">
        <v>0</v>
      </c>
      <c r="AQ833" s="189">
        <v>0</v>
      </c>
      <c r="AR833" s="190">
        <v>0</v>
      </c>
      <c r="AS833" s="190">
        <v>0</v>
      </c>
      <c r="AT833" s="190">
        <v>0</v>
      </c>
      <c r="AU833" s="190">
        <v>0</v>
      </c>
      <c r="AV833" s="189">
        <v>0</v>
      </c>
      <c r="AW833" s="189">
        <v>0</v>
      </c>
      <c r="AX833" s="189">
        <v>0</v>
      </c>
    </row>
    <row r="834" spans="1:50" ht="20.25" hidden="1" x14ac:dyDescent="0.3">
      <c r="A834" s="163" t="s">
        <v>874</v>
      </c>
      <c r="B834" s="164">
        <v>0</v>
      </c>
      <c r="C834" s="164">
        <v>0</v>
      </c>
      <c r="D834" s="164">
        <v>0</v>
      </c>
      <c r="E834" s="164">
        <v>0</v>
      </c>
      <c r="F834" s="164">
        <v>0</v>
      </c>
      <c r="G834" s="164">
        <v>0</v>
      </c>
      <c r="H834" s="164">
        <v>0</v>
      </c>
      <c r="I834" s="164">
        <v>0</v>
      </c>
      <c r="J834" s="164">
        <v>0</v>
      </c>
      <c r="K834" s="164">
        <v>0</v>
      </c>
      <c r="L834" s="164">
        <v>0</v>
      </c>
      <c r="M834" s="164">
        <v>0</v>
      </c>
      <c r="N834" s="164">
        <v>0</v>
      </c>
      <c r="O834" s="164">
        <v>0</v>
      </c>
      <c r="P834" s="164" t="s">
        <v>105</v>
      </c>
      <c r="Q834" s="164" t="s">
        <v>105</v>
      </c>
      <c r="R834" s="186">
        <v>0</v>
      </c>
      <c r="S834" s="186">
        <v>0</v>
      </c>
      <c r="T834" s="187">
        <v>0</v>
      </c>
      <c r="U834" s="187">
        <v>0</v>
      </c>
      <c r="V834" s="188">
        <v>0</v>
      </c>
      <c r="W834" s="188">
        <v>0</v>
      </c>
      <c r="X834" s="186">
        <v>0</v>
      </c>
      <c r="Y834" s="186">
        <v>0</v>
      </c>
      <c r="Z834" s="186">
        <v>0</v>
      </c>
      <c r="AA834" s="167">
        <v>0</v>
      </c>
      <c r="AB834" s="186">
        <v>0</v>
      </c>
      <c r="AC834" s="186">
        <v>0</v>
      </c>
      <c r="AD834" s="167">
        <v>0</v>
      </c>
      <c r="AE834" s="186">
        <v>0</v>
      </c>
      <c r="AF834" s="186">
        <v>0</v>
      </c>
      <c r="AG834" s="167">
        <v>0</v>
      </c>
      <c r="AH834" s="186">
        <v>0</v>
      </c>
      <c r="AI834" s="186">
        <v>0</v>
      </c>
      <c r="AJ834" s="167">
        <v>0</v>
      </c>
      <c r="AK834" s="186">
        <v>0</v>
      </c>
      <c r="AL834" s="186">
        <v>0</v>
      </c>
      <c r="AM834" s="167">
        <v>0</v>
      </c>
      <c r="AN834" s="186">
        <v>0</v>
      </c>
      <c r="AO834" s="186">
        <v>0</v>
      </c>
      <c r="AP834" s="167">
        <v>0</v>
      </c>
      <c r="AQ834" s="189">
        <v>0</v>
      </c>
      <c r="AR834" s="190">
        <v>0</v>
      </c>
      <c r="AS834" s="190">
        <v>0</v>
      </c>
      <c r="AT834" s="190">
        <v>0</v>
      </c>
      <c r="AU834" s="190">
        <v>0</v>
      </c>
      <c r="AV834" s="189">
        <v>0</v>
      </c>
      <c r="AW834" s="189">
        <v>0</v>
      </c>
      <c r="AX834" s="189">
        <v>0</v>
      </c>
    </row>
    <row r="835" spans="1:50" ht="20.25" hidden="1" x14ac:dyDescent="0.3">
      <c r="A835" s="163" t="s">
        <v>875</v>
      </c>
      <c r="B835" s="164">
        <v>0</v>
      </c>
      <c r="C835" s="164">
        <v>0</v>
      </c>
      <c r="D835" s="164">
        <v>0</v>
      </c>
      <c r="E835" s="164">
        <v>0</v>
      </c>
      <c r="F835" s="164">
        <v>0</v>
      </c>
      <c r="G835" s="164">
        <v>0</v>
      </c>
      <c r="H835" s="164">
        <v>0</v>
      </c>
      <c r="I835" s="164">
        <v>0</v>
      </c>
      <c r="J835" s="164">
        <v>0</v>
      </c>
      <c r="K835" s="164">
        <v>0</v>
      </c>
      <c r="L835" s="164">
        <v>0</v>
      </c>
      <c r="M835" s="164">
        <v>0</v>
      </c>
      <c r="N835" s="164">
        <v>0</v>
      </c>
      <c r="O835" s="164">
        <v>0</v>
      </c>
      <c r="P835" s="164" t="s">
        <v>105</v>
      </c>
      <c r="Q835" s="164" t="s">
        <v>105</v>
      </c>
      <c r="R835" s="186">
        <v>0</v>
      </c>
      <c r="S835" s="186">
        <v>0</v>
      </c>
      <c r="T835" s="187">
        <v>0</v>
      </c>
      <c r="U835" s="187">
        <v>0</v>
      </c>
      <c r="V835" s="188">
        <v>0</v>
      </c>
      <c r="W835" s="188">
        <v>0</v>
      </c>
      <c r="X835" s="186">
        <v>0</v>
      </c>
      <c r="Y835" s="186">
        <v>0</v>
      </c>
      <c r="Z835" s="186">
        <v>0</v>
      </c>
      <c r="AA835" s="167">
        <v>0</v>
      </c>
      <c r="AB835" s="186">
        <v>0</v>
      </c>
      <c r="AC835" s="186">
        <v>0</v>
      </c>
      <c r="AD835" s="167">
        <v>0</v>
      </c>
      <c r="AE835" s="186">
        <v>0</v>
      </c>
      <c r="AF835" s="186">
        <v>0</v>
      </c>
      <c r="AG835" s="167">
        <v>0</v>
      </c>
      <c r="AH835" s="186">
        <v>0</v>
      </c>
      <c r="AI835" s="186">
        <v>0</v>
      </c>
      <c r="AJ835" s="167">
        <v>0</v>
      </c>
      <c r="AK835" s="186">
        <v>0</v>
      </c>
      <c r="AL835" s="186">
        <v>0</v>
      </c>
      <c r="AM835" s="167">
        <v>0</v>
      </c>
      <c r="AN835" s="186">
        <v>0</v>
      </c>
      <c r="AO835" s="186">
        <v>0</v>
      </c>
      <c r="AP835" s="167">
        <v>0</v>
      </c>
      <c r="AQ835" s="189">
        <v>0</v>
      </c>
      <c r="AR835" s="190">
        <v>0</v>
      </c>
      <c r="AS835" s="190">
        <v>0</v>
      </c>
      <c r="AT835" s="190">
        <v>0</v>
      </c>
      <c r="AU835" s="190">
        <v>0</v>
      </c>
      <c r="AV835" s="189">
        <v>0</v>
      </c>
      <c r="AW835" s="189">
        <v>0</v>
      </c>
      <c r="AX835" s="189">
        <v>0</v>
      </c>
    </row>
    <row r="836" spans="1:50" ht="20.25" hidden="1" x14ac:dyDescent="0.3">
      <c r="A836" s="163" t="s">
        <v>876</v>
      </c>
      <c r="B836" s="164">
        <v>4</v>
      </c>
      <c r="C836" s="164">
        <v>2</v>
      </c>
      <c r="D836" s="164">
        <v>4</v>
      </c>
      <c r="E836" s="164">
        <v>0</v>
      </c>
      <c r="F836" s="164">
        <v>2</v>
      </c>
      <c r="G836" s="164">
        <v>0</v>
      </c>
      <c r="H836" s="164">
        <v>443</v>
      </c>
      <c r="I836" s="164">
        <v>0</v>
      </c>
      <c r="J836" s="164">
        <v>0</v>
      </c>
      <c r="K836" s="164">
        <v>0</v>
      </c>
      <c r="L836" s="164">
        <v>0</v>
      </c>
      <c r="M836" s="164">
        <v>0</v>
      </c>
      <c r="N836" s="164">
        <v>0</v>
      </c>
      <c r="O836" s="164">
        <v>0</v>
      </c>
      <c r="P836" s="164" t="s">
        <v>105</v>
      </c>
      <c r="Q836" s="164" t="s">
        <v>105</v>
      </c>
      <c r="R836" s="186">
        <v>0</v>
      </c>
      <c r="S836" s="186">
        <v>0</v>
      </c>
      <c r="T836" s="187">
        <v>1.5</v>
      </c>
      <c r="U836" s="187">
        <v>1</v>
      </c>
      <c r="V836" s="188">
        <v>0</v>
      </c>
      <c r="W836" s="188">
        <v>0</v>
      </c>
      <c r="X836" s="186">
        <v>0</v>
      </c>
      <c r="Y836" s="186">
        <v>0</v>
      </c>
      <c r="Z836" s="186">
        <v>0</v>
      </c>
      <c r="AA836" s="167">
        <v>0</v>
      </c>
      <c r="AB836" s="186">
        <v>0</v>
      </c>
      <c r="AC836" s="186">
        <v>0</v>
      </c>
      <c r="AD836" s="167">
        <v>0</v>
      </c>
      <c r="AE836" s="186">
        <v>0</v>
      </c>
      <c r="AF836" s="186">
        <v>0</v>
      </c>
      <c r="AG836" s="167">
        <v>0</v>
      </c>
      <c r="AH836" s="186">
        <v>0</v>
      </c>
      <c r="AI836" s="186">
        <v>0</v>
      </c>
      <c r="AJ836" s="167">
        <v>0</v>
      </c>
      <c r="AK836" s="186">
        <v>0</v>
      </c>
      <c r="AL836" s="186">
        <v>0</v>
      </c>
      <c r="AM836" s="167">
        <v>0</v>
      </c>
      <c r="AN836" s="186">
        <v>0</v>
      </c>
      <c r="AO836" s="186">
        <v>0</v>
      </c>
      <c r="AP836" s="167">
        <v>0</v>
      </c>
      <c r="AQ836" s="189">
        <v>2</v>
      </c>
      <c r="AR836" s="190">
        <v>0</v>
      </c>
      <c r="AS836" s="190">
        <v>0</v>
      </c>
      <c r="AT836" s="190">
        <v>0</v>
      </c>
      <c r="AU836" s="190">
        <v>0</v>
      </c>
      <c r="AV836" s="189">
        <v>0</v>
      </c>
      <c r="AW836" s="189">
        <v>0</v>
      </c>
      <c r="AX836" s="189">
        <v>0</v>
      </c>
    </row>
    <row r="837" spans="1:50" ht="20.25" hidden="1" x14ac:dyDescent="0.3">
      <c r="A837" s="181" t="s">
        <v>877</v>
      </c>
      <c r="B837" s="164">
        <v>1</v>
      </c>
      <c r="C837" s="164">
        <v>1</v>
      </c>
      <c r="D837" s="164">
        <v>1</v>
      </c>
      <c r="E837" s="164">
        <v>1</v>
      </c>
      <c r="F837" s="164">
        <v>2</v>
      </c>
      <c r="G837" s="164">
        <v>0</v>
      </c>
      <c r="H837" s="164">
        <v>1600</v>
      </c>
      <c r="I837" s="164">
        <v>0</v>
      </c>
      <c r="J837" s="164">
        <v>1.5</v>
      </c>
      <c r="K837" s="164">
        <v>1.5</v>
      </c>
      <c r="L837" s="164">
        <v>1.5</v>
      </c>
      <c r="M837" s="164">
        <v>1.5</v>
      </c>
      <c r="N837" s="164">
        <v>0</v>
      </c>
      <c r="O837" s="164">
        <v>0</v>
      </c>
      <c r="P837" s="164">
        <v>0</v>
      </c>
      <c r="Q837" s="164">
        <v>0</v>
      </c>
      <c r="R837" s="186">
        <v>0</v>
      </c>
      <c r="S837" s="186">
        <v>0</v>
      </c>
      <c r="T837" s="187">
        <v>1.25</v>
      </c>
      <c r="U837" s="187">
        <v>1.25</v>
      </c>
      <c r="V837" s="188">
        <v>0</v>
      </c>
      <c r="W837" s="188">
        <v>0</v>
      </c>
      <c r="X837" s="186">
        <v>0</v>
      </c>
      <c r="Y837" s="186">
        <v>0</v>
      </c>
      <c r="Z837" s="186">
        <v>0</v>
      </c>
      <c r="AA837" s="157">
        <v>0</v>
      </c>
      <c r="AB837" s="186">
        <v>0</v>
      </c>
      <c r="AC837" s="186">
        <v>0</v>
      </c>
      <c r="AD837" s="157">
        <v>0</v>
      </c>
      <c r="AE837" s="186">
        <v>0</v>
      </c>
      <c r="AF837" s="186">
        <v>0</v>
      </c>
      <c r="AG837" s="157">
        <v>0</v>
      </c>
      <c r="AH837" s="186">
        <v>0</v>
      </c>
      <c r="AI837" s="186">
        <v>0</v>
      </c>
      <c r="AJ837" s="157">
        <v>0</v>
      </c>
      <c r="AK837" s="186">
        <v>0</v>
      </c>
      <c r="AL837" s="186">
        <v>0</v>
      </c>
      <c r="AM837" s="157">
        <v>0</v>
      </c>
      <c r="AN837" s="186">
        <v>0</v>
      </c>
      <c r="AO837" s="186">
        <v>0</v>
      </c>
      <c r="AP837" s="157">
        <v>0</v>
      </c>
      <c r="AQ837" s="189">
        <v>1</v>
      </c>
      <c r="AR837" s="190">
        <v>0</v>
      </c>
      <c r="AS837" s="190">
        <v>0</v>
      </c>
      <c r="AT837" s="190">
        <v>0</v>
      </c>
      <c r="AU837" s="190">
        <v>1</v>
      </c>
      <c r="AV837" s="189">
        <v>1</v>
      </c>
      <c r="AW837" s="189">
        <v>0</v>
      </c>
      <c r="AX837" s="189">
        <v>0</v>
      </c>
    </row>
    <row r="838" spans="1:50" ht="20.25" hidden="1" x14ac:dyDescent="0.3">
      <c r="A838" s="163" t="s">
        <v>878</v>
      </c>
      <c r="B838" s="164">
        <v>0</v>
      </c>
      <c r="C838" s="164">
        <v>0</v>
      </c>
      <c r="D838" s="164">
        <v>0</v>
      </c>
      <c r="E838" s="164">
        <v>0</v>
      </c>
      <c r="F838" s="164">
        <v>0</v>
      </c>
      <c r="G838" s="164">
        <v>0</v>
      </c>
      <c r="H838" s="164">
        <v>0</v>
      </c>
      <c r="I838" s="164">
        <v>0</v>
      </c>
      <c r="J838" s="164">
        <v>0</v>
      </c>
      <c r="K838" s="164">
        <v>0</v>
      </c>
      <c r="L838" s="164">
        <v>0</v>
      </c>
      <c r="M838" s="164">
        <v>0</v>
      </c>
      <c r="N838" s="164">
        <v>0</v>
      </c>
      <c r="O838" s="164">
        <v>0</v>
      </c>
      <c r="P838" s="164" t="s">
        <v>105</v>
      </c>
      <c r="Q838" s="164" t="s">
        <v>105</v>
      </c>
      <c r="R838" s="186">
        <v>0</v>
      </c>
      <c r="S838" s="186">
        <v>0</v>
      </c>
      <c r="T838" s="187">
        <v>0</v>
      </c>
      <c r="U838" s="187">
        <v>0</v>
      </c>
      <c r="V838" s="188">
        <v>0</v>
      </c>
      <c r="W838" s="188">
        <v>0</v>
      </c>
      <c r="X838" s="186">
        <v>0</v>
      </c>
      <c r="Y838" s="186">
        <v>0</v>
      </c>
      <c r="Z838" s="186">
        <v>0</v>
      </c>
      <c r="AA838" s="167">
        <v>0</v>
      </c>
      <c r="AB838" s="186">
        <v>0</v>
      </c>
      <c r="AC838" s="186">
        <v>0</v>
      </c>
      <c r="AD838" s="167">
        <v>0</v>
      </c>
      <c r="AE838" s="186">
        <v>0</v>
      </c>
      <c r="AF838" s="186">
        <v>0</v>
      </c>
      <c r="AG838" s="167">
        <v>0</v>
      </c>
      <c r="AH838" s="186">
        <v>0</v>
      </c>
      <c r="AI838" s="186">
        <v>0</v>
      </c>
      <c r="AJ838" s="167">
        <v>0</v>
      </c>
      <c r="AK838" s="186">
        <v>0</v>
      </c>
      <c r="AL838" s="186">
        <v>0</v>
      </c>
      <c r="AM838" s="167">
        <v>0</v>
      </c>
      <c r="AN838" s="186">
        <v>0</v>
      </c>
      <c r="AO838" s="186">
        <v>0</v>
      </c>
      <c r="AP838" s="167">
        <v>0</v>
      </c>
      <c r="AQ838" s="189">
        <v>0</v>
      </c>
      <c r="AR838" s="190">
        <v>0</v>
      </c>
      <c r="AS838" s="190">
        <v>0</v>
      </c>
      <c r="AT838" s="190">
        <v>0</v>
      </c>
      <c r="AU838" s="190">
        <v>0</v>
      </c>
      <c r="AV838" s="189">
        <v>0</v>
      </c>
      <c r="AW838" s="189">
        <v>0</v>
      </c>
      <c r="AX838" s="189">
        <v>0</v>
      </c>
    </row>
    <row r="839" spans="1:50" ht="20.25" hidden="1" x14ac:dyDescent="0.3">
      <c r="A839" s="163" t="s">
        <v>879</v>
      </c>
      <c r="B839" s="164">
        <v>0</v>
      </c>
      <c r="C839" s="164">
        <v>0</v>
      </c>
      <c r="D839" s="164">
        <v>0</v>
      </c>
      <c r="E839" s="164">
        <v>0</v>
      </c>
      <c r="F839" s="164">
        <v>0</v>
      </c>
      <c r="G839" s="164">
        <v>0</v>
      </c>
      <c r="H839" s="164">
        <v>0</v>
      </c>
      <c r="I839" s="164">
        <v>0</v>
      </c>
      <c r="J839" s="164">
        <v>0</v>
      </c>
      <c r="K839" s="164">
        <v>0</v>
      </c>
      <c r="L839" s="164">
        <v>0</v>
      </c>
      <c r="M839" s="164">
        <v>0</v>
      </c>
      <c r="N839" s="164">
        <v>0</v>
      </c>
      <c r="O839" s="164">
        <v>0</v>
      </c>
      <c r="P839" s="164" t="s">
        <v>105</v>
      </c>
      <c r="Q839" s="164" t="s">
        <v>105</v>
      </c>
      <c r="R839" s="186">
        <v>0</v>
      </c>
      <c r="S839" s="186">
        <v>0</v>
      </c>
      <c r="T839" s="187">
        <v>0</v>
      </c>
      <c r="U839" s="187">
        <v>0</v>
      </c>
      <c r="V839" s="188">
        <v>0</v>
      </c>
      <c r="W839" s="188">
        <v>0</v>
      </c>
      <c r="X839" s="186">
        <v>0</v>
      </c>
      <c r="Y839" s="186">
        <v>0</v>
      </c>
      <c r="Z839" s="186">
        <v>0</v>
      </c>
      <c r="AA839" s="167">
        <v>0</v>
      </c>
      <c r="AB839" s="186">
        <v>0</v>
      </c>
      <c r="AC839" s="186">
        <v>0</v>
      </c>
      <c r="AD839" s="167">
        <v>0</v>
      </c>
      <c r="AE839" s="186">
        <v>0</v>
      </c>
      <c r="AF839" s="186">
        <v>0</v>
      </c>
      <c r="AG839" s="167">
        <v>0</v>
      </c>
      <c r="AH839" s="186">
        <v>0</v>
      </c>
      <c r="AI839" s="186">
        <v>0</v>
      </c>
      <c r="AJ839" s="167">
        <v>0</v>
      </c>
      <c r="AK839" s="186">
        <v>0</v>
      </c>
      <c r="AL839" s="186">
        <v>0</v>
      </c>
      <c r="AM839" s="167">
        <v>0</v>
      </c>
      <c r="AN839" s="186">
        <v>0</v>
      </c>
      <c r="AO839" s="186">
        <v>0</v>
      </c>
      <c r="AP839" s="167">
        <v>0</v>
      </c>
      <c r="AQ839" s="189">
        <v>0</v>
      </c>
      <c r="AR839" s="190">
        <v>0</v>
      </c>
      <c r="AS839" s="190">
        <v>0</v>
      </c>
      <c r="AT839" s="190">
        <v>0</v>
      </c>
      <c r="AU839" s="190">
        <v>0</v>
      </c>
      <c r="AV839" s="189">
        <v>0</v>
      </c>
      <c r="AW839" s="189">
        <v>0</v>
      </c>
      <c r="AX839" s="189">
        <v>0</v>
      </c>
    </row>
    <row r="840" spans="1:50" ht="20.25" hidden="1" x14ac:dyDescent="0.3">
      <c r="A840" s="163" t="s">
        <v>880</v>
      </c>
      <c r="B840" s="164">
        <v>0</v>
      </c>
      <c r="C840" s="164">
        <v>0</v>
      </c>
      <c r="D840" s="164">
        <v>0</v>
      </c>
      <c r="E840" s="164">
        <v>0</v>
      </c>
      <c r="F840" s="164">
        <v>0</v>
      </c>
      <c r="G840" s="164">
        <v>0</v>
      </c>
      <c r="H840" s="164">
        <v>0</v>
      </c>
      <c r="I840" s="164">
        <v>0</v>
      </c>
      <c r="J840" s="164">
        <v>0</v>
      </c>
      <c r="K840" s="164">
        <v>0</v>
      </c>
      <c r="L840" s="164">
        <v>0</v>
      </c>
      <c r="M840" s="164">
        <v>0</v>
      </c>
      <c r="N840" s="164">
        <v>0</v>
      </c>
      <c r="O840" s="164">
        <v>0</v>
      </c>
      <c r="P840" s="164" t="s">
        <v>105</v>
      </c>
      <c r="Q840" s="164" t="s">
        <v>105</v>
      </c>
      <c r="R840" s="186">
        <v>0</v>
      </c>
      <c r="S840" s="186">
        <v>0</v>
      </c>
      <c r="T840" s="187">
        <v>0</v>
      </c>
      <c r="U840" s="187">
        <v>0</v>
      </c>
      <c r="V840" s="188">
        <v>0</v>
      </c>
      <c r="W840" s="188">
        <v>0</v>
      </c>
      <c r="X840" s="186">
        <v>0</v>
      </c>
      <c r="Y840" s="186">
        <v>0</v>
      </c>
      <c r="Z840" s="186">
        <v>0</v>
      </c>
      <c r="AA840" s="167">
        <v>0</v>
      </c>
      <c r="AB840" s="186">
        <v>0</v>
      </c>
      <c r="AC840" s="186">
        <v>0</v>
      </c>
      <c r="AD840" s="167">
        <v>0</v>
      </c>
      <c r="AE840" s="186">
        <v>0</v>
      </c>
      <c r="AF840" s="186">
        <v>0</v>
      </c>
      <c r="AG840" s="167">
        <v>0</v>
      </c>
      <c r="AH840" s="186">
        <v>0</v>
      </c>
      <c r="AI840" s="186">
        <v>0</v>
      </c>
      <c r="AJ840" s="167">
        <v>0</v>
      </c>
      <c r="AK840" s="186">
        <v>0</v>
      </c>
      <c r="AL840" s="186">
        <v>0</v>
      </c>
      <c r="AM840" s="167">
        <v>0</v>
      </c>
      <c r="AN840" s="186">
        <v>0</v>
      </c>
      <c r="AO840" s="186">
        <v>0</v>
      </c>
      <c r="AP840" s="167">
        <v>0</v>
      </c>
      <c r="AQ840" s="189">
        <v>0</v>
      </c>
      <c r="AR840" s="190">
        <v>0</v>
      </c>
      <c r="AS840" s="190">
        <v>0</v>
      </c>
      <c r="AT840" s="190">
        <v>0</v>
      </c>
      <c r="AU840" s="190">
        <v>0</v>
      </c>
      <c r="AV840" s="189">
        <v>0</v>
      </c>
      <c r="AW840" s="189">
        <v>0</v>
      </c>
      <c r="AX840" s="189">
        <v>0</v>
      </c>
    </row>
    <row r="841" spans="1:50" ht="20.25" hidden="1" x14ac:dyDescent="0.3">
      <c r="A841" s="163" t="s">
        <v>881</v>
      </c>
      <c r="B841" s="164">
        <v>0</v>
      </c>
      <c r="C841" s="164">
        <v>0</v>
      </c>
      <c r="D841" s="164">
        <v>0</v>
      </c>
      <c r="E841" s="164">
        <v>0</v>
      </c>
      <c r="F841" s="164">
        <v>0</v>
      </c>
      <c r="G841" s="164">
        <v>0</v>
      </c>
      <c r="H841" s="164">
        <v>0</v>
      </c>
      <c r="I841" s="164">
        <v>0</v>
      </c>
      <c r="J841" s="164">
        <v>0</v>
      </c>
      <c r="K841" s="164">
        <v>0</v>
      </c>
      <c r="L841" s="164">
        <v>0</v>
      </c>
      <c r="M841" s="164">
        <v>0</v>
      </c>
      <c r="N841" s="164">
        <v>0</v>
      </c>
      <c r="O841" s="164">
        <v>0</v>
      </c>
      <c r="P841" s="164" t="s">
        <v>105</v>
      </c>
      <c r="Q841" s="164" t="s">
        <v>105</v>
      </c>
      <c r="R841" s="186">
        <v>0</v>
      </c>
      <c r="S841" s="186">
        <v>0</v>
      </c>
      <c r="T841" s="187">
        <v>0</v>
      </c>
      <c r="U841" s="187">
        <v>0</v>
      </c>
      <c r="V841" s="188">
        <v>0</v>
      </c>
      <c r="W841" s="188">
        <v>0</v>
      </c>
      <c r="X841" s="186">
        <v>0</v>
      </c>
      <c r="Y841" s="186">
        <v>0</v>
      </c>
      <c r="Z841" s="186">
        <v>0</v>
      </c>
      <c r="AA841" s="167">
        <v>0</v>
      </c>
      <c r="AB841" s="186">
        <v>0</v>
      </c>
      <c r="AC841" s="186">
        <v>0</v>
      </c>
      <c r="AD841" s="167">
        <v>0</v>
      </c>
      <c r="AE841" s="186">
        <v>0</v>
      </c>
      <c r="AF841" s="186">
        <v>0</v>
      </c>
      <c r="AG841" s="167">
        <v>0</v>
      </c>
      <c r="AH841" s="186">
        <v>0</v>
      </c>
      <c r="AI841" s="186">
        <v>0</v>
      </c>
      <c r="AJ841" s="167">
        <v>0</v>
      </c>
      <c r="AK841" s="186">
        <v>0</v>
      </c>
      <c r="AL841" s="186">
        <v>0</v>
      </c>
      <c r="AM841" s="167">
        <v>0</v>
      </c>
      <c r="AN841" s="186">
        <v>0</v>
      </c>
      <c r="AO841" s="186">
        <v>0</v>
      </c>
      <c r="AP841" s="167">
        <v>0</v>
      </c>
      <c r="AQ841" s="189">
        <v>0</v>
      </c>
      <c r="AR841" s="190">
        <v>0</v>
      </c>
      <c r="AS841" s="190">
        <v>0</v>
      </c>
      <c r="AT841" s="190">
        <v>0</v>
      </c>
      <c r="AU841" s="190">
        <v>0</v>
      </c>
      <c r="AV841" s="189">
        <v>0</v>
      </c>
      <c r="AW841" s="189">
        <v>0</v>
      </c>
      <c r="AX841" s="189">
        <v>0</v>
      </c>
    </row>
    <row r="842" spans="1:50" ht="20.25" hidden="1" x14ac:dyDescent="0.3">
      <c r="A842" s="163" t="s">
        <v>882</v>
      </c>
      <c r="B842" s="164">
        <v>0</v>
      </c>
      <c r="C842" s="164">
        <v>0</v>
      </c>
      <c r="D842" s="164">
        <v>0</v>
      </c>
      <c r="E842" s="164">
        <v>0</v>
      </c>
      <c r="F842" s="164">
        <v>0</v>
      </c>
      <c r="G842" s="164">
        <v>0</v>
      </c>
      <c r="H842" s="164">
        <v>0</v>
      </c>
      <c r="I842" s="164">
        <v>0</v>
      </c>
      <c r="J842" s="164">
        <v>0</v>
      </c>
      <c r="K842" s="164">
        <v>0</v>
      </c>
      <c r="L842" s="164">
        <v>0</v>
      </c>
      <c r="M842" s="164">
        <v>0</v>
      </c>
      <c r="N842" s="164">
        <v>0</v>
      </c>
      <c r="O842" s="164">
        <v>0</v>
      </c>
      <c r="P842" s="164" t="s">
        <v>105</v>
      </c>
      <c r="Q842" s="164" t="s">
        <v>105</v>
      </c>
      <c r="R842" s="186">
        <v>0</v>
      </c>
      <c r="S842" s="186">
        <v>0</v>
      </c>
      <c r="T842" s="187">
        <v>0</v>
      </c>
      <c r="U842" s="187">
        <v>0</v>
      </c>
      <c r="V842" s="188">
        <v>0</v>
      </c>
      <c r="W842" s="188">
        <v>0</v>
      </c>
      <c r="X842" s="186">
        <v>0</v>
      </c>
      <c r="Y842" s="186">
        <v>0</v>
      </c>
      <c r="Z842" s="186">
        <v>0</v>
      </c>
      <c r="AA842" s="167">
        <v>0</v>
      </c>
      <c r="AB842" s="186">
        <v>0</v>
      </c>
      <c r="AC842" s="186">
        <v>0</v>
      </c>
      <c r="AD842" s="167">
        <v>0</v>
      </c>
      <c r="AE842" s="186">
        <v>0</v>
      </c>
      <c r="AF842" s="186">
        <v>0</v>
      </c>
      <c r="AG842" s="167">
        <v>0</v>
      </c>
      <c r="AH842" s="186">
        <v>0</v>
      </c>
      <c r="AI842" s="186">
        <v>0</v>
      </c>
      <c r="AJ842" s="167">
        <v>0</v>
      </c>
      <c r="AK842" s="186">
        <v>0</v>
      </c>
      <c r="AL842" s="186">
        <v>0</v>
      </c>
      <c r="AM842" s="167">
        <v>0</v>
      </c>
      <c r="AN842" s="186">
        <v>0</v>
      </c>
      <c r="AO842" s="186">
        <v>0</v>
      </c>
      <c r="AP842" s="167">
        <v>0</v>
      </c>
      <c r="AQ842" s="189">
        <v>0</v>
      </c>
      <c r="AR842" s="190">
        <v>0</v>
      </c>
      <c r="AS842" s="190">
        <v>0</v>
      </c>
      <c r="AT842" s="190">
        <v>0</v>
      </c>
      <c r="AU842" s="190">
        <v>0</v>
      </c>
      <c r="AV842" s="189">
        <v>0</v>
      </c>
      <c r="AW842" s="189">
        <v>0</v>
      </c>
      <c r="AX842" s="189">
        <v>0</v>
      </c>
    </row>
    <row r="843" spans="1:50" ht="20.25" hidden="1" x14ac:dyDescent="0.3">
      <c r="A843" s="163" t="s">
        <v>883</v>
      </c>
      <c r="B843" s="164">
        <v>0</v>
      </c>
      <c r="C843" s="164">
        <v>0</v>
      </c>
      <c r="D843" s="164">
        <v>0</v>
      </c>
      <c r="E843" s="164">
        <v>0</v>
      </c>
      <c r="F843" s="164">
        <v>0</v>
      </c>
      <c r="G843" s="164">
        <v>0</v>
      </c>
      <c r="H843" s="164">
        <v>0</v>
      </c>
      <c r="I843" s="164">
        <v>0</v>
      </c>
      <c r="J843" s="164">
        <v>0</v>
      </c>
      <c r="K843" s="164">
        <v>0</v>
      </c>
      <c r="L843" s="164">
        <v>0</v>
      </c>
      <c r="M843" s="164">
        <v>0</v>
      </c>
      <c r="N843" s="164">
        <v>0</v>
      </c>
      <c r="O843" s="164">
        <v>0</v>
      </c>
      <c r="P843" s="164" t="s">
        <v>105</v>
      </c>
      <c r="Q843" s="164" t="s">
        <v>105</v>
      </c>
      <c r="R843" s="186">
        <v>0</v>
      </c>
      <c r="S843" s="186">
        <v>0</v>
      </c>
      <c r="T843" s="187">
        <v>0</v>
      </c>
      <c r="U843" s="187">
        <v>0</v>
      </c>
      <c r="V843" s="188">
        <v>0</v>
      </c>
      <c r="W843" s="188">
        <v>0</v>
      </c>
      <c r="X843" s="186">
        <v>0</v>
      </c>
      <c r="Y843" s="186">
        <v>0</v>
      </c>
      <c r="Z843" s="186">
        <v>0</v>
      </c>
      <c r="AA843" s="167">
        <v>0</v>
      </c>
      <c r="AB843" s="186">
        <v>0</v>
      </c>
      <c r="AC843" s="186">
        <v>0</v>
      </c>
      <c r="AD843" s="167">
        <v>0</v>
      </c>
      <c r="AE843" s="186">
        <v>0</v>
      </c>
      <c r="AF843" s="186">
        <v>0</v>
      </c>
      <c r="AG843" s="167">
        <v>0</v>
      </c>
      <c r="AH843" s="186">
        <v>0</v>
      </c>
      <c r="AI843" s="186">
        <v>0</v>
      </c>
      <c r="AJ843" s="167">
        <v>0</v>
      </c>
      <c r="AK843" s="186">
        <v>0</v>
      </c>
      <c r="AL843" s="186">
        <v>0</v>
      </c>
      <c r="AM843" s="167">
        <v>0</v>
      </c>
      <c r="AN843" s="186">
        <v>0</v>
      </c>
      <c r="AO843" s="186">
        <v>0</v>
      </c>
      <c r="AP843" s="167">
        <v>0</v>
      </c>
      <c r="AQ843" s="189">
        <v>0</v>
      </c>
      <c r="AR843" s="190">
        <v>0</v>
      </c>
      <c r="AS843" s="190">
        <v>0</v>
      </c>
      <c r="AT843" s="190">
        <v>0</v>
      </c>
      <c r="AU843" s="190">
        <v>0</v>
      </c>
      <c r="AV843" s="189">
        <v>0</v>
      </c>
      <c r="AW843" s="189">
        <v>0</v>
      </c>
      <c r="AX843" s="189">
        <v>0</v>
      </c>
    </row>
    <row r="844" spans="1:50" ht="20.25" hidden="1" x14ac:dyDescent="0.3">
      <c r="A844" s="163" t="s">
        <v>884</v>
      </c>
      <c r="B844" s="164">
        <v>0</v>
      </c>
      <c r="C844" s="164">
        <v>0</v>
      </c>
      <c r="D844" s="164">
        <v>0</v>
      </c>
      <c r="E844" s="164">
        <v>0</v>
      </c>
      <c r="F844" s="164">
        <v>0</v>
      </c>
      <c r="G844" s="164">
        <v>0</v>
      </c>
      <c r="H844" s="164">
        <v>0</v>
      </c>
      <c r="I844" s="164">
        <v>0</v>
      </c>
      <c r="J844" s="164">
        <v>0</v>
      </c>
      <c r="K844" s="164">
        <v>0</v>
      </c>
      <c r="L844" s="164">
        <v>0</v>
      </c>
      <c r="M844" s="164">
        <v>0</v>
      </c>
      <c r="N844" s="164">
        <v>0</v>
      </c>
      <c r="O844" s="164">
        <v>0</v>
      </c>
      <c r="P844" s="164" t="s">
        <v>105</v>
      </c>
      <c r="Q844" s="164" t="s">
        <v>105</v>
      </c>
      <c r="R844" s="186">
        <v>0</v>
      </c>
      <c r="S844" s="186">
        <v>0</v>
      </c>
      <c r="T844" s="187">
        <v>0</v>
      </c>
      <c r="U844" s="187">
        <v>0</v>
      </c>
      <c r="V844" s="188">
        <v>0</v>
      </c>
      <c r="W844" s="188">
        <v>0</v>
      </c>
      <c r="X844" s="186">
        <v>0</v>
      </c>
      <c r="Y844" s="186">
        <v>0</v>
      </c>
      <c r="Z844" s="186">
        <v>0</v>
      </c>
      <c r="AA844" s="167">
        <v>0</v>
      </c>
      <c r="AB844" s="186">
        <v>0</v>
      </c>
      <c r="AC844" s="186">
        <v>0</v>
      </c>
      <c r="AD844" s="167">
        <v>0</v>
      </c>
      <c r="AE844" s="186">
        <v>0</v>
      </c>
      <c r="AF844" s="186">
        <v>0</v>
      </c>
      <c r="AG844" s="167">
        <v>0</v>
      </c>
      <c r="AH844" s="186">
        <v>0</v>
      </c>
      <c r="AI844" s="186">
        <v>0</v>
      </c>
      <c r="AJ844" s="167">
        <v>0</v>
      </c>
      <c r="AK844" s="186">
        <v>0</v>
      </c>
      <c r="AL844" s="186">
        <v>0</v>
      </c>
      <c r="AM844" s="167">
        <v>0</v>
      </c>
      <c r="AN844" s="186">
        <v>0</v>
      </c>
      <c r="AO844" s="186">
        <v>0</v>
      </c>
      <c r="AP844" s="167">
        <v>0</v>
      </c>
      <c r="AQ844" s="189">
        <v>0</v>
      </c>
      <c r="AR844" s="190">
        <v>0</v>
      </c>
      <c r="AS844" s="190">
        <v>0</v>
      </c>
      <c r="AT844" s="190">
        <v>0</v>
      </c>
      <c r="AU844" s="190">
        <v>0</v>
      </c>
      <c r="AV844" s="189">
        <v>0</v>
      </c>
      <c r="AW844" s="189">
        <v>0</v>
      </c>
      <c r="AX844" s="189">
        <v>0</v>
      </c>
    </row>
    <row r="845" spans="1:50" ht="20.25" hidden="1" x14ac:dyDescent="0.3">
      <c r="A845" s="163" t="s">
        <v>885</v>
      </c>
      <c r="B845" s="164">
        <v>1</v>
      </c>
      <c r="C845" s="164">
        <v>1</v>
      </c>
      <c r="D845" s="164">
        <v>1</v>
      </c>
      <c r="E845" s="164">
        <v>1</v>
      </c>
      <c r="F845" s="164">
        <v>2</v>
      </c>
      <c r="G845" s="164">
        <v>0</v>
      </c>
      <c r="H845" s="164">
        <v>1600</v>
      </c>
      <c r="I845" s="164">
        <v>0</v>
      </c>
      <c r="J845" s="164">
        <v>1.5</v>
      </c>
      <c r="K845" s="164">
        <v>1.5</v>
      </c>
      <c r="L845" s="164">
        <v>1.5</v>
      </c>
      <c r="M845" s="164">
        <v>1.5</v>
      </c>
      <c r="N845" s="164">
        <v>0</v>
      </c>
      <c r="O845" s="164">
        <v>0</v>
      </c>
      <c r="P845" s="164">
        <v>0</v>
      </c>
      <c r="Q845" s="164">
        <v>0</v>
      </c>
      <c r="R845" s="186">
        <v>0</v>
      </c>
      <c r="S845" s="186">
        <v>0</v>
      </c>
      <c r="T845" s="187">
        <v>1.25</v>
      </c>
      <c r="U845" s="187">
        <v>1.25</v>
      </c>
      <c r="V845" s="188">
        <v>0</v>
      </c>
      <c r="W845" s="188">
        <v>0</v>
      </c>
      <c r="X845" s="186">
        <v>0</v>
      </c>
      <c r="Y845" s="186">
        <v>0</v>
      </c>
      <c r="Z845" s="186">
        <v>0</v>
      </c>
      <c r="AA845" s="167">
        <v>0</v>
      </c>
      <c r="AB845" s="186">
        <v>0</v>
      </c>
      <c r="AC845" s="186">
        <v>0</v>
      </c>
      <c r="AD845" s="167">
        <v>0</v>
      </c>
      <c r="AE845" s="186">
        <v>0</v>
      </c>
      <c r="AF845" s="186">
        <v>0</v>
      </c>
      <c r="AG845" s="167">
        <v>0</v>
      </c>
      <c r="AH845" s="186">
        <v>0</v>
      </c>
      <c r="AI845" s="186">
        <v>0</v>
      </c>
      <c r="AJ845" s="167">
        <v>0</v>
      </c>
      <c r="AK845" s="186">
        <v>0</v>
      </c>
      <c r="AL845" s="186">
        <v>0</v>
      </c>
      <c r="AM845" s="167">
        <v>0</v>
      </c>
      <c r="AN845" s="186">
        <v>0</v>
      </c>
      <c r="AO845" s="186">
        <v>0</v>
      </c>
      <c r="AP845" s="167">
        <v>0</v>
      </c>
      <c r="AQ845" s="189">
        <v>1</v>
      </c>
      <c r="AR845" s="190">
        <v>0</v>
      </c>
      <c r="AS845" s="190">
        <v>0</v>
      </c>
      <c r="AT845" s="190">
        <v>0</v>
      </c>
      <c r="AU845" s="190">
        <v>1</v>
      </c>
      <c r="AV845" s="189">
        <v>1</v>
      </c>
      <c r="AW845" s="189">
        <v>0</v>
      </c>
      <c r="AX845" s="189"/>
    </row>
    <row r="846" spans="1:50" ht="20.25" hidden="1" x14ac:dyDescent="0.3">
      <c r="A846" s="181" t="s">
        <v>886</v>
      </c>
      <c r="B846" s="164">
        <v>6</v>
      </c>
      <c r="C846" s="164">
        <v>5</v>
      </c>
      <c r="D846" s="164">
        <v>6</v>
      </c>
      <c r="E846" s="164">
        <v>5</v>
      </c>
      <c r="F846" s="164">
        <v>1</v>
      </c>
      <c r="G846" s="164">
        <v>2</v>
      </c>
      <c r="H846" s="164">
        <v>101</v>
      </c>
      <c r="I846" s="164">
        <v>400</v>
      </c>
      <c r="J846" s="164">
        <v>10.5</v>
      </c>
      <c r="K846" s="164">
        <v>10</v>
      </c>
      <c r="L846" s="164">
        <v>5.5</v>
      </c>
      <c r="M846" s="164">
        <v>5</v>
      </c>
      <c r="N846" s="164">
        <v>1.7</v>
      </c>
      <c r="O846" s="164">
        <v>0</v>
      </c>
      <c r="P846" s="164">
        <v>309</v>
      </c>
      <c r="Q846" s="164">
        <v>0</v>
      </c>
      <c r="R846" s="186">
        <v>0</v>
      </c>
      <c r="S846" s="186">
        <v>0</v>
      </c>
      <c r="T846" s="187">
        <v>5.5</v>
      </c>
      <c r="U846" s="187">
        <v>0</v>
      </c>
      <c r="V846" s="188">
        <v>0</v>
      </c>
      <c r="W846" s="188">
        <v>0</v>
      </c>
      <c r="X846" s="186">
        <v>0</v>
      </c>
      <c r="Y846" s="186">
        <v>0</v>
      </c>
      <c r="Z846" s="186">
        <v>0</v>
      </c>
      <c r="AA846" s="157">
        <v>0</v>
      </c>
      <c r="AB846" s="186">
        <v>0</v>
      </c>
      <c r="AC846" s="186">
        <v>0</v>
      </c>
      <c r="AD846" s="157">
        <v>0</v>
      </c>
      <c r="AE846" s="186">
        <v>0</v>
      </c>
      <c r="AF846" s="186">
        <v>0</v>
      </c>
      <c r="AG846" s="157">
        <v>0</v>
      </c>
      <c r="AH846" s="186">
        <v>0</v>
      </c>
      <c r="AI846" s="186">
        <v>0</v>
      </c>
      <c r="AJ846" s="157">
        <v>0</v>
      </c>
      <c r="AK846" s="186">
        <v>0</v>
      </c>
      <c r="AL846" s="186">
        <v>0</v>
      </c>
      <c r="AM846" s="157">
        <v>0</v>
      </c>
      <c r="AN846" s="186">
        <v>0</v>
      </c>
      <c r="AO846" s="186">
        <v>0</v>
      </c>
      <c r="AP846" s="157">
        <v>0</v>
      </c>
      <c r="AQ846" s="189">
        <v>5</v>
      </c>
      <c r="AR846" s="190">
        <v>0</v>
      </c>
      <c r="AS846" s="190">
        <v>0</v>
      </c>
      <c r="AT846" s="190">
        <v>0</v>
      </c>
      <c r="AU846" s="190">
        <v>5</v>
      </c>
      <c r="AV846" s="189">
        <v>5</v>
      </c>
      <c r="AW846" s="189">
        <v>0</v>
      </c>
      <c r="AX846" s="189">
        <v>0</v>
      </c>
    </row>
    <row r="847" spans="1:50" ht="20.25" hidden="1" x14ac:dyDescent="0.3">
      <c r="A847" s="163" t="s">
        <v>887</v>
      </c>
      <c r="B847" s="164">
        <v>0</v>
      </c>
      <c r="C847" s="164">
        <v>0</v>
      </c>
      <c r="D847" s="164">
        <v>0</v>
      </c>
      <c r="E847" s="164">
        <v>0</v>
      </c>
      <c r="F847" s="164">
        <v>0</v>
      </c>
      <c r="G847" s="164">
        <v>0</v>
      </c>
      <c r="H847" s="164">
        <v>0</v>
      </c>
      <c r="I847" s="164">
        <v>0</v>
      </c>
      <c r="J847" s="164">
        <v>0</v>
      </c>
      <c r="K847" s="164">
        <v>0</v>
      </c>
      <c r="L847" s="164">
        <v>0</v>
      </c>
      <c r="M847" s="164">
        <v>0</v>
      </c>
      <c r="N847" s="164">
        <v>0</v>
      </c>
      <c r="O847" s="164">
        <v>0</v>
      </c>
      <c r="P847" s="164" t="s">
        <v>105</v>
      </c>
      <c r="Q847" s="164" t="s">
        <v>105</v>
      </c>
      <c r="R847" s="186">
        <v>0</v>
      </c>
      <c r="S847" s="186">
        <v>0</v>
      </c>
      <c r="T847" s="187">
        <v>0</v>
      </c>
      <c r="U847" s="187">
        <v>0</v>
      </c>
      <c r="V847" s="188">
        <v>0</v>
      </c>
      <c r="W847" s="188">
        <v>0</v>
      </c>
      <c r="X847" s="186">
        <v>0</v>
      </c>
      <c r="Y847" s="186">
        <v>0</v>
      </c>
      <c r="Z847" s="186">
        <v>0</v>
      </c>
      <c r="AA847" s="167">
        <v>0</v>
      </c>
      <c r="AB847" s="186">
        <v>0</v>
      </c>
      <c r="AC847" s="186">
        <v>0</v>
      </c>
      <c r="AD847" s="167">
        <v>0</v>
      </c>
      <c r="AE847" s="186">
        <v>0</v>
      </c>
      <c r="AF847" s="186">
        <v>0</v>
      </c>
      <c r="AG847" s="167">
        <v>0</v>
      </c>
      <c r="AH847" s="186">
        <v>0</v>
      </c>
      <c r="AI847" s="186">
        <v>0</v>
      </c>
      <c r="AJ847" s="167">
        <v>0</v>
      </c>
      <c r="AK847" s="186">
        <v>0</v>
      </c>
      <c r="AL847" s="186">
        <v>0</v>
      </c>
      <c r="AM847" s="167">
        <v>0</v>
      </c>
      <c r="AN847" s="186">
        <v>0</v>
      </c>
      <c r="AO847" s="186">
        <v>0</v>
      </c>
      <c r="AP847" s="167">
        <v>0</v>
      </c>
      <c r="AQ847" s="189">
        <v>0</v>
      </c>
      <c r="AR847" s="190">
        <v>0</v>
      </c>
      <c r="AS847" s="190">
        <v>0</v>
      </c>
      <c r="AT847" s="190">
        <v>0</v>
      </c>
      <c r="AU847" s="190">
        <v>0</v>
      </c>
      <c r="AV847" s="189">
        <v>0</v>
      </c>
      <c r="AW847" s="189">
        <v>0</v>
      </c>
      <c r="AX847" s="189">
        <v>0</v>
      </c>
    </row>
    <row r="848" spans="1:50" ht="20.25" hidden="1" x14ac:dyDescent="0.3">
      <c r="A848" s="163" t="s">
        <v>888</v>
      </c>
      <c r="B848" s="164">
        <v>0</v>
      </c>
      <c r="C848" s="164">
        <v>0</v>
      </c>
      <c r="D848" s="164">
        <v>0</v>
      </c>
      <c r="E848" s="164">
        <v>0</v>
      </c>
      <c r="F848" s="164">
        <v>0</v>
      </c>
      <c r="G848" s="164">
        <v>0</v>
      </c>
      <c r="H848" s="164">
        <v>0</v>
      </c>
      <c r="I848" s="164">
        <v>0</v>
      </c>
      <c r="J848" s="164">
        <v>0</v>
      </c>
      <c r="K848" s="164">
        <v>0</v>
      </c>
      <c r="L848" s="164">
        <v>0</v>
      </c>
      <c r="M848" s="164">
        <v>0</v>
      </c>
      <c r="N848" s="164">
        <v>0</v>
      </c>
      <c r="O848" s="164">
        <v>0</v>
      </c>
      <c r="P848" s="164" t="s">
        <v>105</v>
      </c>
      <c r="Q848" s="164" t="s">
        <v>105</v>
      </c>
      <c r="R848" s="186">
        <v>0</v>
      </c>
      <c r="S848" s="186">
        <v>0</v>
      </c>
      <c r="T848" s="187">
        <v>0</v>
      </c>
      <c r="U848" s="187">
        <v>0</v>
      </c>
      <c r="V848" s="188">
        <v>0</v>
      </c>
      <c r="W848" s="188">
        <v>0</v>
      </c>
      <c r="X848" s="186">
        <v>0</v>
      </c>
      <c r="Y848" s="186">
        <v>0</v>
      </c>
      <c r="Z848" s="186">
        <v>0</v>
      </c>
      <c r="AA848" s="167">
        <v>0</v>
      </c>
      <c r="AB848" s="186">
        <v>0</v>
      </c>
      <c r="AC848" s="186">
        <v>0</v>
      </c>
      <c r="AD848" s="167">
        <v>0</v>
      </c>
      <c r="AE848" s="186">
        <v>0</v>
      </c>
      <c r="AF848" s="186">
        <v>0</v>
      </c>
      <c r="AG848" s="167">
        <v>0</v>
      </c>
      <c r="AH848" s="186">
        <v>0</v>
      </c>
      <c r="AI848" s="186">
        <v>0</v>
      </c>
      <c r="AJ848" s="167">
        <v>0</v>
      </c>
      <c r="AK848" s="186">
        <v>0</v>
      </c>
      <c r="AL848" s="186">
        <v>0</v>
      </c>
      <c r="AM848" s="167">
        <v>0</v>
      </c>
      <c r="AN848" s="186">
        <v>0</v>
      </c>
      <c r="AO848" s="186">
        <v>0</v>
      </c>
      <c r="AP848" s="167">
        <v>0</v>
      </c>
      <c r="AQ848" s="189">
        <v>0</v>
      </c>
      <c r="AR848" s="190">
        <v>0</v>
      </c>
      <c r="AS848" s="190">
        <v>0</v>
      </c>
      <c r="AT848" s="190">
        <v>0</v>
      </c>
      <c r="AU848" s="190">
        <v>0</v>
      </c>
      <c r="AV848" s="189">
        <v>0</v>
      </c>
      <c r="AW848" s="189">
        <v>0</v>
      </c>
      <c r="AX848" s="189">
        <v>0</v>
      </c>
    </row>
    <row r="849" spans="1:50" ht="20.25" hidden="1" x14ac:dyDescent="0.3">
      <c r="A849" s="163" t="s">
        <v>889</v>
      </c>
      <c r="B849" s="164">
        <v>6</v>
      </c>
      <c r="C849" s="164">
        <v>5</v>
      </c>
      <c r="D849" s="164">
        <v>6</v>
      </c>
      <c r="E849" s="164">
        <v>5</v>
      </c>
      <c r="F849" s="164">
        <v>1</v>
      </c>
      <c r="G849" s="164">
        <v>2</v>
      </c>
      <c r="H849" s="164">
        <v>101</v>
      </c>
      <c r="I849" s="164">
        <v>400</v>
      </c>
      <c r="J849" s="164">
        <v>10.5</v>
      </c>
      <c r="K849" s="164">
        <v>10</v>
      </c>
      <c r="L849" s="164">
        <v>5.5</v>
      </c>
      <c r="M849" s="164">
        <v>5</v>
      </c>
      <c r="N849" s="164">
        <v>1.7</v>
      </c>
      <c r="O849" s="164">
        <v>0</v>
      </c>
      <c r="P849" s="164">
        <v>309</v>
      </c>
      <c r="Q849" s="164">
        <v>0</v>
      </c>
      <c r="R849" s="186">
        <v>0</v>
      </c>
      <c r="S849" s="186">
        <v>0</v>
      </c>
      <c r="T849" s="187">
        <v>5.5</v>
      </c>
      <c r="U849" s="187">
        <v>0</v>
      </c>
      <c r="V849" s="188">
        <v>0</v>
      </c>
      <c r="W849" s="188">
        <v>0</v>
      </c>
      <c r="X849" s="186">
        <v>0</v>
      </c>
      <c r="Y849" s="186">
        <v>0</v>
      </c>
      <c r="Z849" s="186">
        <v>0</v>
      </c>
      <c r="AA849" s="167">
        <v>0</v>
      </c>
      <c r="AB849" s="186">
        <v>0</v>
      </c>
      <c r="AC849" s="186">
        <v>0</v>
      </c>
      <c r="AD849" s="167">
        <v>0</v>
      </c>
      <c r="AE849" s="186">
        <v>0</v>
      </c>
      <c r="AF849" s="186">
        <v>0</v>
      </c>
      <c r="AG849" s="167">
        <v>0</v>
      </c>
      <c r="AH849" s="186">
        <v>0</v>
      </c>
      <c r="AI849" s="186">
        <v>0</v>
      </c>
      <c r="AJ849" s="167">
        <v>0</v>
      </c>
      <c r="AK849" s="186">
        <v>0</v>
      </c>
      <c r="AL849" s="186">
        <v>0</v>
      </c>
      <c r="AM849" s="167">
        <v>0</v>
      </c>
      <c r="AN849" s="186">
        <v>0</v>
      </c>
      <c r="AO849" s="186">
        <v>0</v>
      </c>
      <c r="AP849" s="167">
        <v>0</v>
      </c>
      <c r="AQ849" s="189">
        <v>5</v>
      </c>
      <c r="AR849" s="190">
        <v>0</v>
      </c>
      <c r="AS849" s="190">
        <v>0</v>
      </c>
      <c r="AT849" s="190">
        <v>0</v>
      </c>
      <c r="AU849" s="190">
        <v>5</v>
      </c>
      <c r="AV849" s="189">
        <v>5</v>
      </c>
      <c r="AW849" s="189">
        <v>0</v>
      </c>
      <c r="AX849" s="189">
        <v>0</v>
      </c>
    </row>
    <row r="850" spans="1:50" ht="20.25" hidden="1" x14ac:dyDescent="0.3">
      <c r="A850" s="181" t="s">
        <v>890</v>
      </c>
      <c r="B850" s="164">
        <v>2</v>
      </c>
      <c r="C850" s="164">
        <v>2</v>
      </c>
      <c r="D850" s="164">
        <v>2</v>
      </c>
      <c r="E850" s="164">
        <v>2</v>
      </c>
      <c r="F850" s="164">
        <v>3</v>
      </c>
      <c r="G850" s="164">
        <v>0.96</v>
      </c>
      <c r="H850" s="164">
        <v>1425</v>
      </c>
      <c r="I850" s="164">
        <v>480</v>
      </c>
      <c r="J850" s="164">
        <v>2</v>
      </c>
      <c r="K850" s="164">
        <v>2</v>
      </c>
      <c r="L850" s="164">
        <v>2</v>
      </c>
      <c r="M850" s="164">
        <v>2</v>
      </c>
      <c r="N850" s="164">
        <v>0</v>
      </c>
      <c r="O850" s="164">
        <v>0</v>
      </c>
      <c r="P850" s="164">
        <v>0</v>
      </c>
      <c r="Q850" s="164">
        <v>0</v>
      </c>
      <c r="R850" s="186">
        <v>0</v>
      </c>
      <c r="S850" s="186">
        <v>0</v>
      </c>
      <c r="T850" s="187">
        <v>5</v>
      </c>
      <c r="U850" s="187">
        <v>5</v>
      </c>
      <c r="V850" s="188">
        <v>0</v>
      </c>
      <c r="W850" s="188">
        <v>0</v>
      </c>
      <c r="X850" s="186">
        <v>0</v>
      </c>
      <c r="Y850" s="186">
        <v>0</v>
      </c>
      <c r="Z850" s="186">
        <v>0</v>
      </c>
      <c r="AA850" s="157">
        <v>0</v>
      </c>
      <c r="AB850" s="186">
        <v>0</v>
      </c>
      <c r="AC850" s="186">
        <v>0</v>
      </c>
      <c r="AD850" s="157">
        <v>0</v>
      </c>
      <c r="AE850" s="186">
        <v>0</v>
      </c>
      <c r="AF850" s="186">
        <v>0</v>
      </c>
      <c r="AG850" s="157">
        <v>0</v>
      </c>
      <c r="AH850" s="186">
        <v>0</v>
      </c>
      <c r="AI850" s="186">
        <v>0</v>
      </c>
      <c r="AJ850" s="157">
        <v>0</v>
      </c>
      <c r="AK850" s="186">
        <v>0</v>
      </c>
      <c r="AL850" s="186">
        <v>0</v>
      </c>
      <c r="AM850" s="157">
        <v>0</v>
      </c>
      <c r="AN850" s="186">
        <v>0</v>
      </c>
      <c r="AO850" s="186">
        <v>0</v>
      </c>
      <c r="AP850" s="157">
        <v>0</v>
      </c>
      <c r="AQ850" s="189">
        <v>3</v>
      </c>
      <c r="AR850" s="190">
        <v>1</v>
      </c>
      <c r="AS850" s="190">
        <v>0</v>
      </c>
      <c r="AT850" s="190">
        <v>0</v>
      </c>
      <c r="AU850" s="190">
        <v>2</v>
      </c>
      <c r="AV850" s="189">
        <v>2</v>
      </c>
      <c r="AW850" s="191">
        <v>0.5</v>
      </c>
      <c r="AX850" s="189">
        <v>250</v>
      </c>
    </row>
    <row r="851" spans="1:50" ht="20.25" hidden="1" x14ac:dyDescent="0.3">
      <c r="A851" s="163" t="s">
        <v>891</v>
      </c>
      <c r="B851" s="164">
        <v>0</v>
      </c>
      <c r="C851" s="164">
        <v>0</v>
      </c>
      <c r="D851" s="164">
        <v>0</v>
      </c>
      <c r="E851" s="164">
        <v>0</v>
      </c>
      <c r="F851" s="164">
        <v>0</v>
      </c>
      <c r="G851" s="164">
        <v>0</v>
      </c>
      <c r="H851" s="164">
        <v>0</v>
      </c>
      <c r="I851" s="164">
        <v>0</v>
      </c>
      <c r="J851" s="164">
        <v>0</v>
      </c>
      <c r="K851" s="164">
        <v>0</v>
      </c>
      <c r="L851" s="164">
        <v>0</v>
      </c>
      <c r="M851" s="164">
        <v>0</v>
      </c>
      <c r="N851" s="164">
        <v>0</v>
      </c>
      <c r="O851" s="164">
        <v>0</v>
      </c>
      <c r="P851" s="164" t="s">
        <v>105</v>
      </c>
      <c r="Q851" s="164" t="s">
        <v>105</v>
      </c>
      <c r="R851" s="186">
        <v>0</v>
      </c>
      <c r="S851" s="186">
        <v>0</v>
      </c>
      <c r="T851" s="187">
        <v>0</v>
      </c>
      <c r="U851" s="187">
        <v>0</v>
      </c>
      <c r="V851" s="188">
        <v>0</v>
      </c>
      <c r="W851" s="188">
        <v>0</v>
      </c>
      <c r="X851" s="186">
        <v>0</v>
      </c>
      <c r="Y851" s="186">
        <v>0</v>
      </c>
      <c r="Z851" s="186">
        <v>0</v>
      </c>
      <c r="AA851" s="167">
        <v>0</v>
      </c>
      <c r="AB851" s="186">
        <v>0</v>
      </c>
      <c r="AC851" s="186">
        <v>0</v>
      </c>
      <c r="AD851" s="167">
        <v>0</v>
      </c>
      <c r="AE851" s="186">
        <v>0</v>
      </c>
      <c r="AF851" s="186">
        <v>0</v>
      </c>
      <c r="AG851" s="167">
        <v>0</v>
      </c>
      <c r="AH851" s="186">
        <v>0</v>
      </c>
      <c r="AI851" s="186">
        <v>0</v>
      </c>
      <c r="AJ851" s="167">
        <v>0</v>
      </c>
      <c r="AK851" s="186">
        <v>0</v>
      </c>
      <c r="AL851" s="186">
        <v>0</v>
      </c>
      <c r="AM851" s="167">
        <v>0</v>
      </c>
      <c r="AN851" s="186">
        <v>0</v>
      </c>
      <c r="AO851" s="186">
        <v>0</v>
      </c>
      <c r="AP851" s="167">
        <v>0</v>
      </c>
      <c r="AQ851" s="189">
        <v>0</v>
      </c>
      <c r="AR851" s="190">
        <v>0</v>
      </c>
      <c r="AS851" s="190">
        <v>0</v>
      </c>
      <c r="AT851" s="190">
        <v>0</v>
      </c>
      <c r="AU851" s="190">
        <v>0</v>
      </c>
      <c r="AV851" s="189">
        <v>0</v>
      </c>
      <c r="AW851" s="189">
        <v>0</v>
      </c>
      <c r="AX851" s="189">
        <v>0</v>
      </c>
    </row>
    <row r="852" spans="1:50" ht="20.25" hidden="1" x14ac:dyDescent="0.3">
      <c r="A852" s="163" t="s">
        <v>892</v>
      </c>
      <c r="B852" s="164">
        <v>0</v>
      </c>
      <c r="C852" s="164">
        <v>0</v>
      </c>
      <c r="D852" s="164">
        <v>0</v>
      </c>
      <c r="E852" s="164">
        <v>0</v>
      </c>
      <c r="F852" s="164">
        <v>0</v>
      </c>
      <c r="G852" s="164">
        <v>0</v>
      </c>
      <c r="H852" s="164">
        <v>0</v>
      </c>
      <c r="I852" s="164">
        <v>0</v>
      </c>
      <c r="J852" s="164">
        <v>0</v>
      </c>
      <c r="K852" s="164">
        <v>0</v>
      </c>
      <c r="L852" s="164">
        <v>0</v>
      </c>
      <c r="M852" s="164">
        <v>0</v>
      </c>
      <c r="N852" s="164">
        <v>0</v>
      </c>
      <c r="O852" s="164">
        <v>0</v>
      </c>
      <c r="P852" s="164" t="s">
        <v>105</v>
      </c>
      <c r="Q852" s="164" t="s">
        <v>105</v>
      </c>
      <c r="R852" s="186">
        <v>0</v>
      </c>
      <c r="S852" s="186">
        <v>0</v>
      </c>
      <c r="T852" s="187">
        <v>0</v>
      </c>
      <c r="U852" s="187">
        <v>0</v>
      </c>
      <c r="V852" s="188">
        <v>0</v>
      </c>
      <c r="W852" s="188">
        <v>0</v>
      </c>
      <c r="X852" s="186">
        <v>0</v>
      </c>
      <c r="Y852" s="186">
        <v>0</v>
      </c>
      <c r="Z852" s="186">
        <v>0</v>
      </c>
      <c r="AA852" s="167">
        <v>0</v>
      </c>
      <c r="AB852" s="186">
        <v>0</v>
      </c>
      <c r="AC852" s="186">
        <v>0</v>
      </c>
      <c r="AD852" s="167">
        <v>0</v>
      </c>
      <c r="AE852" s="186">
        <v>0</v>
      </c>
      <c r="AF852" s="186">
        <v>0</v>
      </c>
      <c r="AG852" s="167">
        <v>0</v>
      </c>
      <c r="AH852" s="186">
        <v>0</v>
      </c>
      <c r="AI852" s="186">
        <v>0</v>
      </c>
      <c r="AJ852" s="167">
        <v>0</v>
      </c>
      <c r="AK852" s="186">
        <v>0</v>
      </c>
      <c r="AL852" s="186">
        <v>0</v>
      </c>
      <c r="AM852" s="167">
        <v>0</v>
      </c>
      <c r="AN852" s="186">
        <v>0</v>
      </c>
      <c r="AO852" s="186">
        <v>0</v>
      </c>
      <c r="AP852" s="167">
        <v>0</v>
      </c>
      <c r="AQ852" s="189">
        <v>0</v>
      </c>
      <c r="AR852" s="190">
        <v>0</v>
      </c>
      <c r="AS852" s="190">
        <v>0</v>
      </c>
      <c r="AT852" s="190">
        <v>0</v>
      </c>
      <c r="AU852" s="190">
        <v>0</v>
      </c>
      <c r="AV852" s="189">
        <v>0</v>
      </c>
      <c r="AW852" s="189">
        <v>0</v>
      </c>
      <c r="AX852" s="189">
        <v>0</v>
      </c>
    </row>
    <row r="853" spans="1:50" ht="20.25" hidden="1" x14ac:dyDescent="0.3">
      <c r="A853" s="163" t="s">
        <v>893</v>
      </c>
      <c r="B853" s="164">
        <v>0</v>
      </c>
      <c r="C853" s="164">
        <v>0</v>
      </c>
      <c r="D853" s="164">
        <v>0</v>
      </c>
      <c r="E853" s="164">
        <v>0</v>
      </c>
      <c r="F853" s="164">
        <v>0</v>
      </c>
      <c r="G853" s="164">
        <v>0</v>
      </c>
      <c r="H853" s="164">
        <v>0</v>
      </c>
      <c r="I853" s="164">
        <v>0</v>
      </c>
      <c r="J853" s="164">
        <v>0</v>
      </c>
      <c r="K853" s="164">
        <v>0</v>
      </c>
      <c r="L853" s="164">
        <v>0</v>
      </c>
      <c r="M853" s="164">
        <v>0</v>
      </c>
      <c r="N853" s="164">
        <v>0</v>
      </c>
      <c r="O853" s="164">
        <v>0</v>
      </c>
      <c r="P853" s="164" t="s">
        <v>105</v>
      </c>
      <c r="Q853" s="164" t="s">
        <v>105</v>
      </c>
      <c r="R853" s="186">
        <v>0</v>
      </c>
      <c r="S853" s="186">
        <v>0</v>
      </c>
      <c r="T853" s="187">
        <v>1</v>
      </c>
      <c r="U853" s="187">
        <v>1</v>
      </c>
      <c r="V853" s="188">
        <v>0</v>
      </c>
      <c r="W853" s="188">
        <v>0</v>
      </c>
      <c r="X853" s="186">
        <v>0</v>
      </c>
      <c r="Y853" s="186">
        <v>0</v>
      </c>
      <c r="Z853" s="186">
        <v>0</v>
      </c>
      <c r="AA853" s="167">
        <v>0</v>
      </c>
      <c r="AB853" s="186">
        <v>0</v>
      </c>
      <c r="AC853" s="186">
        <v>0</v>
      </c>
      <c r="AD853" s="167">
        <v>0</v>
      </c>
      <c r="AE853" s="186">
        <v>0</v>
      </c>
      <c r="AF853" s="186">
        <v>0</v>
      </c>
      <c r="AG853" s="167">
        <v>0</v>
      </c>
      <c r="AH853" s="186">
        <v>0</v>
      </c>
      <c r="AI853" s="186">
        <v>0</v>
      </c>
      <c r="AJ853" s="167">
        <v>0</v>
      </c>
      <c r="AK853" s="186">
        <v>0</v>
      </c>
      <c r="AL853" s="186">
        <v>0</v>
      </c>
      <c r="AM853" s="167">
        <v>0</v>
      </c>
      <c r="AN853" s="186">
        <v>0</v>
      </c>
      <c r="AO853" s="186">
        <v>0</v>
      </c>
      <c r="AP853" s="167">
        <v>0</v>
      </c>
      <c r="AQ853" s="189">
        <v>1</v>
      </c>
      <c r="AR853" s="190">
        <v>1</v>
      </c>
      <c r="AS853" s="190">
        <v>0</v>
      </c>
      <c r="AT853" s="190">
        <v>0</v>
      </c>
      <c r="AU853" s="190">
        <v>0</v>
      </c>
      <c r="AV853" s="189">
        <v>0</v>
      </c>
      <c r="AW853" s="189">
        <v>0</v>
      </c>
      <c r="AX853" s="189">
        <v>0</v>
      </c>
    </row>
    <row r="854" spans="1:50" ht="20.25" hidden="1" x14ac:dyDescent="0.3">
      <c r="A854" s="163" t="s">
        <v>894</v>
      </c>
      <c r="B854" s="164">
        <v>0</v>
      </c>
      <c r="C854" s="164">
        <v>0</v>
      </c>
      <c r="D854" s="164">
        <v>0</v>
      </c>
      <c r="E854" s="164">
        <v>0</v>
      </c>
      <c r="F854" s="164">
        <v>0</v>
      </c>
      <c r="G854" s="164">
        <v>0</v>
      </c>
      <c r="H854" s="164">
        <v>0</v>
      </c>
      <c r="I854" s="164">
        <v>0</v>
      </c>
      <c r="J854" s="164">
        <v>0</v>
      </c>
      <c r="K854" s="164">
        <v>0</v>
      </c>
      <c r="L854" s="164">
        <v>0</v>
      </c>
      <c r="M854" s="164">
        <v>0</v>
      </c>
      <c r="N854" s="164">
        <v>0</v>
      </c>
      <c r="O854" s="164">
        <v>0</v>
      </c>
      <c r="P854" s="164" t="s">
        <v>105</v>
      </c>
      <c r="Q854" s="164" t="s">
        <v>105</v>
      </c>
      <c r="R854" s="186">
        <v>0</v>
      </c>
      <c r="S854" s="186">
        <v>0</v>
      </c>
      <c r="T854" s="187">
        <v>0</v>
      </c>
      <c r="U854" s="187">
        <v>0</v>
      </c>
      <c r="V854" s="188">
        <v>0</v>
      </c>
      <c r="W854" s="188">
        <v>0</v>
      </c>
      <c r="X854" s="186">
        <v>0</v>
      </c>
      <c r="Y854" s="186">
        <v>0</v>
      </c>
      <c r="Z854" s="186">
        <v>0</v>
      </c>
      <c r="AA854" s="167">
        <v>0</v>
      </c>
      <c r="AB854" s="186">
        <v>0</v>
      </c>
      <c r="AC854" s="186">
        <v>0</v>
      </c>
      <c r="AD854" s="167">
        <v>0</v>
      </c>
      <c r="AE854" s="186">
        <v>0</v>
      </c>
      <c r="AF854" s="186">
        <v>0</v>
      </c>
      <c r="AG854" s="167">
        <v>0</v>
      </c>
      <c r="AH854" s="186">
        <v>0</v>
      </c>
      <c r="AI854" s="186">
        <v>0</v>
      </c>
      <c r="AJ854" s="167">
        <v>0</v>
      </c>
      <c r="AK854" s="186">
        <v>0</v>
      </c>
      <c r="AL854" s="186">
        <v>0</v>
      </c>
      <c r="AM854" s="167">
        <v>0</v>
      </c>
      <c r="AN854" s="186">
        <v>0</v>
      </c>
      <c r="AO854" s="186">
        <v>0</v>
      </c>
      <c r="AP854" s="167">
        <v>0</v>
      </c>
      <c r="AQ854" s="189">
        <v>0</v>
      </c>
      <c r="AR854" s="190">
        <v>0</v>
      </c>
      <c r="AS854" s="190">
        <v>0</v>
      </c>
      <c r="AT854" s="190">
        <v>0</v>
      </c>
      <c r="AU854" s="190">
        <v>0</v>
      </c>
      <c r="AV854" s="189">
        <v>0</v>
      </c>
      <c r="AW854" s="189">
        <v>0</v>
      </c>
      <c r="AX854" s="189">
        <v>0</v>
      </c>
    </row>
    <row r="855" spans="1:50" ht="20.25" hidden="1" x14ac:dyDescent="0.3">
      <c r="A855" s="163" t="s">
        <v>895</v>
      </c>
      <c r="B855" s="164">
        <v>2</v>
      </c>
      <c r="C855" s="164">
        <v>2</v>
      </c>
      <c r="D855" s="164">
        <v>2</v>
      </c>
      <c r="E855" s="164">
        <v>2</v>
      </c>
      <c r="F855" s="164">
        <v>3</v>
      </c>
      <c r="G855" s="164">
        <v>0.96</v>
      </c>
      <c r="H855" s="164">
        <v>1425</v>
      </c>
      <c r="I855" s="164">
        <v>480</v>
      </c>
      <c r="J855" s="164">
        <v>2</v>
      </c>
      <c r="K855" s="164">
        <v>2</v>
      </c>
      <c r="L855" s="164">
        <v>2</v>
      </c>
      <c r="M855" s="164">
        <v>2</v>
      </c>
      <c r="N855" s="164">
        <v>0</v>
      </c>
      <c r="O855" s="164">
        <v>0</v>
      </c>
      <c r="P855" s="164">
        <v>0</v>
      </c>
      <c r="Q855" s="164">
        <v>0</v>
      </c>
      <c r="R855" s="186">
        <v>0</v>
      </c>
      <c r="S855" s="186">
        <v>0</v>
      </c>
      <c r="T855" s="187">
        <v>4</v>
      </c>
      <c r="U855" s="187">
        <v>4</v>
      </c>
      <c r="V855" s="188">
        <v>0</v>
      </c>
      <c r="W855" s="188">
        <v>0</v>
      </c>
      <c r="X855" s="186">
        <v>0</v>
      </c>
      <c r="Y855" s="186">
        <v>0</v>
      </c>
      <c r="Z855" s="186">
        <v>0</v>
      </c>
      <c r="AA855" s="167">
        <v>0</v>
      </c>
      <c r="AB855" s="186">
        <v>0</v>
      </c>
      <c r="AC855" s="186">
        <v>0</v>
      </c>
      <c r="AD855" s="167">
        <v>0</v>
      </c>
      <c r="AE855" s="186">
        <v>0</v>
      </c>
      <c r="AF855" s="186">
        <v>0</v>
      </c>
      <c r="AG855" s="167">
        <v>0</v>
      </c>
      <c r="AH855" s="186">
        <v>0</v>
      </c>
      <c r="AI855" s="186">
        <v>0</v>
      </c>
      <c r="AJ855" s="167">
        <v>0</v>
      </c>
      <c r="AK855" s="186">
        <v>0</v>
      </c>
      <c r="AL855" s="186">
        <v>0</v>
      </c>
      <c r="AM855" s="167">
        <v>0</v>
      </c>
      <c r="AN855" s="186">
        <v>0</v>
      </c>
      <c r="AO855" s="186">
        <v>0</v>
      </c>
      <c r="AP855" s="167">
        <v>0</v>
      </c>
      <c r="AQ855" s="189">
        <v>2</v>
      </c>
      <c r="AR855" s="190">
        <v>0</v>
      </c>
      <c r="AS855" s="190">
        <v>0</v>
      </c>
      <c r="AT855" s="190">
        <v>0</v>
      </c>
      <c r="AU855" s="190">
        <v>2</v>
      </c>
      <c r="AV855" s="189">
        <v>2</v>
      </c>
      <c r="AW855" s="189">
        <v>0.5</v>
      </c>
      <c r="AX855" s="189">
        <v>250</v>
      </c>
    </row>
    <row r="856" spans="1:50" ht="20.25" hidden="1" x14ac:dyDescent="0.3">
      <c r="A856" s="163" t="s">
        <v>896</v>
      </c>
      <c r="B856" s="164">
        <v>0</v>
      </c>
      <c r="C856" s="164">
        <v>0</v>
      </c>
      <c r="D856" s="164">
        <v>0</v>
      </c>
      <c r="E856" s="164">
        <v>0</v>
      </c>
      <c r="F856" s="164">
        <v>0</v>
      </c>
      <c r="G856" s="164">
        <v>0</v>
      </c>
      <c r="H856" s="164">
        <v>0</v>
      </c>
      <c r="I856" s="164">
        <v>0</v>
      </c>
      <c r="J856" s="164">
        <v>0</v>
      </c>
      <c r="K856" s="164">
        <v>0</v>
      </c>
      <c r="L856" s="164">
        <v>0</v>
      </c>
      <c r="M856" s="164">
        <v>0</v>
      </c>
      <c r="N856" s="164">
        <v>0</v>
      </c>
      <c r="O856" s="164">
        <v>0</v>
      </c>
      <c r="P856" s="164" t="s">
        <v>105</v>
      </c>
      <c r="Q856" s="164" t="s">
        <v>105</v>
      </c>
      <c r="R856" s="186">
        <v>0</v>
      </c>
      <c r="S856" s="186">
        <v>0</v>
      </c>
      <c r="T856" s="187">
        <v>0</v>
      </c>
      <c r="U856" s="187">
        <v>0</v>
      </c>
      <c r="V856" s="188">
        <v>0</v>
      </c>
      <c r="W856" s="188">
        <v>0</v>
      </c>
      <c r="X856" s="186">
        <v>0</v>
      </c>
      <c r="Y856" s="186">
        <v>0</v>
      </c>
      <c r="Z856" s="186">
        <v>0</v>
      </c>
      <c r="AA856" s="167">
        <v>0</v>
      </c>
      <c r="AB856" s="186">
        <v>0</v>
      </c>
      <c r="AC856" s="186">
        <v>0</v>
      </c>
      <c r="AD856" s="167">
        <v>0</v>
      </c>
      <c r="AE856" s="186">
        <v>0</v>
      </c>
      <c r="AF856" s="186">
        <v>0</v>
      </c>
      <c r="AG856" s="167">
        <v>0</v>
      </c>
      <c r="AH856" s="186">
        <v>0</v>
      </c>
      <c r="AI856" s="186">
        <v>0</v>
      </c>
      <c r="AJ856" s="167">
        <v>0</v>
      </c>
      <c r="AK856" s="186">
        <v>0</v>
      </c>
      <c r="AL856" s="186">
        <v>0</v>
      </c>
      <c r="AM856" s="167">
        <v>0</v>
      </c>
      <c r="AN856" s="186">
        <v>0</v>
      </c>
      <c r="AO856" s="186">
        <v>0</v>
      </c>
      <c r="AP856" s="167">
        <v>0</v>
      </c>
      <c r="AQ856" s="189">
        <v>0</v>
      </c>
      <c r="AR856" s="190">
        <v>0</v>
      </c>
      <c r="AS856" s="190">
        <v>0</v>
      </c>
      <c r="AT856" s="190">
        <v>0</v>
      </c>
      <c r="AU856" s="190">
        <v>0</v>
      </c>
      <c r="AV856" s="189">
        <v>0</v>
      </c>
      <c r="AW856" s="189">
        <v>0</v>
      </c>
      <c r="AX856" s="189">
        <v>0</v>
      </c>
    </row>
    <row r="857" spans="1:50" ht="20.25" hidden="1" x14ac:dyDescent="0.3">
      <c r="A857" s="163" t="s">
        <v>897</v>
      </c>
      <c r="B857" s="164">
        <v>0</v>
      </c>
      <c r="C857" s="164">
        <v>0</v>
      </c>
      <c r="D857" s="164">
        <v>0</v>
      </c>
      <c r="E857" s="164">
        <v>0</v>
      </c>
      <c r="F857" s="164">
        <v>0</v>
      </c>
      <c r="G857" s="164">
        <v>0</v>
      </c>
      <c r="H857" s="164">
        <v>0</v>
      </c>
      <c r="I857" s="164">
        <v>0</v>
      </c>
      <c r="J857" s="164">
        <v>0</v>
      </c>
      <c r="K857" s="164">
        <v>0</v>
      </c>
      <c r="L857" s="164">
        <v>0</v>
      </c>
      <c r="M857" s="164">
        <v>0</v>
      </c>
      <c r="N857" s="164">
        <v>0</v>
      </c>
      <c r="O857" s="164">
        <v>0</v>
      </c>
      <c r="P857" s="164" t="s">
        <v>105</v>
      </c>
      <c r="Q857" s="164" t="s">
        <v>105</v>
      </c>
      <c r="R857" s="186">
        <v>0</v>
      </c>
      <c r="S857" s="186">
        <v>0</v>
      </c>
      <c r="T857" s="187">
        <v>0</v>
      </c>
      <c r="U857" s="187">
        <v>0</v>
      </c>
      <c r="V857" s="188">
        <v>0</v>
      </c>
      <c r="W857" s="188">
        <v>0</v>
      </c>
      <c r="X857" s="186">
        <v>0</v>
      </c>
      <c r="Y857" s="186">
        <v>0</v>
      </c>
      <c r="Z857" s="186">
        <v>0</v>
      </c>
      <c r="AA857" s="167">
        <v>0</v>
      </c>
      <c r="AB857" s="186">
        <v>0</v>
      </c>
      <c r="AC857" s="186">
        <v>0</v>
      </c>
      <c r="AD857" s="167">
        <v>0</v>
      </c>
      <c r="AE857" s="186">
        <v>0</v>
      </c>
      <c r="AF857" s="186">
        <v>0</v>
      </c>
      <c r="AG857" s="167">
        <v>0</v>
      </c>
      <c r="AH857" s="186">
        <v>0</v>
      </c>
      <c r="AI857" s="186">
        <v>0</v>
      </c>
      <c r="AJ857" s="167">
        <v>0</v>
      </c>
      <c r="AK857" s="186">
        <v>0</v>
      </c>
      <c r="AL857" s="186">
        <v>0</v>
      </c>
      <c r="AM857" s="167">
        <v>0</v>
      </c>
      <c r="AN857" s="186">
        <v>0</v>
      </c>
      <c r="AO857" s="186">
        <v>0</v>
      </c>
      <c r="AP857" s="167">
        <v>0</v>
      </c>
      <c r="AQ857" s="189">
        <v>0</v>
      </c>
      <c r="AR857" s="190">
        <v>0</v>
      </c>
      <c r="AS857" s="190">
        <v>0</v>
      </c>
      <c r="AT857" s="190">
        <v>0</v>
      </c>
      <c r="AU857" s="190">
        <v>0</v>
      </c>
      <c r="AV857" s="189">
        <v>0</v>
      </c>
      <c r="AW857" s="189">
        <v>0</v>
      </c>
      <c r="AX857" s="189">
        <v>0</v>
      </c>
    </row>
    <row r="858" spans="1:50" ht="20.25" hidden="1" x14ac:dyDescent="0.3">
      <c r="A858" s="163" t="s">
        <v>898</v>
      </c>
      <c r="B858" s="164">
        <v>0</v>
      </c>
      <c r="C858" s="164">
        <v>0</v>
      </c>
      <c r="D858" s="164">
        <v>0</v>
      </c>
      <c r="E858" s="164">
        <v>0</v>
      </c>
      <c r="F858" s="164">
        <v>0</v>
      </c>
      <c r="G858" s="164">
        <v>0</v>
      </c>
      <c r="H858" s="164">
        <v>0</v>
      </c>
      <c r="I858" s="164">
        <v>0</v>
      </c>
      <c r="J858" s="164">
        <v>0</v>
      </c>
      <c r="K858" s="164">
        <v>0</v>
      </c>
      <c r="L858" s="164">
        <v>0</v>
      </c>
      <c r="M858" s="164">
        <v>0</v>
      </c>
      <c r="N858" s="164">
        <v>0</v>
      </c>
      <c r="O858" s="164">
        <v>0</v>
      </c>
      <c r="P858" s="164" t="s">
        <v>105</v>
      </c>
      <c r="Q858" s="164" t="s">
        <v>105</v>
      </c>
      <c r="R858" s="186">
        <v>0</v>
      </c>
      <c r="S858" s="186">
        <v>0</v>
      </c>
      <c r="T858" s="187">
        <v>0</v>
      </c>
      <c r="U858" s="187">
        <v>0</v>
      </c>
      <c r="V858" s="188">
        <v>0</v>
      </c>
      <c r="W858" s="188">
        <v>0</v>
      </c>
      <c r="X858" s="186">
        <v>0</v>
      </c>
      <c r="Y858" s="186">
        <v>0</v>
      </c>
      <c r="Z858" s="186">
        <v>0</v>
      </c>
      <c r="AA858" s="167">
        <v>0</v>
      </c>
      <c r="AB858" s="186">
        <v>0</v>
      </c>
      <c r="AC858" s="186">
        <v>0</v>
      </c>
      <c r="AD858" s="167">
        <v>0</v>
      </c>
      <c r="AE858" s="186">
        <v>0</v>
      </c>
      <c r="AF858" s="186">
        <v>0</v>
      </c>
      <c r="AG858" s="167">
        <v>0</v>
      </c>
      <c r="AH858" s="186">
        <v>0</v>
      </c>
      <c r="AI858" s="186">
        <v>0</v>
      </c>
      <c r="AJ858" s="167">
        <v>0</v>
      </c>
      <c r="AK858" s="186">
        <v>0</v>
      </c>
      <c r="AL858" s="186">
        <v>0</v>
      </c>
      <c r="AM858" s="167">
        <v>0</v>
      </c>
      <c r="AN858" s="186">
        <v>0</v>
      </c>
      <c r="AO858" s="186">
        <v>0</v>
      </c>
      <c r="AP858" s="167">
        <v>0</v>
      </c>
      <c r="AQ858" s="189">
        <v>0</v>
      </c>
      <c r="AR858" s="190">
        <v>0</v>
      </c>
      <c r="AS858" s="190">
        <v>0</v>
      </c>
      <c r="AT858" s="190">
        <v>0</v>
      </c>
      <c r="AU858" s="190">
        <v>0</v>
      </c>
      <c r="AV858" s="189">
        <v>0</v>
      </c>
      <c r="AW858" s="189">
        <v>0</v>
      </c>
      <c r="AX858" s="189">
        <v>0</v>
      </c>
    </row>
    <row r="859" spans="1:50" ht="20.25" hidden="1" x14ac:dyDescent="0.3">
      <c r="A859" s="181" t="s">
        <v>899</v>
      </c>
      <c r="B859" s="164">
        <v>48</v>
      </c>
      <c r="C859" s="164">
        <v>48</v>
      </c>
      <c r="D859" s="164">
        <v>42</v>
      </c>
      <c r="E859" s="164">
        <v>46</v>
      </c>
      <c r="F859" s="164">
        <v>18</v>
      </c>
      <c r="G859" s="164">
        <v>25.59</v>
      </c>
      <c r="H859" s="164">
        <v>429</v>
      </c>
      <c r="I859" s="164">
        <v>556</v>
      </c>
      <c r="J859" s="164">
        <v>43</v>
      </c>
      <c r="K859" s="164">
        <v>43</v>
      </c>
      <c r="L859" s="164">
        <v>43</v>
      </c>
      <c r="M859" s="164">
        <v>43</v>
      </c>
      <c r="N859" s="164">
        <v>0</v>
      </c>
      <c r="O859" s="164">
        <v>0</v>
      </c>
      <c r="P859" s="164">
        <v>0</v>
      </c>
      <c r="Q859" s="164">
        <v>0</v>
      </c>
      <c r="R859" s="186">
        <v>0</v>
      </c>
      <c r="S859" s="186">
        <v>0</v>
      </c>
      <c r="T859" s="187">
        <v>17.5</v>
      </c>
      <c r="U859" s="187">
        <v>13.75</v>
      </c>
      <c r="V859" s="188">
        <v>0</v>
      </c>
      <c r="W859" s="188">
        <v>0</v>
      </c>
      <c r="X859" s="186">
        <v>0</v>
      </c>
      <c r="Y859" s="186">
        <v>0</v>
      </c>
      <c r="Z859" s="186">
        <v>0</v>
      </c>
      <c r="AA859" s="157">
        <v>0</v>
      </c>
      <c r="AB859" s="186">
        <v>0</v>
      </c>
      <c r="AC859" s="186">
        <v>0</v>
      </c>
      <c r="AD859" s="157">
        <v>0</v>
      </c>
      <c r="AE859" s="186">
        <v>0</v>
      </c>
      <c r="AF859" s="186">
        <v>0</v>
      </c>
      <c r="AG859" s="157">
        <v>0</v>
      </c>
      <c r="AH859" s="186">
        <v>0</v>
      </c>
      <c r="AI859" s="186">
        <v>0</v>
      </c>
      <c r="AJ859" s="157">
        <v>0</v>
      </c>
      <c r="AK859" s="186">
        <v>0</v>
      </c>
      <c r="AL859" s="186">
        <v>0</v>
      </c>
      <c r="AM859" s="157">
        <v>0</v>
      </c>
      <c r="AN859" s="186">
        <v>0</v>
      </c>
      <c r="AO859" s="186">
        <v>0</v>
      </c>
      <c r="AP859" s="157">
        <v>0</v>
      </c>
      <c r="AQ859" s="189">
        <v>48</v>
      </c>
      <c r="AR859" s="190">
        <v>0</v>
      </c>
      <c r="AS859" s="190">
        <v>0</v>
      </c>
      <c r="AT859" s="190">
        <v>2</v>
      </c>
      <c r="AU859" s="190">
        <v>46</v>
      </c>
      <c r="AV859" s="189">
        <v>48</v>
      </c>
      <c r="AW859" s="190">
        <v>23.47</v>
      </c>
      <c r="AX859" s="189">
        <v>489</v>
      </c>
    </row>
    <row r="860" spans="1:50" ht="20.25" hidden="1" x14ac:dyDescent="0.3">
      <c r="A860" s="163" t="s">
        <v>900</v>
      </c>
      <c r="B860" s="164">
        <v>0</v>
      </c>
      <c r="C860" s="164">
        <v>0</v>
      </c>
      <c r="D860" s="164">
        <v>0</v>
      </c>
      <c r="E860" s="164">
        <v>0</v>
      </c>
      <c r="F860" s="164">
        <v>0</v>
      </c>
      <c r="G860" s="164">
        <v>0</v>
      </c>
      <c r="H860" s="164">
        <v>0</v>
      </c>
      <c r="I860" s="164">
        <v>0</v>
      </c>
      <c r="J860" s="164">
        <v>0</v>
      </c>
      <c r="K860" s="164">
        <v>0</v>
      </c>
      <c r="L860" s="164">
        <v>0</v>
      </c>
      <c r="M860" s="164">
        <v>0</v>
      </c>
      <c r="N860" s="164">
        <v>0</v>
      </c>
      <c r="O860" s="164">
        <v>0</v>
      </c>
      <c r="P860" s="164" t="s">
        <v>105</v>
      </c>
      <c r="Q860" s="164" t="s">
        <v>105</v>
      </c>
      <c r="R860" s="186">
        <v>0</v>
      </c>
      <c r="S860" s="186">
        <v>0</v>
      </c>
      <c r="T860" s="187">
        <v>1</v>
      </c>
      <c r="U860" s="187">
        <v>0</v>
      </c>
      <c r="V860" s="188">
        <v>0</v>
      </c>
      <c r="W860" s="188">
        <v>0</v>
      </c>
      <c r="X860" s="186">
        <v>0</v>
      </c>
      <c r="Y860" s="186">
        <v>0</v>
      </c>
      <c r="Z860" s="186">
        <v>0</v>
      </c>
      <c r="AA860" s="167">
        <v>0</v>
      </c>
      <c r="AB860" s="186">
        <v>0</v>
      </c>
      <c r="AC860" s="186">
        <v>0</v>
      </c>
      <c r="AD860" s="167">
        <v>0</v>
      </c>
      <c r="AE860" s="186">
        <v>0</v>
      </c>
      <c r="AF860" s="186">
        <v>0</v>
      </c>
      <c r="AG860" s="167">
        <v>0</v>
      </c>
      <c r="AH860" s="186">
        <v>0</v>
      </c>
      <c r="AI860" s="186">
        <v>0</v>
      </c>
      <c r="AJ860" s="167">
        <v>0</v>
      </c>
      <c r="AK860" s="186">
        <v>0</v>
      </c>
      <c r="AL860" s="186">
        <v>0</v>
      </c>
      <c r="AM860" s="167">
        <v>0</v>
      </c>
      <c r="AN860" s="186">
        <v>0</v>
      </c>
      <c r="AO860" s="186">
        <v>0</v>
      </c>
      <c r="AP860" s="167">
        <v>0</v>
      </c>
      <c r="AQ860" s="189">
        <v>0</v>
      </c>
      <c r="AR860" s="190">
        <v>0</v>
      </c>
      <c r="AS860" s="190">
        <v>0</v>
      </c>
      <c r="AT860" s="190">
        <v>0</v>
      </c>
      <c r="AU860" s="190">
        <v>0</v>
      </c>
      <c r="AV860" s="189">
        <v>0</v>
      </c>
      <c r="AW860" s="189">
        <v>0</v>
      </c>
      <c r="AX860" s="189">
        <v>0</v>
      </c>
    </row>
    <row r="861" spans="1:50" ht="20.25" hidden="1" x14ac:dyDescent="0.3">
      <c r="A861" s="163" t="s">
        <v>901</v>
      </c>
      <c r="B861" s="164">
        <v>0</v>
      </c>
      <c r="C861" s="164">
        <v>0</v>
      </c>
      <c r="D861" s="164">
        <v>0</v>
      </c>
      <c r="E861" s="164">
        <v>0</v>
      </c>
      <c r="F861" s="164">
        <v>0</v>
      </c>
      <c r="G861" s="164">
        <v>0</v>
      </c>
      <c r="H861" s="164">
        <v>0</v>
      </c>
      <c r="I861" s="164">
        <v>0</v>
      </c>
      <c r="J861" s="164">
        <v>0</v>
      </c>
      <c r="K861" s="164">
        <v>0</v>
      </c>
      <c r="L861" s="164">
        <v>0</v>
      </c>
      <c r="M861" s="164">
        <v>0</v>
      </c>
      <c r="N861" s="164">
        <v>0</v>
      </c>
      <c r="O861" s="164">
        <v>0</v>
      </c>
      <c r="P861" s="164" t="s">
        <v>105</v>
      </c>
      <c r="Q861" s="164" t="s">
        <v>105</v>
      </c>
      <c r="R861" s="186">
        <v>0</v>
      </c>
      <c r="S861" s="186">
        <v>0</v>
      </c>
      <c r="T861" s="187">
        <v>0.25</v>
      </c>
      <c r="U861" s="187">
        <v>0.5</v>
      </c>
      <c r="V861" s="188">
        <v>0</v>
      </c>
      <c r="W861" s="188">
        <v>0</v>
      </c>
      <c r="X861" s="186">
        <v>0</v>
      </c>
      <c r="Y861" s="186">
        <v>0</v>
      </c>
      <c r="Z861" s="186">
        <v>0</v>
      </c>
      <c r="AA861" s="167">
        <v>0</v>
      </c>
      <c r="AB861" s="186">
        <v>0</v>
      </c>
      <c r="AC861" s="186">
        <v>0</v>
      </c>
      <c r="AD861" s="167">
        <v>0</v>
      </c>
      <c r="AE861" s="186">
        <v>0</v>
      </c>
      <c r="AF861" s="186">
        <v>0</v>
      </c>
      <c r="AG861" s="167">
        <v>0</v>
      </c>
      <c r="AH861" s="186">
        <v>0</v>
      </c>
      <c r="AI861" s="186">
        <v>0</v>
      </c>
      <c r="AJ861" s="167">
        <v>0</v>
      </c>
      <c r="AK861" s="186">
        <v>0</v>
      </c>
      <c r="AL861" s="186">
        <v>0</v>
      </c>
      <c r="AM861" s="167">
        <v>0</v>
      </c>
      <c r="AN861" s="186">
        <v>0</v>
      </c>
      <c r="AO861" s="186">
        <v>0</v>
      </c>
      <c r="AP861" s="167">
        <v>0</v>
      </c>
      <c r="AQ861" s="189">
        <v>0</v>
      </c>
      <c r="AR861" s="190">
        <v>0</v>
      </c>
      <c r="AS861" s="190">
        <v>0</v>
      </c>
      <c r="AT861" s="190">
        <v>0</v>
      </c>
      <c r="AU861" s="190">
        <v>0</v>
      </c>
      <c r="AV861" s="189">
        <v>0</v>
      </c>
      <c r="AW861" s="189">
        <v>0</v>
      </c>
      <c r="AX861" s="189">
        <v>0</v>
      </c>
    </row>
    <row r="862" spans="1:50" ht="20.25" hidden="1" x14ac:dyDescent="0.3">
      <c r="A862" s="163" t="s">
        <v>902</v>
      </c>
      <c r="B862" s="164">
        <v>45</v>
      </c>
      <c r="C862" s="164">
        <v>45</v>
      </c>
      <c r="D862" s="164">
        <v>42</v>
      </c>
      <c r="E862" s="164">
        <v>43</v>
      </c>
      <c r="F862" s="164">
        <v>18</v>
      </c>
      <c r="G862" s="164">
        <v>25</v>
      </c>
      <c r="H862" s="164">
        <v>429</v>
      </c>
      <c r="I862" s="164">
        <v>586</v>
      </c>
      <c r="J862" s="164">
        <v>43</v>
      </c>
      <c r="K862" s="164">
        <v>43</v>
      </c>
      <c r="L862" s="164">
        <v>43</v>
      </c>
      <c r="M862" s="164">
        <v>43</v>
      </c>
      <c r="N862" s="164">
        <v>0</v>
      </c>
      <c r="O862" s="164">
        <v>0</v>
      </c>
      <c r="P862" s="164">
        <v>0</v>
      </c>
      <c r="Q862" s="164">
        <v>0</v>
      </c>
      <c r="R862" s="186">
        <v>0</v>
      </c>
      <c r="S862" s="186">
        <v>0</v>
      </c>
      <c r="T862" s="187">
        <v>16.25</v>
      </c>
      <c r="U862" s="187">
        <v>13.25</v>
      </c>
      <c r="V862" s="188">
        <v>0</v>
      </c>
      <c r="W862" s="188">
        <v>0</v>
      </c>
      <c r="X862" s="186">
        <v>0</v>
      </c>
      <c r="Y862" s="186">
        <v>0</v>
      </c>
      <c r="Z862" s="186">
        <v>0</v>
      </c>
      <c r="AA862" s="167">
        <v>0</v>
      </c>
      <c r="AB862" s="186">
        <v>0</v>
      </c>
      <c r="AC862" s="186">
        <v>0</v>
      </c>
      <c r="AD862" s="167">
        <v>0</v>
      </c>
      <c r="AE862" s="186">
        <v>0</v>
      </c>
      <c r="AF862" s="186">
        <v>0</v>
      </c>
      <c r="AG862" s="167">
        <v>0</v>
      </c>
      <c r="AH862" s="186">
        <v>0</v>
      </c>
      <c r="AI862" s="186">
        <v>0</v>
      </c>
      <c r="AJ862" s="167">
        <v>0</v>
      </c>
      <c r="AK862" s="186">
        <v>0</v>
      </c>
      <c r="AL862" s="186">
        <v>0</v>
      </c>
      <c r="AM862" s="167">
        <v>0</v>
      </c>
      <c r="AN862" s="186">
        <v>0</v>
      </c>
      <c r="AO862" s="186">
        <v>0</v>
      </c>
      <c r="AP862" s="167">
        <v>0</v>
      </c>
      <c r="AQ862" s="189">
        <v>45</v>
      </c>
      <c r="AR862" s="190">
        <v>0</v>
      </c>
      <c r="AS862" s="190">
        <v>0</v>
      </c>
      <c r="AT862" s="190">
        <v>2</v>
      </c>
      <c r="AU862" s="190">
        <v>43</v>
      </c>
      <c r="AV862" s="189">
        <v>45</v>
      </c>
      <c r="AW862" s="189">
        <v>23</v>
      </c>
      <c r="AX862" s="189">
        <v>520</v>
      </c>
    </row>
    <row r="863" spans="1:50" ht="20.25" hidden="1" x14ac:dyDescent="0.3">
      <c r="A863" s="163" t="s">
        <v>903</v>
      </c>
      <c r="B863" s="164">
        <v>0</v>
      </c>
      <c r="C863" s="164">
        <v>0</v>
      </c>
      <c r="D863" s="164">
        <v>0</v>
      </c>
      <c r="E863" s="164">
        <v>0</v>
      </c>
      <c r="F863" s="164">
        <v>0</v>
      </c>
      <c r="G863" s="164">
        <v>0</v>
      </c>
      <c r="H863" s="164">
        <v>0</v>
      </c>
      <c r="I863" s="164">
        <v>0</v>
      </c>
      <c r="J863" s="164">
        <v>0</v>
      </c>
      <c r="K863" s="164">
        <v>0</v>
      </c>
      <c r="L863" s="164">
        <v>0</v>
      </c>
      <c r="M863" s="164">
        <v>0</v>
      </c>
      <c r="N863" s="164">
        <v>0</v>
      </c>
      <c r="O863" s="164">
        <v>0</v>
      </c>
      <c r="P863" s="164" t="s">
        <v>105</v>
      </c>
      <c r="Q863" s="164" t="s">
        <v>105</v>
      </c>
      <c r="R863" s="186">
        <v>0</v>
      </c>
      <c r="S863" s="186">
        <v>0</v>
      </c>
      <c r="T863" s="187">
        <v>0</v>
      </c>
      <c r="U863" s="187">
        <v>0</v>
      </c>
      <c r="V863" s="188">
        <v>0</v>
      </c>
      <c r="W863" s="188">
        <v>0</v>
      </c>
      <c r="X863" s="186">
        <v>0</v>
      </c>
      <c r="Y863" s="186">
        <v>0</v>
      </c>
      <c r="Z863" s="186">
        <v>0</v>
      </c>
      <c r="AA863" s="167">
        <v>0</v>
      </c>
      <c r="AB863" s="186">
        <v>0</v>
      </c>
      <c r="AC863" s="186">
        <v>0</v>
      </c>
      <c r="AD863" s="167">
        <v>0</v>
      </c>
      <c r="AE863" s="186">
        <v>0</v>
      </c>
      <c r="AF863" s="186">
        <v>0</v>
      </c>
      <c r="AG863" s="167">
        <v>0</v>
      </c>
      <c r="AH863" s="186">
        <v>0</v>
      </c>
      <c r="AI863" s="186">
        <v>0</v>
      </c>
      <c r="AJ863" s="167">
        <v>0</v>
      </c>
      <c r="AK863" s="186">
        <v>0</v>
      </c>
      <c r="AL863" s="186">
        <v>0</v>
      </c>
      <c r="AM863" s="167">
        <v>0</v>
      </c>
      <c r="AN863" s="186">
        <v>0</v>
      </c>
      <c r="AO863" s="186">
        <v>0</v>
      </c>
      <c r="AP863" s="167">
        <v>0</v>
      </c>
      <c r="AQ863" s="189">
        <v>0</v>
      </c>
      <c r="AR863" s="190">
        <v>0</v>
      </c>
      <c r="AS863" s="190">
        <v>0</v>
      </c>
      <c r="AT863" s="190">
        <v>0</v>
      </c>
      <c r="AU863" s="190">
        <v>0</v>
      </c>
      <c r="AV863" s="189">
        <v>0</v>
      </c>
      <c r="AW863" s="189">
        <v>0</v>
      </c>
      <c r="AX863" s="189">
        <v>0</v>
      </c>
    </row>
    <row r="864" spans="1:50" ht="20.25" hidden="1" x14ac:dyDescent="0.3">
      <c r="A864" s="163" t="s">
        <v>904</v>
      </c>
      <c r="B864" s="164">
        <v>0</v>
      </c>
      <c r="C864" s="164">
        <v>0</v>
      </c>
      <c r="D864" s="164">
        <v>0</v>
      </c>
      <c r="E864" s="164">
        <v>0</v>
      </c>
      <c r="F864" s="164">
        <v>0</v>
      </c>
      <c r="G864" s="164">
        <v>0</v>
      </c>
      <c r="H864" s="164">
        <v>0</v>
      </c>
      <c r="I864" s="164">
        <v>0</v>
      </c>
      <c r="J864" s="164">
        <v>0</v>
      </c>
      <c r="K864" s="164">
        <v>0</v>
      </c>
      <c r="L864" s="164">
        <v>0</v>
      </c>
      <c r="M864" s="164">
        <v>0</v>
      </c>
      <c r="N864" s="164">
        <v>0</v>
      </c>
      <c r="O864" s="164">
        <v>0</v>
      </c>
      <c r="P864" s="164" t="s">
        <v>105</v>
      </c>
      <c r="Q864" s="164" t="s">
        <v>105</v>
      </c>
      <c r="R864" s="186">
        <v>0</v>
      </c>
      <c r="S864" s="186">
        <v>0</v>
      </c>
      <c r="T864" s="187">
        <v>0</v>
      </c>
      <c r="U864" s="187">
        <v>0</v>
      </c>
      <c r="V864" s="188">
        <v>0</v>
      </c>
      <c r="W864" s="188">
        <v>0</v>
      </c>
      <c r="X864" s="186">
        <v>0</v>
      </c>
      <c r="Y864" s="186">
        <v>0</v>
      </c>
      <c r="Z864" s="186">
        <v>0</v>
      </c>
      <c r="AA864" s="167">
        <v>0</v>
      </c>
      <c r="AB864" s="186">
        <v>0</v>
      </c>
      <c r="AC864" s="186">
        <v>0</v>
      </c>
      <c r="AD864" s="167">
        <v>0</v>
      </c>
      <c r="AE864" s="186">
        <v>0</v>
      </c>
      <c r="AF864" s="186">
        <v>0</v>
      </c>
      <c r="AG864" s="167">
        <v>0</v>
      </c>
      <c r="AH864" s="186">
        <v>0</v>
      </c>
      <c r="AI864" s="186">
        <v>0</v>
      </c>
      <c r="AJ864" s="167">
        <v>0</v>
      </c>
      <c r="AK864" s="186">
        <v>0</v>
      </c>
      <c r="AL864" s="186">
        <v>0</v>
      </c>
      <c r="AM864" s="167">
        <v>0</v>
      </c>
      <c r="AN864" s="186">
        <v>0</v>
      </c>
      <c r="AO864" s="186">
        <v>0</v>
      </c>
      <c r="AP864" s="167">
        <v>0</v>
      </c>
      <c r="AQ864" s="189">
        <v>0</v>
      </c>
      <c r="AR864" s="190">
        <v>0</v>
      </c>
      <c r="AS864" s="190">
        <v>0</v>
      </c>
      <c r="AT864" s="190">
        <v>0</v>
      </c>
      <c r="AU864" s="190">
        <v>0</v>
      </c>
      <c r="AV864" s="189">
        <v>0</v>
      </c>
      <c r="AW864" s="189">
        <v>0</v>
      </c>
      <c r="AX864" s="189">
        <v>0</v>
      </c>
    </row>
    <row r="865" spans="1:50" ht="20.25" hidden="1" x14ac:dyDescent="0.3">
      <c r="A865" s="163" t="s">
        <v>905</v>
      </c>
      <c r="B865" s="164">
        <v>0</v>
      </c>
      <c r="C865" s="164">
        <v>0</v>
      </c>
      <c r="D865" s="164">
        <v>0</v>
      </c>
      <c r="E865" s="164">
        <v>0</v>
      </c>
      <c r="F865" s="164">
        <v>0</v>
      </c>
      <c r="G865" s="164">
        <v>0</v>
      </c>
      <c r="H865" s="164">
        <v>0</v>
      </c>
      <c r="I865" s="164">
        <v>0</v>
      </c>
      <c r="J865" s="164">
        <v>0</v>
      </c>
      <c r="K865" s="164">
        <v>0</v>
      </c>
      <c r="L865" s="164">
        <v>0</v>
      </c>
      <c r="M865" s="164">
        <v>0</v>
      </c>
      <c r="N865" s="164">
        <v>0</v>
      </c>
      <c r="O865" s="164">
        <v>0</v>
      </c>
      <c r="P865" s="164" t="s">
        <v>105</v>
      </c>
      <c r="Q865" s="164" t="s">
        <v>105</v>
      </c>
      <c r="R865" s="186">
        <v>0</v>
      </c>
      <c r="S865" s="186">
        <v>0</v>
      </c>
      <c r="T865" s="187">
        <v>0</v>
      </c>
      <c r="U865" s="187">
        <v>0</v>
      </c>
      <c r="V865" s="188">
        <v>0</v>
      </c>
      <c r="W865" s="188">
        <v>0</v>
      </c>
      <c r="X865" s="186">
        <v>0</v>
      </c>
      <c r="Y865" s="186">
        <v>0</v>
      </c>
      <c r="Z865" s="186">
        <v>0</v>
      </c>
      <c r="AA865" s="167">
        <v>0</v>
      </c>
      <c r="AB865" s="186">
        <v>0</v>
      </c>
      <c r="AC865" s="186">
        <v>0</v>
      </c>
      <c r="AD865" s="167">
        <v>0</v>
      </c>
      <c r="AE865" s="186">
        <v>0</v>
      </c>
      <c r="AF865" s="186">
        <v>0</v>
      </c>
      <c r="AG865" s="167">
        <v>0</v>
      </c>
      <c r="AH865" s="186">
        <v>0</v>
      </c>
      <c r="AI865" s="186">
        <v>0</v>
      </c>
      <c r="AJ865" s="167">
        <v>0</v>
      </c>
      <c r="AK865" s="186">
        <v>0</v>
      </c>
      <c r="AL865" s="186">
        <v>0</v>
      </c>
      <c r="AM865" s="167">
        <v>0</v>
      </c>
      <c r="AN865" s="186">
        <v>0</v>
      </c>
      <c r="AO865" s="186">
        <v>0</v>
      </c>
      <c r="AP865" s="167">
        <v>0</v>
      </c>
      <c r="AQ865" s="189">
        <v>0</v>
      </c>
      <c r="AR865" s="190">
        <v>0</v>
      </c>
      <c r="AS865" s="190">
        <v>0</v>
      </c>
      <c r="AT865" s="190">
        <v>0</v>
      </c>
      <c r="AU865" s="190">
        <v>0</v>
      </c>
      <c r="AV865" s="189">
        <v>0</v>
      </c>
      <c r="AW865" s="189">
        <v>0</v>
      </c>
      <c r="AX865" s="189">
        <v>0</v>
      </c>
    </row>
    <row r="866" spans="1:50" ht="20.25" hidden="1" x14ac:dyDescent="0.3">
      <c r="A866" s="163" t="s">
        <v>906</v>
      </c>
      <c r="B866" s="164">
        <v>2</v>
      </c>
      <c r="C866" s="164">
        <v>2</v>
      </c>
      <c r="D866" s="164">
        <v>0</v>
      </c>
      <c r="E866" s="164">
        <v>2</v>
      </c>
      <c r="F866" s="164">
        <v>0</v>
      </c>
      <c r="G866" s="164">
        <v>0.4</v>
      </c>
      <c r="H866" s="164">
        <v>0</v>
      </c>
      <c r="I866" s="164">
        <v>200</v>
      </c>
      <c r="J866" s="164">
        <v>0</v>
      </c>
      <c r="K866" s="164">
        <v>0</v>
      </c>
      <c r="L866" s="164">
        <v>0</v>
      </c>
      <c r="M866" s="164">
        <v>0</v>
      </c>
      <c r="N866" s="164">
        <v>0</v>
      </c>
      <c r="O866" s="164">
        <v>0</v>
      </c>
      <c r="P866" s="164" t="s">
        <v>105</v>
      </c>
      <c r="Q866" s="164" t="s">
        <v>105</v>
      </c>
      <c r="R866" s="186">
        <v>0</v>
      </c>
      <c r="S866" s="186">
        <v>0</v>
      </c>
      <c r="T866" s="187">
        <v>0</v>
      </c>
      <c r="U866" s="187">
        <v>0</v>
      </c>
      <c r="V866" s="188">
        <v>0</v>
      </c>
      <c r="W866" s="188">
        <v>0</v>
      </c>
      <c r="X866" s="186">
        <v>0</v>
      </c>
      <c r="Y866" s="186">
        <v>0</v>
      </c>
      <c r="Z866" s="186">
        <v>0</v>
      </c>
      <c r="AA866" s="167">
        <v>0</v>
      </c>
      <c r="AB866" s="186">
        <v>0</v>
      </c>
      <c r="AC866" s="186">
        <v>0</v>
      </c>
      <c r="AD866" s="167">
        <v>0</v>
      </c>
      <c r="AE866" s="186">
        <v>0</v>
      </c>
      <c r="AF866" s="186">
        <v>0</v>
      </c>
      <c r="AG866" s="167">
        <v>0</v>
      </c>
      <c r="AH866" s="186">
        <v>0</v>
      </c>
      <c r="AI866" s="186">
        <v>0</v>
      </c>
      <c r="AJ866" s="167">
        <v>0</v>
      </c>
      <c r="AK866" s="186">
        <v>0</v>
      </c>
      <c r="AL866" s="186">
        <v>0</v>
      </c>
      <c r="AM866" s="167">
        <v>0</v>
      </c>
      <c r="AN866" s="186">
        <v>0</v>
      </c>
      <c r="AO866" s="186">
        <v>0</v>
      </c>
      <c r="AP866" s="167">
        <v>0</v>
      </c>
      <c r="AQ866" s="189">
        <v>2</v>
      </c>
      <c r="AR866" s="190">
        <v>0</v>
      </c>
      <c r="AS866" s="190">
        <v>0</v>
      </c>
      <c r="AT866" s="190">
        <v>0</v>
      </c>
      <c r="AU866" s="190">
        <v>2</v>
      </c>
      <c r="AV866" s="189">
        <v>2</v>
      </c>
      <c r="AW866" s="189">
        <v>0.32</v>
      </c>
      <c r="AX866" s="189">
        <v>160</v>
      </c>
    </row>
    <row r="867" spans="1:50" ht="20.25" hidden="1" x14ac:dyDescent="0.3">
      <c r="A867" s="163" t="s">
        <v>907</v>
      </c>
      <c r="B867" s="164">
        <v>0</v>
      </c>
      <c r="C867" s="164">
        <v>0</v>
      </c>
      <c r="D867" s="164">
        <v>0</v>
      </c>
      <c r="E867" s="164">
        <v>0</v>
      </c>
      <c r="F867" s="164">
        <v>0</v>
      </c>
      <c r="G867" s="164">
        <v>0</v>
      </c>
      <c r="H867" s="164">
        <v>0</v>
      </c>
      <c r="I867" s="164">
        <v>0</v>
      </c>
      <c r="J867" s="164">
        <v>0</v>
      </c>
      <c r="K867" s="164">
        <v>0</v>
      </c>
      <c r="L867" s="164">
        <v>0</v>
      </c>
      <c r="M867" s="164">
        <v>0</v>
      </c>
      <c r="N867" s="164">
        <v>0</v>
      </c>
      <c r="O867" s="164">
        <v>0</v>
      </c>
      <c r="P867" s="164" t="s">
        <v>105</v>
      </c>
      <c r="Q867" s="164" t="s">
        <v>105</v>
      </c>
      <c r="R867" s="186">
        <v>0</v>
      </c>
      <c r="S867" s="186">
        <v>0</v>
      </c>
      <c r="T867" s="187">
        <v>0</v>
      </c>
      <c r="U867" s="187">
        <v>0</v>
      </c>
      <c r="V867" s="188">
        <v>0</v>
      </c>
      <c r="W867" s="188">
        <v>0</v>
      </c>
      <c r="X867" s="186">
        <v>0</v>
      </c>
      <c r="Y867" s="186">
        <v>0</v>
      </c>
      <c r="Z867" s="186">
        <v>0</v>
      </c>
      <c r="AA867" s="167">
        <v>0</v>
      </c>
      <c r="AB867" s="186">
        <v>0</v>
      </c>
      <c r="AC867" s="186">
        <v>0</v>
      </c>
      <c r="AD867" s="167">
        <v>0</v>
      </c>
      <c r="AE867" s="186">
        <v>0</v>
      </c>
      <c r="AF867" s="186">
        <v>0</v>
      </c>
      <c r="AG867" s="167">
        <v>0</v>
      </c>
      <c r="AH867" s="186">
        <v>0</v>
      </c>
      <c r="AI867" s="186">
        <v>0</v>
      </c>
      <c r="AJ867" s="167">
        <v>0</v>
      </c>
      <c r="AK867" s="186">
        <v>0</v>
      </c>
      <c r="AL867" s="186">
        <v>0</v>
      </c>
      <c r="AM867" s="167">
        <v>0</v>
      </c>
      <c r="AN867" s="186">
        <v>0</v>
      </c>
      <c r="AO867" s="186">
        <v>0</v>
      </c>
      <c r="AP867" s="167">
        <v>0</v>
      </c>
      <c r="AQ867" s="189">
        <v>0</v>
      </c>
      <c r="AR867" s="190">
        <v>0</v>
      </c>
      <c r="AS867" s="190">
        <v>0</v>
      </c>
      <c r="AT867" s="190">
        <v>0</v>
      </c>
      <c r="AU867" s="190">
        <v>0</v>
      </c>
      <c r="AV867" s="189">
        <v>0</v>
      </c>
      <c r="AW867" s="189">
        <v>0</v>
      </c>
      <c r="AX867" s="189">
        <v>0</v>
      </c>
    </row>
    <row r="868" spans="1:50" ht="20.25" hidden="1" x14ac:dyDescent="0.3">
      <c r="A868" s="163" t="s">
        <v>908</v>
      </c>
      <c r="B868" s="164">
        <v>1</v>
      </c>
      <c r="C868" s="164">
        <v>1</v>
      </c>
      <c r="D868" s="164">
        <v>0</v>
      </c>
      <c r="E868" s="164">
        <v>1</v>
      </c>
      <c r="F868" s="164">
        <v>0</v>
      </c>
      <c r="G868" s="164">
        <v>0.19</v>
      </c>
      <c r="H868" s="164">
        <v>0</v>
      </c>
      <c r="I868" s="164">
        <v>190</v>
      </c>
      <c r="J868" s="164">
        <v>0</v>
      </c>
      <c r="K868" s="164">
        <v>0</v>
      </c>
      <c r="L868" s="164">
        <v>0</v>
      </c>
      <c r="M868" s="164">
        <v>0</v>
      </c>
      <c r="N868" s="164">
        <v>0</v>
      </c>
      <c r="O868" s="164">
        <v>0</v>
      </c>
      <c r="P868" s="164" t="s">
        <v>105</v>
      </c>
      <c r="Q868" s="164" t="s">
        <v>105</v>
      </c>
      <c r="R868" s="186">
        <v>0</v>
      </c>
      <c r="S868" s="186">
        <v>0</v>
      </c>
      <c r="T868" s="187">
        <v>0</v>
      </c>
      <c r="U868" s="187">
        <v>0</v>
      </c>
      <c r="V868" s="188">
        <v>0</v>
      </c>
      <c r="W868" s="188">
        <v>0</v>
      </c>
      <c r="X868" s="186">
        <v>0</v>
      </c>
      <c r="Y868" s="186">
        <v>0</v>
      </c>
      <c r="Z868" s="186">
        <v>0</v>
      </c>
      <c r="AA868" s="167">
        <v>0</v>
      </c>
      <c r="AB868" s="186">
        <v>0</v>
      </c>
      <c r="AC868" s="186">
        <v>0</v>
      </c>
      <c r="AD868" s="167">
        <v>0</v>
      </c>
      <c r="AE868" s="186">
        <v>0</v>
      </c>
      <c r="AF868" s="186">
        <v>0</v>
      </c>
      <c r="AG868" s="167">
        <v>0</v>
      </c>
      <c r="AH868" s="186">
        <v>0</v>
      </c>
      <c r="AI868" s="186">
        <v>0</v>
      </c>
      <c r="AJ868" s="167">
        <v>0</v>
      </c>
      <c r="AK868" s="186">
        <v>0</v>
      </c>
      <c r="AL868" s="186">
        <v>0</v>
      </c>
      <c r="AM868" s="167">
        <v>0</v>
      </c>
      <c r="AN868" s="186">
        <v>0</v>
      </c>
      <c r="AO868" s="186">
        <v>0</v>
      </c>
      <c r="AP868" s="167">
        <v>0</v>
      </c>
      <c r="AQ868" s="189">
        <v>1</v>
      </c>
      <c r="AR868" s="190">
        <v>0</v>
      </c>
      <c r="AS868" s="190">
        <v>0</v>
      </c>
      <c r="AT868" s="190">
        <v>0</v>
      </c>
      <c r="AU868" s="190">
        <v>1</v>
      </c>
      <c r="AV868" s="189">
        <v>1</v>
      </c>
      <c r="AW868" s="189">
        <v>0.15</v>
      </c>
      <c r="AX868" s="189">
        <v>152</v>
      </c>
    </row>
    <row r="869" spans="1:50" ht="20.25" hidden="1" x14ac:dyDescent="0.3">
      <c r="A869" s="163" t="s">
        <v>909</v>
      </c>
      <c r="B869" s="164">
        <v>0</v>
      </c>
      <c r="C869" s="164">
        <v>0</v>
      </c>
      <c r="D869" s="164">
        <v>0</v>
      </c>
      <c r="E869" s="164">
        <v>0</v>
      </c>
      <c r="F869" s="164">
        <v>0</v>
      </c>
      <c r="G869" s="164">
        <v>0</v>
      </c>
      <c r="H869" s="164">
        <v>0</v>
      </c>
      <c r="I869" s="164">
        <v>0</v>
      </c>
      <c r="J869" s="164">
        <v>0</v>
      </c>
      <c r="K869" s="164">
        <v>0</v>
      </c>
      <c r="L869" s="164">
        <v>0</v>
      </c>
      <c r="M869" s="164">
        <v>0</v>
      </c>
      <c r="N869" s="164">
        <v>0</v>
      </c>
      <c r="O869" s="164">
        <v>0</v>
      </c>
      <c r="P869" s="164" t="s">
        <v>105</v>
      </c>
      <c r="Q869" s="164" t="s">
        <v>105</v>
      </c>
      <c r="R869" s="186">
        <v>0</v>
      </c>
      <c r="S869" s="186">
        <v>0</v>
      </c>
      <c r="T869" s="187">
        <v>0</v>
      </c>
      <c r="U869" s="187">
        <v>0</v>
      </c>
      <c r="V869" s="188">
        <v>0</v>
      </c>
      <c r="W869" s="188">
        <v>0</v>
      </c>
      <c r="X869" s="186">
        <v>0</v>
      </c>
      <c r="Y869" s="186">
        <v>0</v>
      </c>
      <c r="Z869" s="186">
        <v>0</v>
      </c>
      <c r="AA869" s="167">
        <v>0</v>
      </c>
      <c r="AB869" s="186">
        <v>0</v>
      </c>
      <c r="AC869" s="186">
        <v>0</v>
      </c>
      <c r="AD869" s="167">
        <v>0</v>
      </c>
      <c r="AE869" s="186">
        <v>0</v>
      </c>
      <c r="AF869" s="186">
        <v>0</v>
      </c>
      <c r="AG869" s="167">
        <v>0</v>
      </c>
      <c r="AH869" s="186">
        <v>0</v>
      </c>
      <c r="AI869" s="186">
        <v>0</v>
      </c>
      <c r="AJ869" s="167">
        <v>0</v>
      </c>
      <c r="AK869" s="186">
        <v>0</v>
      </c>
      <c r="AL869" s="186">
        <v>0</v>
      </c>
      <c r="AM869" s="167">
        <v>0</v>
      </c>
      <c r="AN869" s="186">
        <v>0</v>
      </c>
      <c r="AO869" s="186">
        <v>0</v>
      </c>
      <c r="AP869" s="167">
        <v>0</v>
      </c>
      <c r="AQ869" s="189">
        <v>0</v>
      </c>
      <c r="AR869" s="190">
        <v>0</v>
      </c>
      <c r="AS869" s="190">
        <v>0</v>
      </c>
      <c r="AT869" s="190">
        <v>0</v>
      </c>
      <c r="AU869" s="190">
        <v>0</v>
      </c>
      <c r="AV869" s="189">
        <v>0</v>
      </c>
      <c r="AW869" s="189">
        <v>0</v>
      </c>
      <c r="AX869" s="189">
        <v>0</v>
      </c>
    </row>
    <row r="870" spans="1:50" ht="20.25" hidden="1" x14ac:dyDescent="0.3">
      <c r="A870" s="181" t="s">
        <v>910</v>
      </c>
      <c r="B870" s="164">
        <v>13</v>
      </c>
      <c r="C870" s="164">
        <v>13</v>
      </c>
      <c r="D870" s="164">
        <v>12</v>
      </c>
      <c r="E870" s="164">
        <v>13</v>
      </c>
      <c r="F870" s="164">
        <v>20</v>
      </c>
      <c r="G870" s="164">
        <v>8.0399999999999991</v>
      </c>
      <c r="H870" s="164">
        <v>1667</v>
      </c>
      <c r="I870" s="164">
        <v>618</v>
      </c>
      <c r="J870" s="164">
        <v>0</v>
      </c>
      <c r="K870" s="164">
        <v>0</v>
      </c>
      <c r="L870" s="164">
        <v>0</v>
      </c>
      <c r="M870" s="164">
        <v>0</v>
      </c>
      <c r="N870" s="164">
        <v>0</v>
      </c>
      <c r="O870" s="164">
        <v>0</v>
      </c>
      <c r="P870" s="164">
        <v>0</v>
      </c>
      <c r="Q870" s="164">
        <v>0</v>
      </c>
      <c r="R870" s="186">
        <v>0</v>
      </c>
      <c r="S870" s="186">
        <v>0</v>
      </c>
      <c r="T870" s="187">
        <v>32.752499999999998</v>
      </c>
      <c r="U870" s="187">
        <v>12.9</v>
      </c>
      <c r="V870" s="188">
        <v>0</v>
      </c>
      <c r="W870" s="188">
        <v>0</v>
      </c>
      <c r="X870" s="186">
        <v>0</v>
      </c>
      <c r="Y870" s="186">
        <v>0</v>
      </c>
      <c r="Z870" s="186">
        <v>0</v>
      </c>
      <c r="AA870" s="157">
        <v>0</v>
      </c>
      <c r="AB870" s="186">
        <v>0</v>
      </c>
      <c r="AC870" s="186">
        <v>0</v>
      </c>
      <c r="AD870" s="157">
        <v>0</v>
      </c>
      <c r="AE870" s="186">
        <v>0</v>
      </c>
      <c r="AF870" s="186">
        <v>0</v>
      </c>
      <c r="AG870" s="157">
        <v>0</v>
      </c>
      <c r="AH870" s="186">
        <v>0</v>
      </c>
      <c r="AI870" s="186">
        <v>0</v>
      </c>
      <c r="AJ870" s="157">
        <v>0</v>
      </c>
      <c r="AK870" s="186">
        <v>0</v>
      </c>
      <c r="AL870" s="186">
        <v>0</v>
      </c>
      <c r="AM870" s="157">
        <v>0</v>
      </c>
      <c r="AN870" s="186">
        <v>0</v>
      </c>
      <c r="AO870" s="186">
        <v>0</v>
      </c>
      <c r="AP870" s="157">
        <v>0</v>
      </c>
      <c r="AQ870" s="189">
        <v>19</v>
      </c>
      <c r="AR870" s="190">
        <v>6</v>
      </c>
      <c r="AS870" s="190">
        <v>0</v>
      </c>
      <c r="AT870" s="190">
        <v>0</v>
      </c>
      <c r="AU870" s="190">
        <v>13</v>
      </c>
      <c r="AV870" s="189">
        <v>13</v>
      </c>
      <c r="AW870" s="191">
        <v>5.83</v>
      </c>
      <c r="AX870" s="189">
        <v>448</v>
      </c>
    </row>
    <row r="871" spans="1:50" ht="20.25" hidden="1" x14ac:dyDescent="0.3">
      <c r="A871" s="163" t="s">
        <v>911</v>
      </c>
      <c r="B871" s="164">
        <v>0</v>
      </c>
      <c r="C871" s="164">
        <v>0</v>
      </c>
      <c r="D871" s="164">
        <v>0</v>
      </c>
      <c r="E871" s="164">
        <v>0</v>
      </c>
      <c r="F871" s="164">
        <v>0</v>
      </c>
      <c r="G871" s="164">
        <v>0</v>
      </c>
      <c r="H871" s="164">
        <v>0</v>
      </c>
      <c r="I871" s="164">
        <v>0</v>
      </c>
      <c r="J871" s="164">
        <v>0</v>
      </c>
      <c r="K871" s="164">
        <v>0</v>
      </c>
      <c r="L871" s="164">
        <v>0</v>
      </c>
      <c r="M871" s="164">
        <v>0</v>
      </c>
      <c r="N871" s="164">
        <v>0</v>
      </c>
      <c r="O871" s="164">
        <v>0</v>
      </c>
      <c r="P871" s="164" t="s">
        <v>105</v>
      </c>
      <c r="Q871" s="164" t="s">
        <v>105</v>
      </c>
      <c r="R871" s="186">
        <v>0</v>
      </c>
      <c r="S871" s="186">
        <v>0</v>
      </c>
      <c r="T871" s="187">
        <v>0.23250000000000001</v>
      </c>
      <c r="U871" s="187">
        <v>0</v>
      </c>
      <c r="V871" s="188">
        <v>0</v>
      </c>
      <c r="W871" s="188">
        <v>0</v>
      </c>
      <c r="X871" s="186">
        <v>0</v>
      </c>
      <c r="Y871" s="186">
        <v>0</v>
      </c>
      <c r="Z871" s="186">
        <v>0</v>
      </c>
      <c r="AA871" s="167">
        <v>0</v>
      </c>
      <c r="AB871" s="186">
        <v>0</v>
      </c>
      <c r="AC871" s="186">
        <v>0</v>
      </c>
      <c r="AD871" s="167">
        <v>0</v>
      </c>
      <c r="AE871" s="186">
        <v>0</v>
      </c>
      <c r="AF871" s="186">
        <v>0</v>
      </c>
      <c r="AG871" s="167">
        <v>0</v>
      </c>
      <c r="AH871" s="186">
        <v>0</v>
      </c>
      <c r="AI871" s="186">
        <v>0</v>
      </c>
      <c r="AJ871" s="167">
        <v>0</v>
      </c>
      <c r="AK871" s="186">
        <v>0</v>
      </c>
      <c r="AL871" s="186">
        <v>0</v>
      </c>
      <c r="AM871" s="167">
        <v>0</v>
      </c>
      <c r="AN871" s="186">
        <v>0</v>
      </c>
      <c r="AO871" s="186">
        <v>0</v>
      </c>
      <c r="AP871" s="167">
        <v>0</v>
      </c>
      <c r="AQ871" s="189">
        <v>0</v>
      </c>
      <c r="AR871" s="190">
        <v>0</v>
      </c>
      <c r="AS871" s="190">
        <v>0</v>
      </c>
      <c r="AT871" s="190">
        <v>0</v>
      </c>
      <c r="AU871" s="190">
        <v>0</v>
      </c>
      <c r="AV871" s="189">
        <v>0</v>
      </c>
      <c r="AW871" s="189">
        <v>0</v>
      </c>
      <c r="AX871" s="189">
        <v>0</v>
      </c>
    </row>
    <row r="872" spans="1:50" ht="20.25" hidden="1" x14ac:dyDescent="0.3">
      <c r="A872" s="163" t="s">
        <v>912</v>
      </c>
      <c r="B872" s="164">
        <v>0</v>
      </c>
      <c r="C872" s="164">
        <v>0</v>
      </c>
      <c r="D872" s="164">
        <v>0</v>
      </c>
      <c r="E872" s="164">
        <v>0</v>
      </c>
      <c r="F872" s="164">
        <v>0</v>
      </c>
      <c r="G872" s="164">
        <v>0</v>
      </c>
      <c r="H872" s="164">
        <v>0</v>
      </c>
      <c r="I872" s="164">
        <v>0</v>
      </c>
      <c r="J872" s="164">
        <v>0</v>
      </c>
      <c r="K872" s="164">
        <v>0</v>
      </c>
      <c r="L872" s="164">
        <v>0</v>
      </c>
      <c r="M872" s="164">
        <v>0</v>
      </c>
      <c r="N872" s="164">
        <v>0</v>
      </c>
      <c r="O872" s="164">
        <v>0</v>
      </c>
      <c r="P872" s="164" t="s">
        <v>105</v>
      </c>
      <c r="Q872" s="164" t="s">
        <v>105</v>
      </c>
      <c r="R872" s="186">
        <v>0</v>
      </c>
      <c r="S872" s="186">
        <v>0</v>
      </c>
      <c r="T872" s="187">
        <v>0</v>
      </c>
      <c r="U872" s="187">
        <v>0</v>
      </c>
      <c r="V872" s="188">
        <v>0</v>
      </c>
      <c r="W872" s="188">
        <v>0</v>
      </c>
      <c r="X872" s="186">
        <v>0</v>
      </c>
      <c r="Y872" s="186">
        <v>0</v>
      </c>
      <c r="Z872" s="186">
        <v>0</v>
      </c>
      <c r="AA872" s="167">
        <v>0</v>
      </c>
      <c r="AB872" s="186">
        <v>0</v>
      </c>
      <c r="AC872" s="186">
        <v>0</v>
      </c>
      <c r="AD872" s="167">
        <v>0</v>
      </c>
      <c r="AE872" s="186">
        <v>0</v>
      </c>
      <c r="AF872" s="186">
        <v>0</v>
      </c>
      <c r="AG872" s="167">
        <v>0</v>
      </c>
      <c r="AH872" s="186">
        <v>0</v>
      </c>
      <c r="AI872" s="186">
        <v>0</v>
      </c>
      <c r="AJ872" s="167">
        <v>0</v>
      </c>
      <c r="AK872" s="186">
        <v>0</v>
      </c>
      <c r="AL872" s="186">
        <v>0</v>
      </c>
      <c r="AM872" s="167">
        <v>0</v>
      </c>
      <c r="AN872" s="186">
        <v>0</v>
      </c>
      <c r="AO872" s="186">
        <v>0</v>
      </c>
      <c r="AP872" s="167">
        <v>0</v>
      </c>
      <c r="AQ872" s="189">
        <v>0</v>
      </c>
      <c r="AR872" s="190">
        <v>0</v>
      </c>
      <c r="AS872" s="190">
        <v>0</v>
      </c>
      <c r="AT872" s="190">
        <v>0</v>
      </c>
      <c r="AU872" s="190">
        <v>0</v>
      </c>
      <c r="AV872" s="189">
        <v>0</v>
      </c>
      <c r="AW872" s="189">
        <v>0</v>
      </c>
      <c r="AX872" s="189">
        <v>0</v>
      </c>
    </row>
    <row r="873" spans="1:50" ht="20.25" hidden="1" x14ac:dyDescent="0.3">
      <c r="A873" s="163" t="s">
        <v>913</v>
      </c>
      <c r="B873" s="164">
        <v>0</v>
      </c>
      <c r="C873" s="164">
        <v>0</v>
      </c>
      <c r="D873" s="164">
        <v>0</v>
      </c>
      <c r="E873" s="164">
        <v>0</v>
      </c>
      <c r="F873" s="164">
        <v>0</v>
      </c>
      <c r="G873" s="164">
        <v>0</v>
      </c>
      <c r="H873" s="164">
        <v>0</v>
      </c>
      <c r="I873" s="164">
        <v>0</v>
      </c>
      <c r="J873" s="164">
        <v>0</v>
      </c>
      <c r="K873" s="164">
        <v>0</v>
      </c>
      <c r="L873" s="164">
        <v>0</v>
      </c>
      <c r="M873" s="164">
        <v>0</v>
      </c>
      <c r="N873" s="164">
        <v>0</v>
      </c>
      <c r="O873" s="164">
        <v>0</v>
      </c>
      <c r="P873" s="164" t="s">
        <v>105</v>
      </c>
      <c r="Q873" s="164" t="s">
        <v>105</v>
      </c>
      <c r="R873" s="186">
        <v>0</v>
      </c>
      <c r="S873" s="186">
        <v>0</v>
      </c>
      <c r="T873" s="187">
        <v>0</v>
      </c>
      <c r="U873" s="187">
        <v>0</v>
      </c>
      <c r="V873" s="188">
        <v>0</v>
      </c>
      <c r="W873" s="188">
        <v>0</v>
      </c>
      <c r="X873" s="186">
        <v>0</v>
      </c>
      <c r="Y873" s="186">
        <v>0</v>
      </c>
      <c r="Z873" s="186">
        <v>0</v>
      </c>
      <c r="AA873" s="167">
        <v>0</v>
      </c>
      <c r="AB873" s="186">
        <v>0</v>
      </c>
      <c r="AC873" s="186">
        <v>0</v>
      </c>
      <c r="AD873" s="167">
        <v>0</v>
      </c>
      <c r="AE873" s="186">
        <v>0</v>
      </c>
      <c r="AF873" s="186">
        <v>0</v>
      </c>
      <c r="AG873" s="167">
        <v>0</v>
      </c>
      <c r="AH873" s="186">
        <v>0</v>
      </c>
      <c r="AI873" s="186">
        <v>0</v>
      </c>
      <c r="AJ873" s="167">
        <v>0</v>
      </c>
      <c r="AK873" s="186">
        <v>0</v>
      </c>
      <c r="AL873" s="186">
        <v>0</v>
      </c>
      <c r="AM873" s="167">
        <v>0</v>
      </c>
      <c r="AN873" s="186">
        <v>0</v>
      </c>
      <c r="AO873" s="186">
        <v>0</v>
      </c>
      <c r="AP873" s="167">
        <v>0</v>
      </c>
      <c r="AQ873" s="189">
        <v>0</v>
      </c>
      <c r="AR873" s="190">
        <v>0</v>
      </c>
      <c r="AS873" s="190">
        <v>0</v>
      </c>
      <c r="AT873" s="190">
        <v>0</v>
      </c>
      <c r="AU873" s="190">
        <v>0</v>
      </c>
      <c r="AV873" s="189">
        <v>0</v>
      </c>
      <c r="AW873" s="189">
        <v>0</v>
      </c>
      <c r="AX873" s="189">
        <v>0</v>
      </c>
    </row>
    <row r="874" spans="1:50" ht="20.25" hidden="1" x14ac:dyDescent="0.3">
      <c r="A874" s="163" t="s">
        <v>914</v>
      </c>
      <c r="B874" s="164">
        <v>0</v>
      </c>
      <c r="C874" s="164">
        <v>0</v>
      </c>
      <c r="D874" s="164">
        <v>0</v>
      </c>
      <c r="E874" s="164">
        <v>0</v>
      </c>
      <c r="F874" s="164">
        <v>0</v>
      </c>
      <c r="G874" s="164">
        <v>0</v>
      </c>
      <c r="H874" s="164">
        <v>0</v>
      </c>
      <c r="I874" s="164">
        <v>0</v>
      </c>
      <c r="J874" s="164">
        <v>0</v>
      </c>
      <c r="K874" s="164">
        <v>0</v>
      </c>
      <c r="L874" s="164">
        <v>0</v>
      </c>
      <c r="M874" s="164">
        <v>0</v>
      </c>
      <c r="N874" s="164">
        <v>0</v>
      </c>
      <c r="O874" s="164">
        <v>0</v>
      </c>
      <c r="P874" s="164" t="s">
        <v>105</v>
      </c>
      <c r="Q874" s="164" t="s">
        <v>105</v>
      </c>
      <c r="R874" s="186">
        <v>0</v>
      </c>
      <c r="S874" s="186">
        <v>0</v>
      </c>
      <c r="T874" s="187">
        <v>0</v>
      </c>
      <c r="U874" s="187">
        <v>0</v>
      </c>
      <c r="V874" s="188">
        <v>0</v>
      </c>
      <c r="W874" s="188">
        <v>0</v>
      </c>
      <c r="X874" s="186">
        <v>0</v>
      </c>
      <c r="Y874" s="186">
        <v>0</v>
      </c>
      <c r="Z874" s="186">
        <v>0</v>
      </c>
      <c r="AA874" s="167">
        <v>0</v>
      </c>
      <c r="AB874" s="186">
        <v>0</v>
      </c>
      <c r="AC874" s="186">
        <v>0</v>
      </c>
      <c r="AD874" s="167">
        <v>0</v>
      </c>
      <c r="AE874" s="186">
        <v>0</v>
      </c>
      <c r="AF874" s="186">
        <v>0</v>
      </c>
      <c r="AG874" s="167">
        <v>0</v>
      </c>
      <c r="AH874" s="186">
        <v>0</v>
      </c>
      <c r="AI874" s="186">
        <v>0</v>
      </c>
      <c r="AJ874" s="167">
        <v>0</v>
      </c>
      <c r="AK874" s="186">
        <v>0</v>
      </c>
      <c r="AL874" s="186">
        <v>0</v>
      </c>
      <c r="AM874" s="167">
        <v>0</v>
      </c>
      <c r="AN874" s="186">
        <v>0</v>
      </c>
      <c r="AO874" s="186">
        <v>0</v>
      </c>
      <c r="AP874" s="167">
        <v>0</v>
      </c>
      <c r="AQ874" s="189">
        <v>0</v>
      </c>
      <c r="AR874" s="190">
        <v>0</v>
      </c>
      <c r="AS874" s="190">
        <v>0</v>
      </c>
      <c r="AT874" s="190">
        <v>0</v>
      </c>
      <c r="AU874" s="190">
        <v>0</v>
      </c>
      <c r="AV874" s="189">
        <v>0</v>
      </c>
      <c r="AW874" s="189">
        <v>0</v>
      </c>
      <c r="AX874" s="189">
        <v>0</v>
      </c>
    </row>
    <row r="875" spans="1:50" ht="20.25" hidden="1" x14ac:dyDescent="0.3">
      <c r="A875" s="163" t="s">
        <v>915</v>
      </c>
      <c r="B875" s="164">
        <v>0</v>
      </c>
      <c r="C875" s="164">
        <v>0</v>
      </c>
      <c r="D875" s="164">
        <v>0</v>
      </c>
      <c r="E875" s="164">
        <v>0</v>
      </c>
      <c r="F875" s="164">
        <v>0</v>
      </c>
      <c r="G875" s="164">
        <v>0</v>
      </c>
      <c r="H875" s="164">
        <v>0</v>
      </c>
      <c r="I875" s="164">
        <v>0</v>
      </c>
      <c r="J875" s="164">
        <v>0</v>
      </c>
      <c r="K875" s="164">
        <v>0</v>
      </c>
      <c r="L875" s="164">
        <v>0</v>
      </c>
      <c r="M875" s="164">
        <v>0</v>
      </c>
      <c r="N875" s="164">
        <v>0</v>
      </c>
      <c r="O875" s="164">
        <v>0</v>
      </c>
      <c r="P875" s="164" t="s">
        <v>105</v>
      </c>
      <c r="Q875" s="164" t="s">
        <v>105</v>
      </c>
      <c r="R875" s="186">
        <v>0</v>
      </c>
      <c r="S875" s="186">
        <v>0</v>
      </c>
      <c r="T875" s="187">
        <v>0</v>
      </c>
      <c r="U875" s="187">
        <v>1</v>
      </c>
      <c r="V875" s="188">
        <v>0</v>
      </c>
      <c r="W875" s="188">
        <v>0</v>
      </c>
      <c r="X875" s="186">
        <v>0</v>
      </c>
      <c r="Y875" s="186">
        <v>0</v>
      </c>
      <c r="Z875" s="186">
        <v>0</v>
      </c>
      <c r="AA875" s="167">
        <v>0</v>
      </c>
      <c r="AB875" s="186">
        <v>0</v>
      </c>
      <c r="AC875" s="186">
        <v>0</v>
      </c>
      <c r="AD875" s="167">
        <v>0</v>
      </c>
      <c r="AE875" s="186">
        <v>0</v>
      </c>
      <c r="AF875" s="186">
        <v>0</v>
      </c>
      <c r="AG875" s="167">
        <v>0</v>
      </c>
      <c r="AH875" s="186">
        <v>0</v>
      </c>
      <c r="AI875" s="186">
        <v>0</v>
      </c>
      <c r="AJ875" s="167">
        <v>0</v>
      </c>
      <c r="AK875" s="186">
        <v>0</v>
      </c>
      <c r="AL875" s="186">
        <v>0</v>
      </c>
      <c r="AM875" s="167">
        <v>0</v>
      </c>
      <c r="AN875" s="186">
        <v>0</v>
      </c>
      <c r="AO875" s="186">
        <v>0</v>
      </c>
      <c r="AP875" s="167">
        <v>0</v>
      </c>
      <c r="AQ875" s="189">
        <v>0</v>
      </c>
      <c r="AR875" s="190">
        <v>0</v>
      </c>
      <c r="AS875" s="190">
        <v>0</v>
      </c>
      <c r="AT875" s="190">
        <v>0</v>
      </c>
      <c r="AU875" s="190">
        <v>0</v>
      </c>
      <c r="AV875" s="189">
        <v>0</v>
      </c>
      <c r="AW875" s="189">
        <v>0</v>
      </c>
      <c r="AX875" s="189">
        <v>0</v>
      </c>
    </row>
    <row r="876" spans="1:50" ht="20.25" hidden="1" x14ac:dyDescent="0.3">
      <c r="A876" s="163" t="s">
        <v>916</v>
      </c>
      <c r="B876" s="164">
        <v>0</v>
      </c>
      <c r="C876" s="164">
        <v>0</v>
      </c>
      <c r="D876" s="164">
        <v>0</v>
      </c>
      <c r="E876" s="164">
        <v>0</v>
      </c>
      <c r="F876" s="164">
        <v>0</v>
      </c>
      <c r="G876" s="164">
        <v>0</v>
      </c>
      <c r="H876" s="164">
        <v>0</v>
      </c>
      <c r="I876" s="164">
        <v>0</v>
      </c>
      <c r="J876" s="164">
        <v>0</v>
      </c>
      <c r="K876" s="164">
        <v>0</v>
      </c>
      <c r="L876" s="164">
        <v>0</v>
      </c>
      <c r="M876" s="164">
        <v>0</v>
      </c>
      <c r="N876" s="164">
        <v>0</v>
      </c>
      <c r="O876" s="164">
        <v>0</v>
      </c>
      <c r="P876" s="164" t="s">
        <v>105</v>
      </c>
      <c r="Q876" s="164" t="s">
        <v>105</v>
      </c>
      <c r="R876" s="186">
        <v>0</v>
      </c>
      <c r="S876" s="186">
        <v>0</v>
      </c>
      <c r="T876" s="187">
        <v>1.6675</v>
      </c>
      <c r="U876" s="187">
        <v>1.67</v>
      </c>
      <c r="V876" s="188">
        <v>0</v>
      </c>
      <c r="W876" s="188">
        <v>0</v>
      </c>
      <c r="X876" s="186">
        <v>0</v>
      </c>
      <c r="Y876" s="186">
        <v>0</v>
      </c>
      <c r="Z876" s="186">
        <v>0</v>
      </c>
      <c r="AA876" s="167">
        <v>0</v>
      </c>
      <c r="AB876" s="186">
        <v>0</v>
      </c>
      <c r="AC876" s="186">
        <v>0</v>
      </c>
      <c r="AD876" s="167">
        <v>0</v>
      </c>
      <c r="AE876" s="186">
        <v>0</v>
      </c>
      <c r="AF876" s="186">
        <v>0</v>
      </c>
      <c r="AG876" s="167">
        <v>0</v>
      </c>
      <c r="AH876" s="186">
        <v>0</v>
      </c>
      <c r="AI876" s="186">
        <v>0</v>
      </c>
      <c r="AJ876" s="167">
        <v>0</v>
      </c>
      <c r="AK876" s="186">
        <v>0</v>
      </c>
      <c r="AL876" s="186">
        <v>0</v>
      </c>
      <c r="AM876" s="167">
        <v>0</v>
      </c>
      <c r="AN876" s="186">
        <v>0</v>
      </c>
      <c r="AO876" s="186">
        <v>0</v>
      </c>
      <c r="AP876" s="167">
        <v>0</v>
      </c>
      <c r="AQ876" s="189">
        <v>0</v>
      </c>
      <c r="AR876" s="190">
        <v>0</v>
      </c>
      <c r="AS876" s="190">
        <v>0</v>
      </c>
      <c r="AT876" s="190">
        <v>0</v>
      </c>
      <c r="AU876" s="190">
        <v>0</v>
      </c>
      <c r="AV876" s="189">
        <v>0</v>
      </c>
      <c r="AW876" s="189">
        <v>0</v>
      </c>
      <c r="AX876" s="189">
        <v>0</v>
      </c>
    </row>
    <row r="877" spans="1:50" ht="20.25" hidden="1" x14ac:dyDescent="0.3">
      <c r="A877" s="163" t="s">
        <v>917</v>
      </c>
      <c r="B877" s="164">
        <v>0</v>
      </c>
      <c r="C877" s="164">
        <v>0</v>
      </c>
      <c r="D877" s="164">
        <v>0</v>
      </c>
      <c r="E877" s="164">
        <v>0</v>
      </c>
      <c r="F877" s="164">
        <v>0</v>
      </c>
      <c r="G877" s="164">
        <v>0</v>
      </c>
      <c r="H877" s="164">
        <v>0</v>
      </c>
      <c r="I877" s="164">
        <v>0</v>
      </c>
      <c r="J877" s="164">
        <v>0</v>
      </c>
      <c r="K877" s="164">
        <v>0</v>
      </c>
      <c r="L877" s="164">
        <v>0</v>
      </c>
      <c r="M877" s="164">
        <v>0</v>
      </c>
      <c r="N877" s="164">
        <v>0</v>
      </c>
      <c r="O877" s="164">
        <v>0</v>
      </c>
      <c r="P877" s="164" t="s">
        <v>105</v>
      </c>
      <c r="Q877" s="164" t="s">
        <v>105</v>
      </c>
      <c r="R877" s="186">
        <v>0</v>
      </c>
      <c r="S877" s="186">
        <v>0</v>
      </c>
      <c r="T877" s="187">
        <v>0</v>
      </c>
      <c r="U877" s="187">
        <v>0</v>
      </c>
      <c r="V877" s="188">
        <v>0</v>
      </c>
      <c r="W877" s="188">
        <v>0</v>
      </c>
      <c r="X877" s="186">
        <v>0</v>
      </c>
      <c r="Y877" s="186">
        <v>0</v>
      </c>
      <c r="Z877" s="186">
        <v>0</v>
      </c>
      <c r="AA877" s="167">
        <v>0</v>
      </c>
      <c r="AB877" s="186">
        <v>0</v>
      </c>
      <c r="AC877" s="186">
        <v>0</v>
      </c>
      <c r="AD877" s="167">
        <v>0</v>
      </c>
      <c r="AE877" s="186">
        <v>0</v>
      </c>
      <c r="AF877" s="186">
        <v>0</v>
      </c>
      <c r="AG877" s="167">
        <v>0</v>
      </c>
      <c r="AH877" s="186">
        <v>0</v>
      </c>
      <c r="AI877" s="186">
        <v>0</v>
      </c>
      <c r="AJ877" s="167">
        <v>0</v>
      </c>
      <c r="AK877" s="186">
        <v>0</v>
      </c>
      <c r="AL877" s="186">
        <v>0</v>
      </c>
      <c r="AM877" s="167">
        <v>0</v>
      </c>
      <c r="AN877" s="186">
        <v>0</v>
      </c>
      <c r="AO877" s="186">
        <v>0</v>
      </c>
      <c r="AP877" s="167">
        <v>0</v>
      </c>
      <c r="AQ877" s="189">
        <v>0</v>
      </c>
      <c r="AR877" s="190">
        <v>0</v>
      </c>
      <c r="AS877" s="190">
        <v>0</v>
      </c>
      <c r="AT877" s="190">
        <v>0</v>
      </c>
      <c r="AU877" s="190">
        <v>0</v>
      </c>
      <c r="AV877" s="189">
        <v>0</v>
      </c>
      <c r="AW877" s="189">
        <v>0</v>
      </c>
      <c r="AX877" s="189">
        <v>0</v>
      </c>
    </row>
    <row r="878" spans="1:50" ht="20.25" hidden="1" x14ac:dyDescent="0.3">
      <c r="A878" s="163" t="s">
        <v>918</v>
      </c>
      <c r="B878" s="164">
        <v>0</v>
      </c>
      <c r="C878" s="164">
        <v>0</v>
      </c>
      <c r="D878" s="164">
        <v>0</v>
      </c>
      <c r="E878" s="164">
        <v>0</v>
      </c>
      <c r="F878" s="164">
        <v>0</v>
      </c>
      <c r="G878" s="164">
        <v>0</v>
      </c>
      <c r="H878" s="164">
        <v>0</v>
      </c>
      <c r="I878" s="164">
        <v>0</v>
      </c>
      <c r="J878" s="164">
        <v>0</v>
      </c>
      <c r="K878" s="164">
        <v>0</v>
      </c>
      <c r="L878" s="164">
        <v>0</v>
      </c>
      <c r="M878" s="164">
        <v>0</v>
      </c>
      <c r="N878" s="164">
        <v>0</v>
      </c>
      <c r="O878" s="164">
        <v>0</v>
      </c>
      <c r="P878" s="164" t="s">
        <v>105</v>
      </c>
      <c r="Q878" s="164" t="s">
        <v>105</v>
      </c>
      <c r="R878" s="186">
        <v>0</v>
      </c>
      <c r="S878" s="186">
        <v>0</v>
      </c>
      <c r="T878" s="187">
        <v>0</v>
      </c>
      <c r="U878" s="187">
        <v>0</v>
      </c>
      <c r="V878" s="188">
        <v>0</v>
      </c>
      <c r="W878" s="188">
        <v>0</v>
      </c>
      <c r="X878" s="186">
        <v>0</v>
      </c>
      <c r="Y878" s="186">
        <v>0</v>
      </c>
      <c r="Z878" s="186">
        <v>0</v>
      </c>
      <c r="AA878" s="167">
        <v>0</v>
      </c>
      <c r="AB878" s="186">
        <v>0</v>
      </c>
      <c r="AC878" s="186">
        <v>0</v>
      </c>
      <c r="AD878" s="167">
        <v>0</v>
      </c>
      <c r="AE878" s="186">
        <v>0</v>
      </c>
      <c r="AF878" s="186">
        <v>0</v>
      </c>
      <c r="AG878" s="167">
        <v>0</v>
      </c>
      <c r="AH878" s="186">
        <v>0</v>
      </c>
      <c r="AI878" s="186">
        <v>0</v>
      </c>
      <c r="AJ878" s="167">
        <v>0</v>
      </c>
      <c r="AK878" s="186">
        <v>0</v>
      </c>
      <c r="AL878" s="186">
        <v>0</v>
      </c>
      <c r="AM878" s="167">
        <v>0</v>
      </c>
      <c r="AN878" s="186">
        <v>0</v>
      </c>
      <c r="AO878" s="186">
        <v>0</v>
      </c>
      <c r="AP878" s="167">
        <v>0</v>
      </c>
      <c r="AQ878" s="189">
        <v>0</v>
      </c>
      <c r="AR878" s="190">
        <v>0</v>
      </c>
      <c r="AS878" s="190">
        <v>0</v>
      </c>
      <c r="AT878" s="190">
        <v>0</v>
      </c>
      <c r="AU878" s="190">
        <v>0</v>
      </c>
      <c r="AV878" s="189">
        <v>0</v>
      </c>
      <c r="AW878" s="189">
        <v>0</v>
      </c>
      <c r="AX878" s="189">
        <v>0</v>
      </c>
    </row>
    <row r="879" spans="1:50" ht="20.25" hidden="1" x14ac:dyDescent="0.3">
      <c r="A879" s="163" t="s">
        <v>919</v>
      </c>
      <c r="B879" s="164">
        <v>0</v>
      </c>
      <c r="C879" s="164">
        <v>0</v>
      </c>
      <c r="D879" s="164">
        <v>0</v>
      </c>
      <c r="E879" s="164">
        <v>0</v>
      </c>
      <c r="F879" s="164">
        <v>0</v>
      </c>
      <c r="G879" s="164">
        <v>0</v>
      </c>
      <c r="H879" s="164">
        <v>0</v>
      </c>
      <c r="I879" s="164">
        <v>0</v>
      </c>
      <c r="J879" s="164">
        <v>0</v>
      </c>
      <c r="K879" s="164">
        <v>0</v>
      </c>
      <c r="L879" s="164">
        <v>0</v>
      </c>
      <c r="M879" s="164">
        <v>0</v>
      </c>
      <c r="N879" s="164">
        <v>0</v>
      </c>
      <c r="O879" s="164">
        <v>0</v>
      </c>
      <c r="P879" s="164" t="s">
        <v>105</v>
      </c>
      <c r="Q879" s="164" t="s">
        <v>105</v>
      </c>
      <c r="R879" s="186">
        <v>0</v>
      </c>
      <c r="S879" s="186">
        <v>0</v>
      </c>
      <c r="T879" s="187">
        <v>2.25</v>
      </c>
      <c r="U879" s="187">
        <v>1.25</v>
      </c>
      <c r="V879" s="188">
        <v>0</v>
      </c>
      <c r="W879" s="188">
        <v>0</v>
      </c>
      <c r="X879" s="186">
        <v>0</v>
      </c>
      <c r="Y879" s="186">
        <v>0</v>
      </c>
      <c r="Z879" s="186">
        <v>0</v>
      </c>
      <c r="AA879" s="167">
        <v>0</v>
      </c>
      <c r="AB879" s="186">
        <v>0</v>
      </c>
      <c r="AC879" s="186">
        <v>0</v>
      </c>
      <c r="AD879" s="167">
        <v>0</v>
      </c>
      <c r="AE879" s="186">
        <v>0</v>
      </c>
      <c r="AF879" s="186">
        <v>0</v>
      </c>
      <c r="AG879" s="167">
        <v>0</v>
      </c>
      <c r="AH879" s="186">
        <v>0</v>
      </c>
      <c r="AI879" s="186">
        <v>0</v>
      </c>
      <c r="AJ879" s="167">
        <v>0</v>
      </c>
      <c r="AK879" s="186">
        <v>0</v>
      </c>
      <c r="AL879" s="186">
        <v>0</v>
      </c>
      <c r="AM879" s="167">
        <v>0</v>
      </c>
      <c r="AN879" s="186">
        <v>0</v>
      </c>
      <c r="AO879" s="186">
        <v>0</v>
      </c>
      <c r="AP879" s="167">
        <v>0</v>
      </c>
      <c r="AQ879" s="189">
        <v>1</v>
      </c>
      <c r="AR879" s="190">
        <v>1</v>
      </c>
      <c r="AS879" s="190">
        <v>0</v>
      </c>
      <c r="AT879" s="190">
        <v>0</v>
      </c>
      <c r="AU879" s="190">
        <v>0</v>
      </c>
      <c r="AV879" s="189">
        <v>0</v>
      </c>
      <c r="AW879" s="189">
        <v>0</v>
      </c>
      <c r="AX879" s="189">
        <v>0</v>
      </c>
    </row>
    <row r="880" spans="1:50" ht="20.25" hidden="1" x14ac:dyDescent="0.3">
      <c r="A880" s="163" t="s">
        <v>920</v>
      </c>
      <c r="B880" s="164">
        <v>0</v>
      </c>
      <c r="C880" s="164">
        <v>0</v>
      </c>
      <c r="D880" s="164">
        <v>0</v>
      </c>
      <c r="E880" s="164">
        <v>0</v>
      </c>
      <c r="F880" s="164">
        <v>0</v>
      </c>
      <c r="G880" s="164">
        <v>0</v>
      </c>
      <c r="H880" s="164">
        <v>0</v>
      </c>
      <c r="I880" s="164">
        <v>0</v>
      </c>
      <c r="J880" s="164">
        <v>0</v>
      </c>
      <c r="K880" s="164">
        <v>0</v>
      </c>
      <c r="L880" s="164">
        <v>0</v>
      </c>
      <c r="M880" s="164">
        <v>0</v>
      </c>
      <c r="N880" s="164">
        <v>0</v>
      </c>
      <c r="O880" s="164">
        <v>0</v>
      </c>
      <c r="P880" s="164" t="s">
        <v>105</v>
      </c>
      <c r="Q880" s="164" t="s">
        <v>105</v>
      </c>
      <c r="R880" s="186">
        <v>0</v>
      </c>
      <c r="S880" s="186">
        <v>0</v>
      </c>
      <c r="T880" s="187">
        <v>2</v>
      </c>
      <c r="U880" s="187">
        <v>2</v>
      </c>
      <c r="V880" s="188">
        <v>0</v>
      </c>
      <c r="W880" s="188">
        <v>0</v>
      </c>
      <c r="X880" s="186">
        <v>0</v>
      </c>
      <c r="Y880" s="186">
        <v>0</v>
      </c>
      <c r="Z880" s="186">
        <v>0</v>
      </c>
      <c r="AA880" s="167">
        <v>0</v>
      </c>
      <c r="AB880" s="186">
        <v>0</v>
      </c>
      <c r="AC880" s="186">
        <v>0</v>
      </c>
      <c r="AD880" s="167">
        <v>0</v>
      </c>
      <c r="AE880" s="186">
        <v>0</v>
      </c>
      <c r="AF880" s="186">
        <v>0</v>
      </c>
      <c r="AG880" s="167">
        <v>0</v>
      </c>
      <c r="AH880" s="186">
        <v>0</v>
      </c>
      <c r="AI880" s="186">
        <v>0</v>
      </c>
      <c r="AJ880" s="167">
        <v>0</v>
      </c>
      <c r="AK880" s="186">
        <v>0</v>
      </c>
      <c r="AL880" s="186">
        <v>0</v>
      </c>
      <c r="AM880" s="167">
        <v>0</v>
      </c>
      <c r="AN880" s="186">
        <v>0</v>
      </c>
      <c r="AO880" s="186">
        <v>0</v>
      </c>
      <c r="AP880" s="167">
        <v>0</v>
      </c>
      <c r="AQ880" s="189">
        <v>0</v>
      </c>
      <c r="AR880" s="190">
        <v>0</v>
      </c>
      <c r="AS880" s="190">
        <v>0</v>
      </c>
      <c r="AT880" s="190">
        <v>0</v>
      </c>
      <c r="AU880" s="190">
        <v>0</v>
      </c>
      <c r="AV880" s="189">
        <v>0</v>
      </c>
      <c r="AW880" s="189">
        <v>0</v>
      </c>
      <c r="AX880" s="189">
        <v>0</v>
      </c>
    </row>
    <row r="881" spans="1:50" ht="20.25" hidden="1" x14ac:dyDescent="0.3">
      <c r="A881" s="163" t="s">
        <v>921</v>
      </c>
      <c r="B881" s="164">
        <v>0</v>
      </c>
      <c r="C881" s="164">
        <v>0</v>
      </c>
      <c r="D881" s="164">
        <v>0</v>
      </c>
      <c r="E881" s="164">
        <v>0</v>
      </c>
      <c r="F881" s="164">
        <v>0</v>
      </c>
      <c r="G881" s="164">
        <v>0</v>
      </c>
      <c r="H881" s="164">
        <v>0</v>
      </c>
      <c r="I881" s="164">
        <v>0</v>
      </c>
      <c r="J881" s="164">
        <v>0</v>
      </c>
      <c r="K881" s="164">
        <v>0</v>
      </c>
      <c r="L881" s="164">
        <v>0</v>
      </c>
      <c r="M881" s="164">
        <v>0</v>
      </c>
      <c r="N881" s="164">
        <v>0</v>
      </c>
      <c r="O881" s="164">
        <v>0</v>
      </c>
      <c r="P881" s="164" t="s">
        <v>105</v>
      </c>
      <c r="Q881" s="164" t="s">
        <v>105</v>
      </c>
      <c r="R881" s="186">
        <v>0</v>
      </c>
      <c r="S881" s="186">
        <v>0</v>
      </c>
      <c r="T881" s="187">
        <v>0</v>
      </c>
      <c r="U881" s="187">
        <v>0</v>
      </c>
      <c r="V881" s="188">
        <v>0</v>
      </c>
      <c r="W881" s="188">
        <v>0</v>
      </c>
      <c r="X881" s="186">
        <v>0</v>
      </c>
      <c r="Y881" s="186">
        <v>0</v>
      </c>
      <c r="Z881" s="186">
        <v>0</v>
      </c>
      <c r="AA881" s="167">
        <v>0</v>
      </c>
      <c r="AB881" s="186">
        <v>0</v>
      </c>
      <c r="AC881" s="186">
        <v>0</v>
      </c>
      <c r="AD881" s="167">
        <v>0</v>
      </c>
      <c r="AE881" s="186">
        <v>0</v>
      </c>
      <c r="AF881" s="186">
        <v>0</v>
      </c>
      <c r="AG881" s="167">
        <v>0</v>
      </c>
      <c r="AH881" s="186">
        <v>0</v>
      </c>
      <c r="AI881" s="186">
        <v>0</v>
      </c>
      <c r="AJ881" s="167">
        <v>0</v>
      </c>
      <c r="AK881" s="186">
        <v>0</v>
      </c>
      <c r="AL881" s="186">
        <v>0</v>
      </c>
      <c r="AM881" s="167">
        <v>0</v>
      </c>
      <c r="AN881" s="186">
        <v>0</v>
      </c>
      <c r="AO881" s="186">
        <v>0</v>
      </c>
      <c r="AP881" s="167">
        <v>0</v>
      </c>
      <c r="AQ881" s="189">
        <v>0</v>
      </c>
      <c r="AR881" s="190">
        <v>0</v>
      </c>
      <c r="AS881" s="190">
        <v>0</v>
      </c>
      <c r="AT881" s="190">
        <v>0</v>
      </c>
      <c r="AU881" s="190">
        <v>0</v>
      </c>
      <c r="AV881" s="189">
        <v>0</v>
      </c>
      <c r="AW881" s="189">
        <v>0</v>
      </c>
      <c r="AX881" s="189">
        <v>0</v>
      </c>
    </row>
    <row r="882" spans="1:50" ht="20.25" hidden="1" x14ac:dyDescent="0.3">
      <c r="A882" s="163" t="s">
        <v>922</v>
      </c>
      <c r="B882" s="164">
        <v>10</v>
      </c>
      <c r="C882" s="164">
        <v>10</v>
      </c>
      <c r="D882" s="164">
        <v>10</v>
      </c>
      <c r="E882" s="164">
        <v>10</v>
      </c>
      <c r="F882" s="164">
        <v>18</v>
      </c>
      <c r="G882" s="164">
        <v>7</v>
      </c>
      <c r="H882" s="164">
        <v>1769</v>
      </c>
      <c r="I882" s="164">
        <v>669</v>
      </c>
      <c r="J882" s="164">
        <v>0</v>
      </c>
      <c r="K882" s="164">
        <v>0</v>
      </c>
      <c r="L882" s="164">
        <v>0</v>
      </c>
      <c r="M882" s="164">
        <v>0</v>
      </c>
      <c r="N882" s="164">
        <v>0</v>
      </c>
      <c r="O882" s="164">
        <v>0</v>
      </c>
      <c r="P882" s="164" t="s">
        <v>105</v>
      </c>
      <c r="Q882" s="164" t="s">
        <v>105</v>
      </c>
      <c r="R882" s="186">
        <v>0</v>
      </c>
      <c r="S882" s="186">
        <v>0</v>
      </c>
      <c r="T882" s="187">
        <v>14.24</v>
      </c>
      <c r="U882" s="187">
        <v>3.24</v>
      </c>
      <c r="V882" s="188">
        <v>0</v>
      </c>
      <c r="W882" s="188">
        <v>0</v>
      </c>
      <c r="X882" s="186">
        <v>0</v>
      </c>
      <c r="Y882" s="186">
        <v>0</v>
      </c>
      <c r="Z882" s="186">
        <v>0</v>
      </c>
      <c r="AA882" s="167">
        <v>0</v>
      </c>
      <c r="AB882" s="186">
        <v>0</v>
      </c>
      <c r="AC882" s="186">
        <v>0</v>
      </c>
      <c r="AD882" s="167">
        <v>0</v>
      </c>
      <c r="AE882" s="186">
        <v>0</v>
      </c>
      <c r="AF882" s="186">
        <v>0</v>
      </c>
      <c r="AG882" s="167">
        <v>0</v>
      </c>
      <c r="AH882" s="186">
        <v>0</v>
      </c>
      <c r="AI882" s="186">
        <v>0</v>
      </c>
      <c r="AJ882" s="167">
        <v>0</v>
      </c>
      <c r="AK882" s="186">
        <v>0</v>
      </c>
      <c r="AL882" s="186">
        <v>0</v>
      </c>
      <c r="AM882" s="167">
        <v>0</v>
      </c>
      <c r="AN882" s="186">
        <v>0</v>
      </c>
      <c r="AO882" s="186">
        <v>0</v>
      </c>
      <c r="AP882" s="167">
        <v>0</v>
      </c>
      <c r="AQ882" s="189">
        <v>13</v>
      </c>
      <c r="AR882" s="190">
        <v>3</v>
      </c>
      <c r="AS882" s="190">
        <v>0</v>
      </c>
      <c r="AT882" s="190">
        <v>0</v>
      </c>
      <c r="AU882" s="190">
        <v>10</v>
      </c>
      <c r="AV882" s="189">
        <v>10</v>
      </c>
      <c r="AW882" s="189">
        <v>5</v>
      </c>
      <c r="AX882" s="189">
        <v>500</v>
      </c>
    </row>
    <row r="883" spans="1:50" ht="20.25" hidden="1" x14ac:dyDescent="0.3">
      <c r="A883" s="163" t="s">
        <v>923</v>
      </c>
      <c r="B883" s="164">
        <v>0</v>
      </c>
      <c r="C883" s="164">
        <v>0</v>
      </c>
      <c r="D883" s="164">
        <v>0</v>
      </c>
      <c r="E883" s="164">
        <v>0</v>
      </c>
      <c r="F883" s="164">
        <v>0</v>
      </c>
      <c r="G883" s="164">
        <v>0</v>
      </c>
      <c r="H883" s="164">
        <v>0</v>
      </c>
      <c r="I883" s="164">
        <v>0</v>
      </c>
      <c r="J883" s="164">
        <v>0</v>
      </c>
      <c r="K883" s="164">
        <v>0</v>
      </c>
      <c r="L883" s="164">
        <v>0</v>
      </c>
      <c r="M883" s="164">
        <v>0</v>
      </c>
      <c r="N883" s="164">
        <v>0</v>
      </c>
      <c r="O883" s="164">
        <v>0</v>
      </c>
      <c r="P883" s="164" t="s">
        <v>105</v>
      </c>
      <c r="Q883" s="164" t="s">
        <v>105</v>
      </c>
      <c r="R883" s="186">
        <v>0</v>
      </c>
      <c r="S883" s="186">
        <v>0</v>
      </c>
      <c r="T883" s="187">
        <v>0</v>
      </c>
      <c r="U883" s="187">
        <v>0</v>
      </c>
      <c r="V883" s="188">
        <v>0</v>
      </c>
      <c r="W883" s="188">
        <v>0</v>
      </c>
      <c r="X883" s="186">
        <v>0</v>
      </c>
      <c r="Y883" s="186">
        <v>0</v>
      </c>
      <c r="Z883" s="186">
        <v>0</v>
      </c>
      <c r="AA883" s="167">
        <v>0</v>
      </c>
      <c r="AB883" s="186">
        <v>0</v>
      </c>
      <c r="AC883" s="186">
        <v>0</v>
      </c>
      <c r="AD883" s="167">
        <v>0</v>
      </c>
      <c r="AE883" s="186">
        <v>0</v>
      </c>
      <c r="AF883" s="186">
        <v>0</v>
      </c>
      <c r="AG883" s="167">
        <v>0</v>
      </c>
      <c r="AH883" s="186">
        <v>0</v>
      </c>
      <c r="AI883" s="186">
        <v>0</v>
      </c>
      <c r="AJ883" s="167">
        <v>0</v>
      </c>
      <c r="AK883" s="186">
        <v>0</v>
      </c>
      <c r="AL883" s="186">
        <v>0</v>
      </c>
      <c r="AM883" s="167">
        <v>0</v>
      </c>
      <c r="AN883" s="186">
        <v>0</v>
      </c>
      <c r="AO883" s="186">
        <v>0</v>
      </c>
      <c r="AP883" s="167">
        <v>0</v>
      </c>
      <c r="AQ883" s="189">
        <v>0</v>
      </c>
      <c r="AR883" s="190">
        <v>0</v>
      </c>
      <c r="AS883" s="190">
        <v>0</v>
      </c>
      <c r="AT883" s="190">
        <v>0</v>
      </c>
      <c r="AU883" s="190">
        <v>0</v>
      </c>
      <c r="AV883" s="189">
        <v>0</v>
      </c>
      <c r="AW883" s="189">
        <v>0</v>
      </c>
      <c r="AX883" s="189">
        <v>0</v>
      </c>
    </row>
    <row r="884" spans="1:50" ht="20.25" hidden="1" x14ac:dyDescent="0.3">
      <c r="A884" s="163" t="s">
        <v>924</v>
      </c>
      <c r="B884" s="164">
        <v>0</v>
      </c>
      <c r="C884" s="164">
        <v>0</v>
      </c>
      <c r="D884" s="164">
        <v>0</v>
      </c>
      <c r="E884" s="164">
        <v>0</v>
      </c>
      <c r="F884" s="164">
        <v>0</v>
      </c>
      <c r="G884" s="164">
        <v>0</v>
      </c>
      <c r="H884" s="164">
        <v>0</v>
      </c>
      <c r="I884" s="164">
        <v>0</v>
      </c>
      <c r="J884" s="164">
        <v>0</v>
      </c>
      <c r="K884" s="164">
        <v>0</v>
      </c>
      <c r="L884" s="164">
        <v>0</v>
      </c>
      <c r="M884" s="164">
        <v>0</v>
      </c>
      <c r="N884" s="164">
        <v>0</v>
      </c>
      <c r="O884" s="164">
        <v>0</v>
      </c>
      <c r="P884" s="164" t="s">
        <v>105</v>
      </c>
      <c r="Q884" s="164" t="s">
        <v>105</v>
      </c>
      <c r="R884" s="186">
        <v>0</v>
      </c>
      <c r="S884" s="186">
        <v>0</v>
      </c>
      <c r="T884" s="187">
        <v>0</v>
      </c>
      <c r="U884" s="187">
        <v>0</v>
      </c>
      <c r="V884" s="188">
        <v>0</v>
      </c>
      <c r="W884" s="188">
        <v>0</v>
      </c>
      <c r="X884" s="186">
        <v>0</v>
      </c>
      <c r="Y884" s="186">
        <v>0</v>
      </c>
      <c r="Z884" s="186">
        <v>0</v>
      </c>
      <c r="AA884" s="167">
        <v>0</v>
      </c>
      <c r="AB884" s="186">
        <v>0</v>
      </c>
      <c r="AC884" s="186">
        <v>0</v>
      </c>
      <c r="AD884" s="167">
        <v>0</v>
      </c>
      <c r="AE884" s="186">
        <v>0</v>
      </c>
      <c r="AF884" s="186">
        <v>0</v>
      </c>
      <c r="AG884" s="167">
        <v>0</v>
      </c>
      <c r="AH884" s="186">
        <v>0</v>
      </c>
      <c r="AI884" s="186">
        <v>0</v>
      </c>
      <c r="AJ884" s="167">
        <v>0</v>
      </c>
      <c r="AK884" s="186">
        <v>0</v>
      </c>
      <c r="AL884" s="186">
        <v>0</v>
      </c>
      <c r="AM884" s="167">
        <v>0</v>
      </c>
      <c r="AN884" s="186">
        <v>0</v>
      </c>
      <c r="AO884" s="186">
        <v>0</v>
      </c>
      <c r="AP884" s="167">
        <v>0</v>
      </c>
      <c r="AQ884" s="189">
        <v>0</v>
      </c>
      <c r="AR884" s="190">
        <v>0</v>
      </c>
      <c r="AS884" s="190">
        <v>0</v>
      </c>
      <c r="AT884" s="190">
        <v>0</v>
      </c>
      <c r="AU884" s="190">
        <v>0</v>
      </c>
      <c r="AV884" s="189">
        <v>0</v>
      </c>
      <c r="AW884" s="189">
        <v>0</v>
      </c>
      <c r="AX884" s="189">
        <v>0</v>
      </c>
    </row>
    <row r="885" spans="1:50" ht="20.25" hidden="1" x14ac:dyDescent="0.3">
      <c r="A885" s="163" t="s">
        <v>925</v>
      </c>
      <c r="B885" s="164">
        <v>0</v>
      </c>
      <c r="C885" s="164">
        <v>0</v>
      </c>
      <c r="D885" s="164">
        <v>0</v>
      </c>
      <c r="E885" s="164">
        <v>0</v>
      </c>
      <c r="F885" s="164">
        <v>0</v>
      </c>
      <c r="G885" s="164">
        <v>0</v>
      </c>
      <c r="H885" s="164">
        <v>0</v>
      </c>
      <c r="I885" s="164">
        <v>0</v>
      </c>
      <c r="J885" s="164">
        <v>0</v>
      </c>
      <c r="K885" s="164">
        <v>0</v>
      </c>
      <c r="L885" s="164">
        <v>0</v>
      </c>
      <c r="M885" s="164">
        <v>0</v>
      </c>
      <c r="N885" s="164">
        <v>0</v>
      </c>
      <c r="O885" s="164">
        <v>0</v>
      </c>
      <c r="P885" s="164" t="s">
        <v>105</v>
      </c>
      <c r="Q885" s="164" t="s">
        <v>105</v>
      </c>
      <c r="R885" s="186">
        <v>0</v>
      </c>
      <c r="S885" s="186">
        <v>0</v>
      </c>
      <c r="T885" s="187">
        <v>6.25</v>
      </c>
      <c r="U885" s="187">
        <v>0.75</v>
      </c>
      <c r="V885" s="188">
        <v>0</v>
      </c>
      <c r="W885" s="188">
        <v>0</v>
      </c>
      <c r="X885" s="186">
        <v>0</v>
      </c>
      <c r="Y885" s="186">
        <v>0</v>
      </c>
      <c r="Z885" s="186">
        <v>0</v>
      </c>
      <c r="AA885" s="167">
        <v>0</v>
      </c>
      <c r="AB885" s="186">
        <v>0</v>
      </c>
      <c r="AC885" s="186">
        <v>0</v>
      </c>
      <c r="AD885" s="167">
        <v>0</v>
      </c>
      <c r="AE885" s="186">
        <v>0</v>
      </c>
      <c r="AF885" s="186">
        <v>0</v>
      </c>
      <c r="AG885" s="167">
        <v>0</v>
      </c>
      <c r="AH885" s="186">
        <v>0</v>
      </c>
      <c r="AI885" s="186">
        <v>0</v>
      </c>
      <c r="AJ885" s="167">
        <v>0</v>
      </c>
      <c r="AK885" s="186">
        <v>0</v>
      </c>
      <c r="AL885" s="186">
        <v>0</v>
      </c>
      <c r="AM885" s="167">
        <v>0</v>
      </c>
      <c r="AN885" s="186">
        <v>0</v>
      </c>
      <c r="AO885" s="186">
        <v>0</v>
      </c>
      <c r="AP885" s="167">
        <v>0</v>
      </c>
      <c r="AQ885" s="189">
        <v>0</v>
      </c>
      <c r="AR885" s="190">
        <v>0</v>
      </c>
      <c r="AS885" s="190">
        <v>0</v>
      </c>
      <c r="AT885" s="190">
        <v>0</v>
      </c>
      <c r="AU885" s="190">
        <v>0</v>
      </c>
      <c r="AV885" s="189">
        <v>0</v>
      </c>
      <c r="AW885" s="189">
        <v>0</v>
      </c>
      <c r="AX885" s="189">
        <v>0</v>
      </c>
    </row>
    <row r="886" spans="1:50" ht="20.25" hidden="1" x14ac:dyDescent="0.3">
      <c r="A886" s="163" t="s">
        <v>926</v>
      </c>
      <c r="B886" s="164">
        <v>0</v>
      </c>
      <c r="C886" s="164">
        <v>0</v>
      </c>
      <c r="D886" s="164">
        <v>0</v>
      </c>
      <c r="E886" s="164">
        <v>0</v>
      </c>
      <c r="F886" s="164">
        <v>0</v>
      </c>
      <c r="G886" s="164">
        <v>0</v>
      </c>
      <c r="H886" s="164">
        <v>0</v>
      </c>
      <c r="I886" s="164">
        <v>0</v>
      </c>
      <c r="J886" s="164">
        <v>0</v>
      </c>
      <c r="K886" s="164">
        <v>0</v>
      </c>
      <c r="L886" s="164">
        <v>0</v>
      </c>
      <c r="M886" s="164">
        <v>0</v>
      </c>
      <c r="N886" s="164">
        <v>0</v>
      </c>
      <c r="O886" s="164">
        <v>0</v>
      </c>
      <c r="P886" s="164" t="s">
        <v>105</v>
      </c>
      <c r="Q886" s="164" t="s">
        <v>105</v>
      </c>
      <c r="R886" s="186">
        <v>0</v>
      </c>
      <c r="S886" s="186">
        <v>0</v>
      </c>
      <c r="T886" s="187">
        <v>0.5</v>
      </c>
      <c r="U886" s="187">
        <v>1</v>
      </c>
      <c r="V886" s="188">
        <v>0</v>
      </c>
      <c r="W886" s="188">
        <v>0</v>
      </c>
      <c r="X886" s="186">
        <v>0</v>
      </c>
      <c r="Y886" s="186">
        <v>0</v>
      </c>
      <c r="Z886" s="186">
        <v>0</v>
      </c>
      <c r="AA886" s="167">
        <v>0</v>
      </c>
      <c r="AB886" s="186">
        <v>0</v>
      </c>
      <c r="AC886" s="186">
        <v>0</v>
      </c>
      <c r="AD886" s="167">
        <v>0</v>
      </c>
      <c r="AE886" s="186">
        <v>0</v>
      </c>
      <c r="AF886" s="186">
        <v>0</v>
      </c>
      <c r="AG886" s="167">
        <v>0</v>
      </c>
      <c r="AH886" s="186">
        <v>0</v>
      </c>
      <c r="AI886" s="186">
        <v>0</v>
      </c>
      <c r="AJ886" s="167">
        <v>0</v>
      </c>
      <c r="AK886" s="186">
        <v>0</v>
      </c>
      <c r="AL886" s="186">
        <v>0</v>
      </c>
      <c r="AM886" s="167">
        <v>0</v>
      </c>
      <c r="AN886" s="186">
        <v>0</v>
      </c>
      <c r="AO886" s="186">
        <v>0</v>
      </c>
      <c r="AP886" s="167">
        <v>0</v>
      </c>
      <c r="AQ886" s="189">
        <v>1</v>
      </c>
      <c r="AR886" s="190">
        <v>1</v>
      </c>
      <c r="AS886" s="190">
        <v>0</v>
      </c>
      <c r="AT886" s="190">
        <v>0</v>
      </c>
      <c r="AU886" s="190">
        <v>0</v>
      </c>
      <c r="AV886" s="189">
        <v>0</v>
      </c>
      <c r="AW886" s="189">
        <v>0</v>
      </c>
      <c r="AX886" s="189">
        <v>0</v>
      </c>
    </row>
    <row r="887" spans="1:50" ht="20.25" hidden="1" x14ac:dyDescent="0.3">
      <c r="A887" s="163" t="s">
        <v>927</v>
      </c>
      <c r="B887" s="164">
        <v>0</v>
      </c>
      <c r="C887" s="164">
        <v>0</v>
      </c>
      <c r="D887" s="164">
        <v>0</v>
      </c>
      <c r="E887" s="164">
        <v>0</v>
      </c>
      <c r="F887" s="164">
        <v>0</v>
      </c>
      <c r="G887" s="164">
        <v>0</v>
      </c>
      <c r="H887" s="164">
        <v>0</v>
      </c>
      <c r="I887" s="164">
        <v>0</v>
      </c>
      <c r="J887" s="164">
        <v>0</v>
      </c>
      <c r="K887" s="164">
        <v>0</v>
      </c>
      <c r="L887" s="164">
        <v>0</v>
      </c>
      <c r="M887" s="164">
        <v>0</v>
      </c>
      <c r="N887" s="164">
        <v>0</v>
      </c>
      <c r="O887" s="164">
        <v>0</v>
      </c>
      <c r="P887" s="164" t="s">
        <v>105</v>
      </c>
      <c r="Q887" s="164" t="s">
        <v>105</v>
      </c>
      <c r="R887" s="186">
        <v>0</v>
      </c>
      <c r="S887" s="186">
        <v>0</v>
      </c>
      <c r="T887" s="187">
        <v>4.6224999999999996</v>
      </c>
      <c r="U887" s="187">
        <v>0</v>
      </c>
      <c r="V887" s="188">
        <v>0</v>
      </c>
      <c r="W887" s="188">
        <v>0</v>
      </c>
      <c r="X887" s="186">
        <v>0</v>
      </c>
      <c r="Y887" s="186">
        <v>0</v>
      </c>
      <c r="Z887" s="186">
        <v>0</v>
      </c>
      <c r="AA887" s="167">
        <v>0</v>
      </c>
      <c r="AB887" s="186">
        <v>0</v>
      </c>
      <c r="AC887" s="186">
        <v>0</v>
      </c>
      <c r="AD887" s="167">
        <v>0</v>
      </c>
      <c r="AE887" s="186">
        <v>0</v>
      </c>
      <c r="AF887" s="186">
        <v>0</v>
      </c>
      <c r="AG887" s="167">
        <v>0</v>
      </c>
      <c r="AH887" s="186">
        <v>0</v>
      </c>
      <c r="AI887" s="186">
        <v>0</v>
      </c>
      <c r="AJ887" s="167">
        <v>0</v>
      </c>
      <c r="AK887" s="186">
        <v>0</v>
      </c>
      <c r="AL887" s="186">
        <v>0</v>
      </c>
      <c r="AM887" s="167">
        <v>0</v>
      </c>
      <c r="AN887" s="186">
        <v>0</v>
      </c>
      <c r="AO887" s="186">
        <v>0</v>
      </c>
      <c r="AP887" s="167">
        <v>0</v>
      </c>
      <c r="AQ887" s="189">
        <v>0</v>
      </c>
      <c r="AR887" s="190">
        <v>0</v>
      </c>
      <c r="AS887" s="190">
        <v>0</v>
      </c>
      <c r="AT887" s="190">
        <v>0</v>
      </c>
      <c r="AU887" s="190">
        <v>0</v>
      </c>
      <c r="AV887" s="189">
        <v>0</v>
      </c>
      <c r="AW887" s="189">
        <v>0</v>
      </c>
      <c r="AX887" s="189">
        <v>0</v>
      </c>
    </row>
    <row r="888" spans="1:50" ht="20.25" hidden="1" x14ac:dyDescent="0.3">
      <c r="A888" s="163" t="s">
        <v>928</v>
      </c>
      <c r="B888" s="164">
        <v>0</v>
      </c>
      <c r="C888" s="164">
        <v>0</v>
      </c>
      <c r="D888" s="164">
        <v>0</v>
      </c>
      <c r="E888" s="164">
        <v>0</v>
      </c>
      <c r="F888" s="164">
        <v>0</v>
      </c>
      <c r="G888" s="164">
        <v>0</v>
      </c>
      <c r="H888" s="164">
        <v>0</v>
      </c>
      <c r="I888" s="164">
        <v>0</v>
      </c>
      <c r="J888" s="164">
        <v>0</v>
      </c>
      <c r="K888" s="164">
        <v>0</v>
      </c>
      <c r="L888" s="164">
        <v>0</v>
      </c>
      <c r="M888" s="164">
        <v>0</v>
      </c>
      <c r="N888" s="164">
        <v>0</v>
      </c>
      <c r="O888" s="164">
        <v>0</v>
      </c>
      <c r="P888" s="164" t="s">
        <v>105</v>
      </c>
      <c r="Q888" s="164" t="s">
        <v>105</v>
      </c>
      <c r="R888" s="186">
        <v>0</v>
      </c>
      <c r="S888" s="186">
        <v>0</v>
      </c>
      <c r="T888" s="187">
        <v>0</v>
      </c>
      <c r="U888" s="187">
        <v>0</v>
      </c>
      <c r="V888" s="188">
        <v>0</v>
      </c>
      <c r="W888" s="188">
        <v>0</v>
      </c>
      <c r="X888" s="186">
        <v>0</v>
      </c>
      <c r="Y888" s="186">
        <v>0</v>
      </c>
      <c r="Z888" s="186">
        <v>0</v>
      </c>
      <c r="AA888" s="167">
        <v>0</v>
      </c>
      <c r="AB888" s="186">
        <v>0</v>
      </c>
      <c r="AC888" s="186">
        <v>0</v>
      </c>
      <c r="AD888" s="167">
        <v>0</v>
      </c>
      <c r="AE888" s="186">
        <v>0</v>
      </c>
      <c r="AF888" s="186">
        <v>0</v>
      </c>
      <c r="AG888" s="167">
        <v>0</v>
      </c>
      <c r="AH888" s="186">
        <v>0</v>
      </c>
      <c r="AI888" s="186">
        <v>0</v>
      </c>
      <c r="AJ888" s="167">
        <v>0</v>
      </c>
      <c r="AK888" s="186">
        <v>0</v>
      </c>
      <c r="AL888" s="186">
        <v>0</v>
      </c>
      <c r="AM888" s="167">
        <v>0</v>
      </c>
      <c r="AN888" s="186">
        <v>0</v>
      </c>
      <c r="AO888" s="186">
        <v>0</v>
      </c>
      <c r="AP888" s="167">
        <v>0</v>
      </c>
      <c r="AQ888" s="189">
        <v>0</v>
      </c>
      <c r="AR888" s="190">
        <v>0</v>
      </c>
      <c r="AS888" s="190">
        <v>0</v>
      </c>
      <c r="AT888" s="190">
        <v>0</v>
      </c>
      <c r="AU888" s="190">
        <v>0</v>
      </c>
      <c r="AV888" s="189">
        <v>0</v>
      </c>
      <c r="AW888" s="189">
        <v>0</v>
      </c>
      <c r="AX888" s="189">
        <v>0</v>
      </c>
    </row>
    <row r="889" spans="1:50" ht="20.25" hidden="1" x14ac:dyDescent="0.3">
      <c r="A889" s="163" t="s">
        <v>929</v>
      </c>
      <c r="B889" s="164">
        <v>0</v>
      </c>
      <c r="C889" s="164">
        <v>0</v>
      </c>
      <c r="D889" s="164">
        <v>0</v>
      </c>
      <c r="E889" s="164">
        <v>0</v>
      </c>
      <c r="F889" s="164">
        <v>0</v>
      </c>
      <c r="G889" s="164">
        <v>0</v>
      </c>
      <c r="H889" s="164">
        <v>0</v>
      </c>
      <c r="I889" s="164">
        <v>0</v>
      </c>
      <c r="J889" s="164">
        <v>0</v>
      </c>
      <c r="K889" s="164">
        <v>0</v>
      </c>
      <c r="L889" s="164">
        <v>0</v>
      </c>
      <c r="M889" s="164">
        <v>0</v>
      </c>
      <c r="N889" s="164">
        <v>0</v>
      </c>
      <c r="O889" s="164">
        <v>0</v>
      </c>
      <c r="P889" s="164" t="s">
        <v>105</v>
      </c>
      <c r="Q889" s="164" t="s">
        <v>105</v>
      </c>
      <c r="R889" s="186">
        <v>0</v>
      </c>
      <c r="S889" s="186">
        <v>0</v>
      </c>
      <c r="T889" s="187">
        <v>0</v>
      </c>
      <c r="U889" s="187">
        <v>1</v>
      </c>
      <c r="V889" s="188">
        <v>0</v>
      </c>
      <c r="W889" s="188">
        <v>0</v>
      </c>
      <c r="X889" s="186">
        <v>0</v>
      </c>
      <c r="Y889" s="186">
        <v>0</v>
      </c>
      <c r="Z889" s="186">
        <v>0</v>
      </c>
      <c r="AA889" s="167">
        <v>0</v>
      </c>
      <c r="AB889" s="186">
        <v>0</v>
      </c>
      <c r="AC889" s="186">
        <v>0</v>
      </c>
      <c r="AD889" s="167">
        <v>0</v>
      </c>
      <c r="AE889" s="186">
        <v>0</v>
      </c>
      <c r="AF889" s="186">
        <v>0</v>
      </c>
      <c r="AG889" s="167">
        <v>0</v>
      </c>
      <c r="AH889" s="186">
        <v>0</v>
      </c>
      <c r="AI889" s="186">
        <v>0</v>
      </c>
      <c r="AJ889" s="167">
        <v>0</v>
      </c>
      <c r="AK889" s="186">
        <v>0</v>
      </c>
      <c r="AL889" s="186">
        <v>0</v>
      </c>
      <c r="AM889" s="167">
        <v>0</v>
      </c>
      <c r="AN889" s="186">
        <v>0</v>
      </c>
      <c r="AO889" s="186">
        <v>0</v>
      </c>
      <c r="AP889" s="167">
        <v>0</v>
      </c>
      <c r="AQ889" s="189">
        <v>1</v>
      </c>
      <c r="AR889" s="190">
        <v>1</v>
      </c>
      <c r="AS889" s="190">
        <v>0</v>
      </c>
      <c r="AT889" s="190">
        <v>0</v>
      </c>
      <c r="AU889" s="190">
        <v>0</v>
      </c>
      <c r="AV889" s="189">
        <v>0</v>
      </c>
      <c r="AW889" s="189">
        <v>0</v>
      </c>
      <c r="AX889" s="189">
        <v>0</v>
      </c>
    </row>
    <row r="890" spans="1:50" ht="20.25" hidden="1" x14ac:dyDescent="0.3">
      <c r="A890" s="163" t="s">
        <v>930</v>
      </c>
      <c r="B890" s="164">
        <v>0</v>
      </c>
      <c r="C890" s="164">
        <v>0</v>
      </c>
      <c r="D890" s="164">
        <v>0</v>
      </c>
      <c r="E890" s="164">
        <v>0</v>
      </c>
      <c r="F890" s="164">
        <v>0</v>
      </c>
      <c r="G890" s="164">
        <v>0</v>
      </c>
      <c r="H890" s="164">
        <v>0</v>
      </c>
      <c r="I890" s="164">
        <v>0</v>
      </c>
      <c r="J890" s="164">
        <v>0</v>
      </c>
      <c r="K890" s="164">
        <v>0</v>
      </c>
      <c r="L890" s="164">
        <v>0</v>
      </c>
      <c r="M890" s="164">
        <v>0</v>
      </c>
      <c r="N890" s="164">
        <v>0</v>
      </c>
      <c r="O890" s="164">
        <v>0</v>
      </c>
      <c r="P890" s="164" t="s">
        <v>105</v>
      </c>
      <c r="Q890" s="164" t="s">
        <v>105</v>
      </c>
      <c r="R890" s="186">
        <v>0</v>
      </c>
      <c r="S890" s="186">
        <v>0</v>
      </c>
      <c r="T890" s="187">
        <v>0</v>
      </c>
      <c r="U890" s="187">
        <v>0</v>
      </c>
      <c r="V890" s="188">
        <v>0</v>
      </c>
      <c r="W890" s="188">
        <v>0</v>
      </c>
      <c r="X890" s="186">
        <v>0</v>
      </c>
      <c r="Y890" s="186">
        <v>0</v>
      </c>
      <c r="Z890" s="186">
        <v>0</v>
      </c>
      <c r="AA890" s="167">
        <v>0</v>
      </c>
      <c r="AB890" s="186">
        <v>0</v>
      </c>
      <c r="AC890" s="186">
        <v>0</v>
      </c>
      <c r="AD890" s="167">
        <v>0</v>
      </c>
      <c r="AE890" s="186">
        <v>0</v>
      </c>
      <c r="AF890" s="186">
        <v>0</v>
      </c>
      <c r="AG890" s="167">
        <v>0</v>
      </c>
      <c r="AH890" s="186">
        <v>0</v>
      </c>
      <c r="AI890" s="186">
        <v>0</v>
      </c>
      <c r="AJ890" s="167">
        <v>0</v>
      </c>
      <c r="AK890" s="186">
        <v>0</v>
      </c>
      <c r="AL890" s="186">
        <v>0</v>
      </c>
      <c r="AM890" s="167">
        <v>0</v>
      </c>
      <c r="AN890" s="186">
        <v>0</v>
      </c>
      <c r="AO890" s="186">
        <v>0</v>
      </c>
      <c r="AP890" s="167">
        <v>0</v>
      </c>
      <c r="AQ890" s="189">
        <v>0</v>
      </c>
      <c r="AR890" s="190">
        <v>0</v>
      </c>
      <c r="AS890" s="190">
        <v>0</v>
      </c>
      <c r="AT890" s="190">
        <v>0</v>
      </c>
      <c r="AU890" s="190">
        <v>0</v>
      </c>
      <c r="AV890" s="189">
        <v>0</v>
      </c>
      <c r="AW890" s="189">
        <v>0</v>
      </c>
      <c r="AX890" s="189">
        <v>0</v>
      </c>
    </row>
    <row r="891" spans="1:50" ht="20.25" hidden="1" x14ac:dyDescent="0.3">
      <c r="A891" s="163" t="s">
        <v>931</v>
      </c>
      <c r="B891" s="164">
        <v>2</v>
      </c>
      <c r="C891" s="164">
        <v>2</v>
      </c>
      <c r="D891" s="164">
        <v>2</v>
      </c>
      <c r="E891" s="164">
        <v>2</v>
      </c>
      <c r="F891" s="164">
        <v>2</v>
      </c>
      <c r="G891" s="164">
        <v>0.94</v>
      </c>
      <c r="H891" s="164">
        <v>796</v>
      </c>
      <c r="I891" s="164">
        <v>471</v>
      </c>
      <c r="J891" s="164">
        <v>0</v>
      </c>
      <c r="K891" s="164">
        <v>0</v>
      </c>
      <c r="L891" s="164">
        <v>0</v>
      </c>
      <c r="M891" s="164">
        <v>0</v>
      </c>
      <c r="N891" s="164">
        <v>0</v>
      </c>
      <c r="O891" s="164">
        <v>0</v>
      </c>
      <c r="P891" s="164" t="s">
        <v>105</v>
      </c>
      <c r="Q891" s="164" t="s">
        <v>105</v>
      </c>
      <c r="R891" s="186">
        <v>0</v>
      </c>
      <c r="S891" s="186">
        <v>0</v>
      </c>
      <c r="T891" s="187">
        <v>0.99</v>
      </c>
      <c r="U891" s="187">
        <v>0.99</v>
      </c>
      <c r="V891" s="188">
        <v>0</v>
      </c>
      <c r="W891" s="188">
        <v>0</v>
      </c>
      <c r="X891" s="186">
        <v>0</v>
      </c>
      <c r="Y891" s="186">
        <v>0</v>
      </c>
      <c r="Z891" s="186">
        <v>0</v>
      </c>
      <c r="AA891" s="167">
        <v>0</v>
      </c>
      <c r="AB891" s="186">
        <v>0</v>
      </c>
      <c r="AC891" s="186">
        <v>0</v>
      </c>
      <c r="AD891" s="167">
        <v>0</v>
      </c>
      <c r="AE891" s="186">
        <v>0</v>
      </c>
      <c r="AF891" s="186">
        <v>0</v>
      </c>
      <c r="AG891" s="167">
        <v>0</v>
      </c>
      <c r="AH891" s="186">
        <v>0</v>
      </c>
      <c r="AI891" s="186">
        <v>0</v>
      </c>
      <c r="AJ891" s="167">
        <v>0</v>
      </c>
      <c r="AK891" s="186">
        <v>0</v>
      </c>
      <c r="AL891" s="186">
        <v>0</v>
      </c>
      <c r="AM891" s="167">
        <v>0</v>
      </c>
      <c r="AN891" s="186">
        <v>0</v>
      </c>
      <c r="AO891" s="186">
        <v>0</v>
      </c>
      <c r="AP891" s="167">
        <v>0</v>
      </c>
      <c r="AQ891" s="189">
        <v>2</v>
      </c>
      <c r="AR891" s="190">
        <v>0</v>
      </c>
      <c r="AS891" s="190">
        <v>0</v>
      </c>
      <c r="AT891" s="190">
        <v>0</v>
      </c>
      <c r="AU891" s="190">
        <v>2</v>
      </c>
      <c r="AV891" s="189">
        <v>2</v>
      </c>
      <c r="AW891" s="189">
        <v>0.75</v>
      </c>
      <c r="AX891" s="189">
        <v>375</v>
      </c>
    </row>
    <row r="892" spans="1:50" ht="20.25" hidden="1" x14ac:dyDescent="0.3">
      <c r="A892" s="163" t="s">
        <v>932</v>
      </c>
      <c r="B892" s="164">
        <v>1</v>
      </c>
      <c r="C892" s="164">
        <v>1</v>
      </c>
      <c r="D892" s="164">
        <v>0</v>
      </c>
      <c r="E892" s="164">
        <v>1</v>
      </c>
      <c r="F892" s="164">
        <v>0</v>
      </c>
      <c r="G892" s="164">
        <v>0.1</v>
      </c>
      <c r="H892" s="164">
        <v>0</v>
      </c>
      <c r="I892" s="164">
        <v>98</v>
      </c>
      <c r="J892" s="164">
        <v>0</v>
      </c>
      <c r="K892" s="164">
        <v>0</v>
      </c>
      <c r="L892" s="164">
        <v>0</v>
      </c>
      <c r="M892" s="164">
        <v>0</v>
      </c>
      <c r="N892" s="164">
        <v>0</v>
      </c>
      <c r="O892" s="164">
        <v>0</v>
      </c>
      <c r="P892" s="164" t="s">
        <v>105</v>
      </c>
      <c r="Q892" s="164" t="s">
        <v>105</v>
      </c>
      <c r="R892" s="186">
        <v>0</v>
      </c>
      <c r="S892" s="186">
        <v>0</v>
      </c>
      <c r="T892" s="187">
        <v>0</v>
      </c>
      <c r="U892" s="187">
        <v>0</v>
      </c>
      <c r="V892" s="188">
        <v>0</v>
      </c>
      <c r="W892" s="188">
        <v>0</v>
      </c>
      <c r="X892" s="186">
        <v>0</v>
      </c>
      <c r="Y892" s="186">
        <v>0</v>
      </c>
      <c r="Z892" s="186">
        <v>0</v>
      </c>
      <c r="AA892" s="167">
        <v>0</v>
      </c>
      <c r="AB892" s="186">
        <v>0</v>
      </c>
      <c r="AC892" s="186">
        <v>0</v>
      </c>
      <c r="AD892" s="167">
        <v>0</v>
      </c>
      <c r="AE892" s="186">
        <v>0</v>
      </c>
      <c r="AF892" s="186">
        <v>0</v>
      </c>
      <c r="AG892" s="167">
        <v>0</v>
      </c>
      <c r="AH892" s="186">
        <v>0</v>
      </c>
      <c r="AI892" s="186">
        <v>0</v>
      </c>
      <c r="AJ892" s="167">
        <v>0</v>
      </c>
      <c r="AK892" s="186">
        <v>0</v>
      </c>
      <c r="AL892" s="186">
        <v>0</v>
      </c>
      <c r="AM892" s="167">
        <v>0</v>
      </c>
      <c r="AN892" s="186">
        <v>0</v>
      </c>
      <c r="AO892" s="186">
        <v>0</v>
      </c>
      <c r="AP892" s="167">
        <v>0</v>
      </c>
      <c r="AQ892" s="189">
        <v>1</v>
      </c>
      <c r="AR892" s="190">
        <v>0</v>
      </c>
      <c r="AS892" s="190">
        <v>0</v>
      </c>
      <c r="AT892" s="190">
        <v>0</v>
      </c>
      <c r="AU892" s="190">
        <v>1</v>
      </c>
      <c r="AV892" s="189">
        <v>1</v>
      </c>
      <c r="AW892" s="189">
        <v>0.08</v>
      </c>
      <c r="AX892" s="189">
        <v>80</v>
      </c>
    </row>
    <row r="893" spans="1:50" ht="20.25" hidden="1" x14ac:dyDescent="0.3">
      <c r="A893" s="163" t="s">
        <v>933</v>
      </c>
      <c r="B893" s="164">
        <v>0</v>
      </c>
      <c r="C893" s="164">
        <v>0</v>
      </c>
      <c r="D893" s="164">
        <v>0</v>
      </c>
      <c r="E893" s="164">
        <v>0</v>
      </c>
      <c r="F893" s="164">
        <v>0</v>
      </c>
      <c r="G893" s="164">
        <v>0</v>
      </c>
      <c r="H893" s="164">
        <v>0</v>
      </c>
      <c r="I893" s="164">
        <v>0</v>
      </c>
      <c r="J893" s="164">
        <v>0</v>
      </c>
      <c r="K893" s="164">
        <v>0</v>
      </c>
      <c r="L893" s="164">
        <v>0</v>
      </c>
      <c r="M893" s="164">
        <v>0</v>
      </c>
      <c r="N893" s="164">
        <v>0</v>
      </c>
      <c r="O893" s="164">
        <v>0</v>
      </c>
      <c r="P893" s="164" t="s">
        <v>105</v>
      </c>
      <c r="Q893" s="164" t="s">
        <v>105</v>
      </c>
      <c r="R893" s="186">
        <v>0</v>
      </c>
      <c r="S893" s="186">
        <v>0</v>
      </c>
      <c r="T893" s="187">
        <v>0</v>
      </c>
      <c r="U893" s="187">
        <v>0</v>
      </c>
      <c r="V893" s="188">
        <v>0</v>
      </c>
      <c r="W893" s="188">
        <v>0</v>
      </c>
      <c r="X893" s="186">
        <v>0</v>
      </c>
      <c r="Y893" s="186">
        <v>0</v>
      </c>
      <c r="Z893" s="186">
        <v>0</v>
      </c>
      <c r="AA893" s="167">
        <v>0</v>
      </c>
      <c r="AB893" s="186">
        <v>0</v>
      </c>
      <c r="AC893" s="186">
        <v>0</v>
      </c>
      <c r="AD893" s="167">
        <v>0</v>
      </c>
      <c r="AE893" s="186">
        <v>0</v>
      </c>
      <c r="AF893" s="186">
        <v>0</v>
      </c>
      <c r="AG893" s="167">
        <v>0</v>
      </c>
      <c r="AH893" s="186">
        <v>0</v>
      </c>
      <c r="AI893" s="186">
        <v>0</v>
      </c>
      <c r="AJ893" s="167">
        <v>0</v>
      </c>
      <c r="AK893" s="186">
        <v>0</v>
      </c>
      <c r="AL893" s="186">
        <v>0</v>
      </c>
      <c r="AM893" s="167">
        <v>0</v>
      </c>
      <c r="AN893" s="186">
        <v>0</v>
      </c>
      <c r="AO893" s="186">
        <v>0</v>
      </c>
      <c r="AP893" s="167">
        <v>0</v>
      </c>
      <c r="AQ893" s="189">
        <v>0</v>
      </c>
      <c r="AR893" s="190">
        <v>0</v>
      </c>
      <c r="AS893" s="190">
        <v>0</v>
      </c>
      <c r="AT893" s="190">
        <v>0</v>
      </c>
      <c r="AU893" s="190">
        <v>0</v>
      </c>
      <c r="AV893" s="189">
        <v>0</v>
      </c>
      <c r="AW893" s="189">
        <v>0</v>
      </c>
      <c r="AX893" s="189">
        <v>0</v>
      </c>
    </row>
    <row r="894" spans="1:50" ht="20.25" hidden="1" x14ac:dyDescent="0.3">
      <c r="A894" s="181" t="s">
        <v>934</v>
      </c>
      <c r="B894" s="164">
        <v>54</v>
      </c>
      <c r="C894" s="164">
        <v>45</v>
      </c>
      <c r="D894" s="164">
        <v>15</v>
      </c>
      <c r="E894" s="164">
        <v>22</v>
      </c>
      <c r="F894" s="164">
        <v>7.4399999999999995</v>
      </c>
      <c r="G894" s="164">
        <v>10</v>
      </c>
      <c r="H894" s="164">
        <v>496</v>
      </c>
      <c r="I894" s="164">
        <v>455</v>
      </c>
      <c r="J894" s="164">
        <v>0</v>
      </c>
      <c r="K894" s="164">
        <v>13</v>
      </c>
      <c r="L894" s="164">
        <v>0</v>
      </c>
      <c r="M894" s="164">
        <v>13</v>
      </c>
      <c r="N894" s="164">
        <v>0</v>
      </c>
      <c r="O894" s="164">
        <v>0</v>
      </c>
      <c r="P894" s="164">
        <v>0</v>
      </c>
      <c r="Q894" s="164">
        <v>0</v>
      </c>
      <c r="R894" s="186">
        <v>0</v>
      </c>
      <c r="S894" s="186">
        <v>0</v>
      </c>
      <c r="T894" s="187">
        <v>20.465</v>
      </c>
      <c r="U894" s="187">
        <v>18.47</v>
      </c>
      <c r="V894" s="188">
        <v>0</v>
      </c>
      <c r="W894" s="188">
        <v>0</v>
      </c>
      <c r="X894" s="186">
        <v>0</v>
      </c>
      <c r="Y894" s="186">
        <v>0</v>
      </c>
      <c r="Z894" s="186">
        <v>0</v>
      </c>
      <c r="AA894" s="157">
        <v>0</v>
      </c>
      <c r="AB894" s="186">
        <v>0</v>
      </c>
      <c r="AC894" s="186">
        <v>0</v>
      </c>
      <c r="AD894" s="157">
        <v>0</v>
      </c>
      <c r="AE894" s="186">
        <v>0</v>
      </c>
      <c r="AF894" s="186">
        <v>0</v>
      </c>
      <c r="AG894" s="157">
        <v>0</v>
      </c>
      <c r="AH894" s="186">
        <v>0</v>
      </c>
      <c r="AI894" s="186">
        <v>0</v>
      </c>
      <c r="AJ894" s="157">
        <v>0</v>
      </c>
      <c r="AK894" s="186">
        <v>0</v>
      </c>
      <c r="AL894" s="186">
        <v>0</v>
      </c>
      <c r="AM894" s="157">
        <v>0</v>
      </c>
      <c r="AN894" s="186">
        <v>0</v>
      </c>
      <c r="AO894" s="186">
        <v>0</v>
      </c>
      <c r="AP894" s="157">
        <v>0</v>
      </c>
      <c r="AQ894" s="189">
        <v>45</v>
      </c>
      <c r="AR894" s="190">
        <v>0</v>
      </c>
      <c r="AS894" s="190">
        <v>0</v>
      </c>
      <c r="AT894" s="190">
        <v>14</v>
      </c>
      <c r="AU894" s="190">
        <v>22</v>
      </c>
      <c r="AV894" s="189">
        <v>36</v>
      </c>
      <c r="AW894" s="191">
        <v>9.33</v>
      </c>
      <c r="AX894" s="189">
        <v>259</v>
      </c>
    </row>
    <row r="895" spans="1:50" ht="20.25" hidden="1" x14ac:dyDescent="0.3">
      <c r="A895" s="163" t="s">
        <v>935</v>
      </c>
      <c r="B895" s="164">
        <v>0</v>
      </c>
      <c r="C895" s="164">
        <v>0</v>
      </c>
      <c r="D895" s="164">
        <v>0</v>
      </c>
      <c r="E895" s="164">
        <v>0</v>
      </c>
      <c r="F895" s="164">
        <v>0</v>
      </c>
      <c r="G895" s="164">
        <v>0</v>
      </c>
      <c r="H895" s="164">
        <v>0</v>
      </c>
      <c r="I895" s="164">
        <v>0</v>
      </c>
      <c r="J895" s="164">
        <v>0</v>
      </c>
      <c r="K895" s="164">
        <v>0</v>
      </c>
      <c r="L895" s="164">
        <v>0</v>
      </c>
      <c r="M895" s="164">
        <v>0</v>
      </c>
      <c r="N895" s="164">
        <v>0</v>
      </c>
      <c r="O895" s="164">
        <v>0</v>
      </c>
      <c r="P895" s="164" t="s">
        <v>105</v>
      </c>
      <c r="Q895" s="164" t="s">
        <v>105</v>
      </c>
      <c r="R895" s="186">
        <v>0</v>
      </c>
      <c r="S895" s="186">
        <v>0</v>
      </c>
      <c r="T895" s="187">
        <v>0.25</v>
      </c>
      <c r="U895" s="187">
        <v>0</v>
      </c>
      <c r="V895" s="188">
        <v>0</v>
      </c>
      <c r="W895" s="188">
        <v>0</v>
      </c>
      <c r="X895" s="186">
        <v>0</v>
      </c>
      <c r="Y895" s="186">
        <v>0</v>
      </c>
      <c r="Z895" s="186">
        <v>0</v>
      </c>
      <c r="AA895" s="167">
        <v>0</v>
      </c>
      <c r="AB895" s="186">
        <v>0</v>
      </c>
      <c r="AC895" s="186">
        <v>0</v>
      </c>
      <c r="AD895" s="167">
        <v>0</v>
      </c>
      <c r="AE895" s="186">
        <v>0</v>
      </c>
      <c r="AF895" s="186">
        <v>0</v>
      </c>
      <c r="AG895" s="167">
        <v>0</v>
      </c>
      <c r="AH895" s="186">
        <v>0</v>
      </c>
      <c r="AI895" s="186">
        <v>0</v>
      </c>
      <c r="AJ895" s="167">
        <v>0</v>
      </c>
      <c r="AK895" s="186">
        <v>0</v>
      </c>
      <c r="AL895" s="186">
        <v>0</v>
      </c>
      <c r="AM895" s="167">
        <v>0</v>
      </c>
      <c r="AN895" s="186">
        <v>0</v>
      </c>
      <c r="AO895" s="186">
        <v>0</v>
      </c>
      <c r="AP895" s="167">
        <v>0</v>
      </c>
      <c r="AQ895" s="189">
        <v>0</v>
      </c>
      <c r="AR895" s="190">
        <v>0</v>
      </c>
      <c r="AS895" s="190">
        <v>0</v>
      </c>
      <c r="AT895" s="190">
        <v>0</v>
      </c>
      <c r="AU895" s="190">
        <v>0</v>
      </c>
      <c r="AV895" s="189">
        <v>0</v>
      </c>
      <c r="AW895" s="189">
        <v>0</v>
      </c>
      <c r="AX895" s="189">
        <v>0</v>
      </c>
    </row>
    <row r="896" spans="1:50" ht="20.25" hidden="1" x14ac:dyDescent="0.3">
      <c r="A896" s="163" t="s">
        <v>936</v>
      </c>
      <c r="B896" s="164">
        <v>0</v>
      </c>
      <c r="C896" s="164">
        <v>0</v>
      </c>
      <c r="D896" s="164">
        <v>0</v>
      </c>
      <c r="E896" s="164">
        <v>0</v>
      </c>
      <c r="F896" s="164">
        <v>0</v>
      </c>
      <c r="G896" s="164">
        <v>0</v>
      </c>
      <c r="H896" s="164">
        <v>0</v>
      </c>
      <c r="I896" s="164">
        <v>0</v>
      </c>
      <c r="J896" s="164">
        <v>0</v>
      </c>
      <c r="K896" s="164">
        <v>0</v>
      </c>
      <c r="L896" s="164">
        <v>0</v>
      </c>
      <c r="M896" s="164">
        <v>0</v>
      </c>
      <c r="N896" s="164">
        <v>0</v>
      </c>
      <c r="O896" s="164">
        <v>0</v>
      </c>
      <c r="P896" s="164" t="s">
        <v>105</v>
      </c>
      <c r="Q896" s="164" t="s">
        <v>105</v>
      </c>
      <c r="R896" s="186">
        <v>0</v>
      </c>
      <c r="S896" s="186">
        <v>0</v>
      </c>
      <c r="T896" s="187">
        <v>0</v>
      </c>
      <c r="U896" s="187">
        <v>0</v>
      </c>
      <c r="V896" s="188">
        <v>0</v>
      </c>
      <c r="W896" s="188">
        <v>0</v>
      </c>
      <c r="X896" s="186">
        <v>0</v>
      </c>
      <c r="Y896" s="186">
        <v>0</v>
      </c>
      <c r="Z896" s="186">
        <v>0</v>
      </c>
      <c r="AA896" s="167">
        <v>0</v>
      </c>
      <c r="AB896" s="186">
        <v>0</v>
      </c>
      <c r="AC896" s="186">
        <v>0</v>
      </c>
      <c r="AD896" s="167">
        <v>0</v>
      </c>
      <c r="AE896" s="186">
        <v>0</v>
      </c>
      <c r="AF896" s="186">
        <v>0</v>
      </c>
      <c r="AG896" s="167">
        <v>0</v>
      </c>
      <c r="AH896" s="186">
        <v>0</v>
      </c>
      <c r="AI896" s="186">
        <v>0</v>
      </c>
      <c r="AJ896" s="167">
        <v>0</v>
      </c>
      <c r="AK896" s="186">
        <v>0</v>
      </c>
      <c r="AL896" s="186">
        <v>0</v>
      </c>
      <c r="AM896" s="167">
        <v>0</v>
      </c>
      <c r="AN896" s="186">
        <v>0</v>
      </c>
      <c r="AO896" s="186">
        <v>0</v>
      </c>
      <c r="AP896" s="167">
        <v>0</v>
      </c>
      <c r="AQ896" s="189">
        <v>0</v>
      </c>
      <c r="AR896" s="190">
        <v>0</v>
      </c>
      <c r="AS896" s="190">
        <v>0</v>
      </c>
      <c r="AT896" s="190">
        <v>0</v>
      </c>
      <c r="AU896" s="190">
        <v>0</v>
      </c>
      <c r="AV896" s="189">
        <v>0</v>
      </c>
      <c r="AW896" s="189">
        <v>0</v>
      </c>
      <c r="AX896" s="189">
        <v>0</v>
      </c>
    </row>
    <row r="897" spans="1:50" ht="20.25" hidden="1" x14ac:dyDescent="0.3">
      <c r="A897" s="163" t="s">
        <v>937</v>
      </c>
      <c r="B897" s="164">
        <v>0</v>
      </c>
      <c r="C897" s="164">
        <v>0</v>
      </c>
      <c r="D897" s="164">
        <v>0</v>
      </c>
      <c r="E897" s="164">
        <v>0</v>
      </c>
      <c r="F897" s="164">
        <v>0</v>
      </c>
      <c r="G897" s="164">
        <v>0</v>
      </c>
      <c r="H897" s="164">
        <v>0</v>
      </c>
      <c r="I897" s="164">
        <v>0</v>
      </c>
      <c r="J897" s="164">
        <v>0</v>
      </c>
      <c r="K897" s="164">
        <v>0</v>
      </c>
      <c r="L897" s="164">
        <v>0</v>
      </c>
      <c r="M897" s="164">
        <v>0</v>
      </c>
      <c r="N897" s="164">
        <v>0</v>
      </c>
      <c r="O897" s="164">
        <v>0</v>
      </c>
      <c r="P897" s="164" t="s">
        <v>105</v>
      </c>
      <c r="Q897" s="164" t="s">
        <v>105</v>
      </c>
      <c r="R897" s="186">
        <v>0</v>
      </c>
      <c r="S897" s="186">
        <v>0</v>
      </c>
      <c r="T897" s="187">
        <v>3</v>
      </c>
      <c r="U897" s="187">
        <v>0.5</v>
      </c>
      <c r="V897" s="188">
        <v>0</v>
      </c>
      <c r="W897" s="188">
        <v>0</v>
      </c>
      <c r="X897" s="186">
        <v>0</v>
      </c>
      <c r="Y897" s="186">
        <v>0</v>
      </c>
      <c r="Z897" s="186">
        <v>0</v>
      </c>
      <c r="AA897" s="167">
        <v>0</v>
      </c>
      <c r="AB897" s="186">
        <v>0</v>
      </c>
      <c r="AC897" s="186">
        <v>0</v>
      </c>
      <c r="AD897" s="167">
        <v>0</v>
      </c>
      <c r="AE897" s="186">
        <v>0</v>
      </c>
      <c r="AF897" s="186">
        <v>0</v>
      </c>
      <c r="AG897" s="167">
        <v>0</v>
      </c>
      <c r="AH897" s="186">
        <v>0</v>
      </c>
      <c r="AI897" s="186">
        <v>0</v>
      </c>
      <c r="AJ897" s="167">
        <v>0</v>
      </c>
      <c r="AK897" s="186">
        <v>0</v>
      </c>
      <c r="AL897" s="186">
        <v>0</v>
      </c>
      <c r="AM897" s="167">
        <v>0</v>
      </c>
      <c r="AN897" s="186">
        <v>0</v>
      </c>
      <c r="AO897" s="186">
        <v>0</v>
      </c>
      <c r="AP897" s="167">
        <v>0</v>
      </c>
      <c r="AQ897" s="189">
        <v>0</v>
      </c>
      <c r="AR897" s="190">
        <v>0</v>
      </c>
      <c r="AS897" s="190">
        <v>0</v>
      </c>
      <c r="AT897" s="190">
        <v>0</v>
      </c>
      <c r="AU897" s="190">
        <v>0</v>
      </c>
      <c r="AV897" s="189">
        <v>0</v>
      </c>
      <c r="AW897" s="189">
        <v>0</v>
      </c>
      <c r="AX897" s="189">
        <v>0</v>
      </c>
    </row>
    <row r="898" spans="1:50" ht="20.25" hidden="1" x14ac:dyDescent="0.3">
      <c r="A898" s="163" t="s">
        <v>938</v>
      </c>
      <c r="B898" s="164">
        <v>13</v>
      </c>
      <c r="C898" s="164">
        <v>13</v>
      </c>
      <c r="D898" s="164">
        <v>4</v>
      </c>
      <c r="E898" s="164">
        <v>13</v>
      </c>
      <c r="F898" s="164">
        <v>2.25</v>
      </c>
      <c r="G898" s="164">
        <v>6</v>
      </c>
      <c r="H898" s="164">
        <v>563</v>
      </c>
      <c r="I898" s="164">
        <v>469</v>
      </c>
      <c r="J898" s="164">
        <v>0</v>
      </c>
      <c r="K898" s="164">
        <v>13</v>
      </c>
      <c r="L898" s="164">
        <v>0</v>
      </c>
      <c r="M898" s="164">
        <v>13</v>
      </c>
      <c r="N898" s="164">
        <v>0</v>
      </c>
      <c r="O898" s="164">
        <v>0</v>
      </c>
      <c r="P898" s="164" t="s">
        <v>105</v>
      </c>
      <c r="Q898" s="164">
        <v>0</v>
      </c>
      <c r="R898" s="186">
        <v>0</v>
      </c>
      <c r="S898" s="186">
        <v>0</v>
      </c>
      <c r="T898" s="187">
        <v>13</v>
      </c>
      <c r="U898" s="187">
        <v>9</v>
      </c>
      <c r="V898" s="188">
        <v>0</v>
      </c>
      <c r="W898" s="188">
        <v>0</v>
      </c>
      <c r="X898" s="186">
        <v>0</v>
      </c>
      <c r="Y898" s="186">
        <v>0</v>
      </c>
      <c r="Z898" s="186">
        <v>0</v>
      </c>
      <c r="AA898" s="167">
        <v>0</v>
      </c>
      <c r="AB898" s="186">
        <v>0</v>
      </c>
      <c r="AC898" s="186">
        <v>0</v>
      </c>
      <c r="AD898" s="167">
        <v>0</v>
      </c>
      <c r="AE898" s="186">
        <v>0</v>
      </c>
      <c r="AF898" s="186">
        <v>0</v>
      </c>
      <c r="AG898" s="167">
        <v>0</v>
      </c>
      <c r="AH898" s="186">
        <v>0</v>
      </c>
      <c r="AI898" s="186">
        <v>0</v>
      </c>
      <c r="AJ898" s="167">
        <v>0</v>
      </c>
      <c r="AK898" s="186">
        <v>0</v>
      </c>
      <c r="AL898" s="186">
        <v>0</v>
      </c>
      <c r="AM898" s="167">
        <v>0</v>
      </c>
      <c r="AN898" s="186">
        <v>0</v>
      </c>
      <c r="AO898" s="186">
        <v>0</v>
      </c>
      <c r="AP898" s="167">
        <v>0</v>
      </c>
      <c r="AQ898" s="189">
        <v>13</v>
      </c>
      <c r="AR898" s="190">
        <v>0</v>
      </c>
      <c r="AS898" s="190">
        <v>0</v>
      </c>
      <c r="AT898" s="190">
        <v>0</v>
      </c>
      <c r="AU898" s="190">
        <v>13</v>
      </c>
      <c r="AV898" s="189">
        <v>13</v>
      </c>
      <c r="AW898" s="191">
        <v>4</v>
      </c>
      <c r="AX898" s="189">
        <v>320</v>
      </c>
    </row>
    <row r="899" spans="1:50" ht="20.25" hidden="1" x14ac:dyDescent="0.3">
      <c r="A899" s="163" t="s">
        <v>939</v>
      </c>
      <c r="B899" s="164">
        <v>0</v>
      </c>
      <c r="C899" s="164">
        <v>0</v>
      </c>
      <c r="D899" s="164">
        <v>0</v>
      </c>
      <c r="E899" s="164">
        <v>0</v>
      </c>
      <c r="F899" s="164">
        <v>0</v>
      </c>
      <c r="G899" s="164">
        <v>0</v>
      </c>
      <c r="H899" s="164">
        <v>0</v>
      </c>
      <c r="I899" s="164">
        <v>0</v>
      </c>
      <c r="J899" s="164">
        <v>0</v>
      </c>
      <c r="K899" s="164">
        <v>0</v>
      </c>
      <c r="L899" s="164">
        <v>0</v>
      </c>
      <c r="M899" s="164">
        <v>0</v>
      </c>
      <c r="N899" s="164">
        <v>0</v>
      </c>
      <c r="O899" s="164">
        <v>0</v>
      </c>
      <c r="P899" s="164" t="s">
        <v>105</v>
      </c>
      <c r="Q899" s="164" t="s">
        <v>105</v>
      </c>
      <c r="R899" s="186">
        <v>0</v>
      </c>
      <c r="S899" s="186">
        <v>0</v>
      </c>
      <c r="T899" s="187">
        <v>0</v>
      </c>
      <c r="U899" s="187">
        <v>0</v>
      </c>
      <c r="V899" s="188">
        <v>0</v>
      </c>
      <c r="W899" s="188">
        <v>0</v>
      </c>
      <c r="X899" s="186">
        <v>0</v>
      </c>
      <c r="Y899" s="186">
        <v>0</v>
      </c>
      <c r="Z899" s="186">
        <v>0</v>
      </c>
      <c r="AA899" s="167">
        <v>0</v>
      </c>
      <c r="AB899" s="186">
        <v>0</v>
      </c>
      <c r="AC899" s="186">
        <v>0</v>
      </c>
      <c r="AD899" s="167">
        <v>0</v>
      </c>
      <c r="AE899" s="186">
        <v>0</v>
      </c>
      <c r="AF899" s="186">
        <v>0</v>
      </c>
      <c r="AG899" s="167">
        <v>0</v>
      </c>
      <c r="AH899" s="186">
        <v>0</v>
      </c>
      <c r="AI899" s="186">
        <v>0</v>
      </c>
      <c r="AJ899" s="167">
        <v>0</v>
      </c>
      <c r="AK899" s="186">
        <v>0</v>
      </c>
      <c r="AL899" s="186">
        <v>0</v>
      </c>
      <c r="AM899" s="167">
        <v>0</v>
      </c>
      <c r="AN899" s="186">
        <v>0</v>
      </c>
      <c r="AO899" s="186">
        <v>0</v>
      </c>
      <c r="AP899" s="167">
        <v>0</v>
      </c>
      <c r="AQ899" s="189">
        <v>0</v>
      </c>
      <c r="AR899" s="190">
        <v>0</v>
      </c>
      <c r="AS899" s="190">
        <v>0</v>
      </c>
      <c r="AT899" s="190">
        <v>0</v>
      </c>
      <c r="AU899" s="190">
        <v>0</v>
      </c>
      <c r="AV899" s="189">
        <v>0</v>
      </c>
      <c r="AW899" s="189">
        <v>0</v>
      </c>
      <c r="AX899" s="189">
        <v>0</v>
      </c>
    </row>
    <row r="900" spans="1:50" ht="20.25" hidden="1" x14ac:dyDescent="0.3">
      <c r="A900" s="163" t="s">
        <v>940</v>
      </c>
      <c r="B900" s="164">
        <v>9</v>
      </c>
      <c r="C900" s="164">
        <v>9</v>
      </c>
      <c r="D900" s="164">
        <v>5</v>
      </c>
      <c r="E900" s="164">
        <v>9</v>
      </c>
      <c r="F900" s="164">
        <v>2.25</v>
      </c>
      <c r="G900" s="164">
        <v>4</v>
      </c>
      <c r="H900" s="164">
        <v>450</v>
      </c>
      <c r="I900" s="164">
        <v>390</v>
      </c>
      <c r="J900" s="164">
        <v>0</v>
      </c>
      <c r="K900" s="164">
        <v>0</v>
      </c>
      <c r="L900" s="164">
        <v>0</v>
      </c>
      <c r="M900" s="164">
        <v>0</v>
      </c>
      <c r="N900" s="164">
        <v>0</v>
      </c>
      <c r="O900" s="164">
        <v>0</v>
      </c>
      <c r="P900" s="164" t="s">
        <v>105</v>
      </c>
      <c r="Q900" s="164" t="s">
        <v>105</v>
      </c>
      <c r="R900" s="186">
        <v>0</v>
      </c>
      <c r="S900" s="186">
        <v>0</v>
      </c>
      <c r="T900" s="187">
        <v>0.5</v>
      </c>
      <c r="U900" s="187">
        <v>4.5</v>
      </c>
      <c r="V900" s="188">
        <v>0</v>
      </c>
      <c r="W900" s="188">
        <v>0</v>
      </c>
      <c r="X900" s="186">
        <v>0</v>
      </c>
      <c r="Y900" s="186">
        <v>0</v>
      </c>
      <c r="Z900" s="186">
        <v>0</v>
      </c>
      <c r="AA900" s="167">
        <v>0</v>
      </c>
      <c r="AB900" s="186">
        <v>0</v>
      </c>
      <c r="AC900" s="186">
        <v>0</v>
      </c>
      <c r="AD900" s="167">
        <v>0</v>
      </c>
      <c r="AE900" s="186">
        <v>0</v>
      </c>
      <c r="AF900" s="186">
        <v>0</v>
      </c>
      <c r="AG900" s="167">
        <v>0</v>
      </c>
      <c r="AH900" s="186">
        <v>0</v>
      </c>
      <c r="AI900" s="186">
        <v>0</v>
      </c>
      <c r="AJ900" s="167">
        <v>0</v>
      </c>
      <c r="AK900" s="186">
        <v>0</v>
      </c>
      <c r="AL900" s="186">
        <v>0</v>
      </c>
      <c r="AM900" s="167">
        <v>0</v>
      </c>
      <c r="AN900" s="186">
        <v>0</v>
      </c>
      <c r="AO900" s="186">
        <v>0</v>
      </c>
      <c r="AP900" s="167">
        <v>0</v>
      </c>
      <c r="AQ900" s="189">
        <v>9</v>
      </c>
      <c r="AR900" s="190">
        <v>0</v>
      </c>
      <c r="AS900" s="190">
        <v>0</v>
      </c>
      <c r="AT900" s="190">
        <v>0</v>
      </c>
      <c r="AU900" s="190">
        <v>9</v>
      </c>
      <c r="AV900" s="189">
        <v>9</v>
      </c>
      <c r="AW900" s="189">
        <v>2.25</v>
      </c>
      <c r="AX900" s="189">
        <v>250</v>
      </c>
    </row>
    <row r="901" spans="1:50" ht="20.25" hidden="1" x14ac:dyDescent="0.3">
      <c r="A901" s="163" t="s">
        <v>941</v>
      </c>
      <c r="B901" s="164">
        <v>0</v>
      </c>
      <c r="C901" s="164">
        <v>0</v>
      </c>
      <c r="D901" s="164">
        <v>0</v>
      </c>
      <c r="E901" s="164">
        <v>0</v>
      </c>
      <c r="F901" s="164">
        <v>0</v>
      </c>
      <c r="G901" s="164">
        <v>0</v>
      </c>
      <c r="H901" s="164">
        <v>0</v>
      </c>
      <c r="I901" s="164">
        <v>0</v>
      </c>
      <c r="J901" s="164">
        <v>0</v>
      </c>
      <c r="K901" s="164">
        <v>0</v>
      </c>
      <c r="L901" s="164">
        <v>0</v>
      </c>
      <c r="M901" s="164">
        <v>0</v>
      </c>
      <c r="N901" s="164">
        <v>0</v>
      </c>
      <c r="O901" s="164">
        <v>0</v>
      </c>
      <c r="P901" s="164" t="s">
        <v>105</v>
      </c>
      <c r="Q901" s="164" t="s">
        <v>105</v>
      </c>
      <c r="R901" s="186">
        <v>0</v>
      </c>
      <c r="S901" s="186">
        <v>0</v>
      </c>
      <c r="T901" s="187">
        <v>0</v>
      </c>
      <c r="U901" s="187">
        <v>0</v>
      </c>
      <c r="V901" s="188">
        <v>0</v>
      </c>
      <c r="W901" s="188">
        <v>0</v>
      </c>
      <c r="X901" s="186">
        <v>0</v>
      </c>
      <c r="Y901" s="186">
        <v>0</v>
      </c>
      <c r="Z901" s="186">
        <v>0</v>
      </c>
      <c r="AA901" s="167">
        <v>0</v>
      </c>
      <c r="AB901" s="186">
        <v>0</v>
      </c>
      <c r="AC901" s="186">
        <v>0</v>
      </c>
      <c r="AD901" s="167">
        <v>0</v>
      </c>
      <c r="AE901" s="186">
        <v>0</v>
      </c>
      <c r="AF901" s="186">
        <v>0</v>
      </c>
      <c r="AG901" s="167">
        <v>0</v>
      </c>
      <c r="AH901" s="186">
        <v>0</v>
      </c>
      <c r="AI901" s="186">
        <v>0</v>
      </c>
      <c r="AJ901" s="167">
        <v>0</v>
      </c>
      <c r="AK901" s="186">
        <v>0</v>
      </c>
      <c r="AL901" s="186">
        <v>0</v>
      </c>
      <c r="AM901" s="167">
        <v>0</v>
      </c>
      <c r="AN901" s="186">
        <v>0</v>
      </c>
      <c r="AO901" s="186">
        <v>0</v>
      </c>
      <c r="AP901" s="167">
        <v>0</v>
      </c>
      <c r="AQ901" s="189">
        <v>0</v>
      </c>
      <c r="AR901" s="190">
        <v>0</v>
      </c>
      <c r="AS901" s="190">
        <v>0</v>
      </c>
      <c r="AT901" s="190">
        <v>0</v>
      </c>
      <c r="AU901" s="190">
        <v>0</v>
      </c>
      <c r="AV901" s="189">
        <v>0</v>
      </c>
      <c r="AW901" s="189">
        <v>0</v>
      </c>
      <c r="AX901" s="189">
        <v>0</v>
      </c>
    </row>
    <row r="902" spans="1:50" ht="20.25" hidden="1" x14ac:dyDescent="0.3">
      <c r="A902" s="163" t="s">
        <v>942</v>
      </c>
      <c r="B902" s="164">
        <v>14</v>
      </c>
      <c r="C902" s="164">
        <v>14</v>
      </c>
      <c r="D902" s="164">
        <v>0</v>
      </c>
      <c r="E902" s="164">
        <v>0</v>
      </c>
      <c r="F902" s="164">
        <v>0</v>
      </c>
      <c r="G902" s="164">
        <v>0</v>
      </c>
      <c r="H902" s="164">
        <v>0</v>
      </c>
      <c r="I902" s="164">
        <v>0</v>
      </c>
      <c r="J902" s="164">
        <v>0</v>
      </c>
      <c r="K902" s="164">
        <v>0</v>
      </c>
      <c r="L902" s="164">
        <v>0</v>
      </c>
      <c r="M902" s="164">
        <v>0</v>
      </c>
      <c r="N902" s="164">
        <v>0</v>
      </c>
      <c r="O902" s="164">
        <v>0</v>
      </c>
      <c r="P902" s="164" t="s">
        <v>105</v>
      </c>
      <c r="Q902" s="164" t="s">
        <v>105</v>
      </c>
      <c r="R902" s="186">
        <v>0</v>
      </c>
      <c r="S902" s="186">
        <v>0</v>
      </c>
      <c r="T902" s="187">
        <v>3.7149999999999999</v>
      </c>
      <c r="U902" s="187">
        <v>4.47</v>
      </c>
      <c r="V902" s="188">
        <v>0</v>
      </c>
      <c r="W902" s="188">
        <v>0</v>
      </c>
      <c r="X902" s="186">
        <v>0</v>
      </c>
      <c r="Y902" s="186">
        <v>0</v>
      </c>
      <c r="Z902" s="186">
        <v>0</v>
      </c>
      <c r="AA902" s="167">
        <v>0</v>
      </c>
      <c r="AB902" s="186">
        <v>0</v>
      </c>
      <c r="AC902" s="186">
        <v>0</v>
      </c>
      <c r="AD902" s="167">
        <v>0</v>
      </c>
      <c r="AE902" s="186">
        <v>0</v>
      </c>
      <c r="AF902" s="186">
        <v>0</v>
      </c>
      <c r="AG902" s="167">
        <v>0</v>
      </c>
      <c r="AH902" s="186">
        <v>0</v>
      </c>
      <c r="AI902" s="186">
        <v>0</v>
      </c>
      <c r="AJ902" s="167">
        <v>0</v>
      </c>
      <c r="AK902" s="186">
        <v>0</v>
      </c>
      <c r="AL902" s="186">
        <v>0</v>
      </c>
      <c r="AM902" s="167">
        <v>0</v>
      </c>
      <c r="AN902" s="186">
        <v>0</v>
      </c>
      <c r="AO902" s="186">
        <v>0</v>
      </c>
      <c r="AP902" s="167">
        <v>0</v>
      </c>
      <c r="AQ902" s="189">
        <v>14</v>
      </c>
      <c r="AR902" s="190">
        <v>0</v>
      </c>
      <c r="AS902" s="190">
        <v>0</v>
      </c>
      <c r="AT902" s="190">
        <v>14</v>
      </c>
      <c r="AU902" s="190">
        <v>0</v>
      </c>
      <c r="AV902" s="189">
        <v>14</v>
      </c>
      <c r="AW902" s="189">
        <v>3.08</v>
      </c>
      <c r="AX902" s="189">
        <v>220</v>
      </c>
    </row>
    <row r="903" spans="1:50" ht="20.25" hidden="1" x14ac:dyDescent="0.3">
      <c r="A903" s="163" t="s">
        <v>943</v>
      </c>
      <c r="B903" s="164">
        <v>0</v>
      </c>
      <c r="C903" s="164">
        <v>0</v>
      </c>
      <c r="D903" s="164">
        <v>0</v>
      </c>
      <c r="E903" s="164">
        <v>0</v>
      </c>
      <c r="F903" s="164">
        <v>0</v>
      </c>
      <c r="G903" s="164">
        <v>0</v>
      </c>
      <c r="H903" s="164">
        <v>0</v>
      </c>
      <c r="I903" s="164">
        <v>0</v>
      </c>
      <c r="J903" s="164">
        <v>0</v>
      </c>
      <c r="K903" s="164">
        <v>0</v>
      </c>
      <c r="L903" s="164">
        <v>0</v>
      </c>
      <c r="M903" s="164">
        <v>0</v>
      </c>
      <c r="N903" s="164">
        <v>0</v>
      </c>
      <c r="O903" s="164">
        <v>0</v>
      </c>
      <c r="P903" s="164" t="s">
        <v>105</v>
      </c>
      <c r="Q903" s="164" t="s">
        <v>105</v>
      </c>
      <c r="R903" s="186">
        <v>0</v>
      </c>
      <c r="S903" s="186">
        <v>0</v>
      </c>
      <c r="T903" s="187">
        <v>0</v>
      </c>
      <c r="U903" s="187">
        <v>0</v>
      </c>
      <c r="V903" s="188">
        <v>0</v>
      </c>
      <c r="W903" s="188">
        <v>0</v>
      </c>
      <c r="X903" s="186">
        <v>0</v>
      </c>
      <c r="Y903" s="186">
        <v>0</v>
      </c>
      <c r="Z903" s="186">
        <v>0</v>
      </c>
      <c r="AA903" s="167">
        <v>0</v>
      </c>
      <c r="AB903" s="186">
        <v>0</v>
      </c>
      <c r="AC903" s="186">
        <v>0</v>
      </c>
      <c r="AD903" s="167">
        <v>0</v>
      </c>
      <c r="AE903" s="186">
        <v>0</v>
      </c>
      <c r="AF903" s="186">
        <v>0</v>
      </c>
      <c r="AG903" s="167">
        <v>0</v>
      </c>
      <c r="AH903" s="186">
        <v>0</v>
      </c>
      <c r="AI903" s="186">
        <v>0</v>
      </c>
      <c r="AJ903" s="167">
        <v>0</v>
      </c>
      <c r="AK903" s="186">
        <v>0</v>
      </c>
      <c r="AL903" s="186">
        <v>0</v>
      </c>
      <c r="AM903" s="167">
        <v>0</v>
      </c>
      <c r="AN903" s="186">
        <v>0</v>
      </c>
      <c r="AO903" s="186">
        <v>0</v>
      </c>
      <c r="AP903" s="167">
        <v>0</v>
      </c>
      <c r="AQ903" s="189">
        <v>0</v>
      </c>
      <c r="AR903" s="190">
        <v>0</v>
      </c>
      <c r="AS903" s="190">
        <v>0</v>
      </c>
      <c r="AT903" s="190">
        <v>0</v>
      </c>
      <c r="AU903" s="190">
        <v>0</v>
      </c>
      <c r="AV903" s="189">
        <v>0</v>
      </c>
      <c r="AW903" s="189">
        <v>0</v>
      </c>
      <c r="AX903" s="189"/>
    </row>
    <row r="904" spans="1:50" ht="20.25" hidden="1" x14ac:dyDescent="0.3">
      <c r="A904" s="163" t="s">
        <v>944</v>
      </c>
      <c r="B904" s="164">
        <v>9</v>
      </c>
      <c r="C904" s="164">
        <v>0</v>
      </c>
      <c r="D904" s="164">
        <v>6</v>
      </c>
      <c r="E904" s="164">
        <v>0</v>
      </c>
      <c r="F904" s="164">
        <v>2.94</v>
      </c>
      <c r="G904" s="164">
        <v>0</v>
      </c>
      <c r="H904" s="164">
        <v>490</v>
      </c>
      <c r="I904" s="164">
        <v>0</v>
      </c>
      <c r="J904" s="164">
        <v>0</v>
      </c>
      <c r="K904" s="164">
        <v>0</v>
      </c>
      <c r="L904" s="164">
        <v>0</v>
      </c>
      <c r="M904" s="164">
        <v>0</v>
      </c>
      <c r="N904" s="164">
        <v>0</v>
      </c>
      <c r="O904" s="164">
        <v>0</v>
      </c>
      <c r="P904" s="164" t="s">
        <v>105</v>
      </c>
      <c r="Q904" s="164" t="s">
        <v>105</v>
      </c>
      <c r="R904" s="186">
        <v>0</v>
      </c>
      <c r="S904" s="186">
        <v>0</v>
      </c>
      <c r="T904" s="187">
        <v>0</v>
      </c>
      <c r="U904" s="187">
        <v>0</v>
      </c>
      <c r="V904" s="188">
        <v>0</v>
      </c>
      <c r="W904" s="188">
        <v>0</v>
      </c>
      <c r="X904" s="186">
        <v>0</v>
      </c>
      <c r="Y904" s="186">
        <v>0</v>
      </c>
      <c r="Z904" s="186">
        <v>0</v>
      </c>
      <c r="AA904" s="167">
        <v>0</v>
      </c>
      <c r="AB904" s="186">
        <v>0</v>
      </c>
      <c r="AC904" s="186">
        <v>0</v>
      </c>
      <c r="AD904" s="167">
        <v>0</v>
      </c>
      <c r="AE904" s="186">
        <v>0</v>
      </c>
      <c r="AF904" s="186">
        <v>0</v>
      </c>
      <c r="AG904" s="167">
        <v>0</v>
      </c>
      <c r="AH904" s="186">
        <v>0</v>
      </c>
      <c r="AI904" s="186">
        <v>0</v>
      </c>
      <c r="AJ904" s="167">
        <v>0</v>
      </c>
      <c r="AK904" s="186">
        <v>0</v>
      </c>
      <c r="AL904" s="186">
        <v>0</v>
      </c>
      <c r="AM904" s="167">
        <v>0</v>
      </c>
      <c r="AN904" s="186">
        <v>0</v>
      </c>
      <c r="AO904" s="186">
        <v>0</v>
      </c>
      <c r="AP904" s="167">
        <v>0</v>
      </c>
      <c r="AQ904" s="189">
        <v>0</v>
      </c>
      <c r="AR904" s="190">
        <v>0</v>
      </c>
      <c r="AS904" s="190">
        <v>0</v>
      </c>
      <c r="AT904" s="190">
        <v>0</v>
      </c>
      <c r="AU904" s="190">
        <v>0</v>
      </c>
      <c r="AV904" s="189">
        <v>0</v>
      </c>
      <c r="AW904" s="189">
        <v>0</v>
      </c>
      <c r="AX904" s="189">
        <v>0</v>
      </c>
    </row>
    <row r="905" spans="1:50" ht="20.25" hidden="1" x14ac:dyDescent="0.3">
      <c r="A905" s="163" t="s">
        <v>945</v>
      </c>
      <c r="B905" s="164">
        <v>9</v>
      </c>
      <c r="C905" s="164">
        <v>9</v>
      </c>
      <c r="D905" s="164">
        <v>0</v>
      </c>
      <c r="E905" s="164">
        <v>0</v>
      </c>
      <c r="F905" s="164">
        <v>0</v>
      </c>
      <c r="G905" s="164">
        <v>0</v>
      </c>
      <c r="H905" s="164">
        <v>0</v>
      </c>
      <c r="I905" s="164">
        <v>0</v>
      </c>
      <c r="J905" s="164">
        <v>0</v>
      </c>
      <c r="K905" s="164">
        <v>0</v>
      </c>
      <c r="L905" s="164">
        <v>0</v>
      </c>
      <c r="M905" s="164">
        <v>0</v>
      </c>
      <c r="N905" s="164">
        <v>0</v>
      </c>
      <c r="O905" s="164">
        <v>0</v>
      </c>
      <c r="P905" s="164" t="s">
        <v>105</v>
      </c>
      <c r="Q905" s="164" t="s">
        <v>105</v>
      </c>
      <c r="R905" s="186">
        <v>0</v>
      </c>
      <c r="S905" s="186">
        <v>0</v>
      </c>
      <c r="T905" s="187">
        <v>0</v>
      </c>
      <c r="U905" s="187">
        <v>0</v>
      </c>
      <c r="V905" s="188">
        <v>0</v>
      </c>
      <c r="W905" s="188">
        <v>0</v>
      </c>
      <c r="X905" s="186">
        <v>0</v>
      </c>
      <c r="Y905" s="186">
        <v>0</v>
      </c>
      <c r="Z905" s="186">
        <v>0</v>
      </c>
      <c r="AA905" s="167">
        <v>0</v>
      </c>
      <c r="AB905" s="186">
        <v>0</v>
      </c>
      <c r="AC905" s="186">
        <v>0</v>
      </c>
      <c r="AD905" s="167">
        <v>0</v>
      </c>
      <c r="AE905" s="186">
        <v>0</v>
      </c>
      <c r="AF905" s="186">
        <v>0</v>
      </c>
      <c r="AG905" s="167">
        <v>0</v>
      </c>
      <c r="AH905" s="186">
        <v>0</v>
      </c>
      <c r="AI905" s="186">
        <v>0</v>
      </c>
      <c r="AJ905" s="167">
        <v>0</v>
      </c>
      <c r="AK905" s="186">
        <v>0</v>
      </c>
      <c r="AL905" s="186">
        <v>0</v>
      </c>
      <c r="AM905" s="167">
        <v>0</v>
      </c>
      <c r="AN905" s="186">
        <v>0</v>
      </c>
      <c r="AO905" s="186">
        <v>0</v>
      </c>
      <c r="AP905" s="167">
        <v>0</v>
      </c>
      <c r="AQ905" s="189">
        <v>9</v>
      </c>
      <c r="AR905" s="190">
        <v>0</v>
      </c>
      <c r="AS905" s="190">
        <v>0</v>
      </c>
      <c r="AT905" s="190">
        <v>0</v>
      </c>
      <c r="AU905" s="190">
        <v>0</v>
      </c>
      <c r="AV905" s="189">
        <v>0</v>
      </c>
      <c r="AW905" s="189">
        <v>0</v>
      </c>
      <c r="AX905" s="189">
        <v>0</v>
      </c>
    </row>
    <row r="906" spans="1:50" ht="20.25" hidden="1" x14ac:dyDescent="0.3">
      <c r="A906" s="181" t="s">
        <v>946</v>
      </c>
      <c r="B906" s="164">
        <v>184</v>
      </c>
      <c r="C906" s="164">
        <v>184</v>
      </c>
      <c r="D906" s="164">
        <v>182</v>
      </c>
      <c r="E906" s="164">
        <v>183</v>
      </c>
      <c r="F906" s="164">
        <v>101.91</v>
      </c>
      <c r="G906" s="164">
        <v>115.76</v>
      </c>
      <c r="H906" s="164">
        <v>560</v>
      </c>
      <c r="I906" s="164">
        <v>633</v>
      </c>
      <c r="J906" s="164">
        <v>191</v>
      </c>
      <c r="K906" s="164">
        <v>191</v>
      </c>
      <c r="L906" s="164">
        <v>190</v>
      </c>
      <c r="M906" s="164">
        <v>190</v>
      </c>
      <c r="N906" s="164">
        <v>17</v>
      </c>
      <c r="O906" s="164">
        <v>106</v>
      </c>
      <c r="P906" s="164">
        <v>89</v>
      </c>
      <c r="Q906" s="164">
        <v>558</v>
      </c>
      <c r="R906" s="186">
        <v>172</v>
      </c>
      <c r="S906" s="186">
        <v>0</v>
      </c>
      <c r="T906" s="187">
        <v>87.949999999999989</v>
      </c>
      <c r="U906" s="187">
        <v>86.09</v>
      </c>
      <c r="V906" s="188">
        <v>0</v>
      </c>
      <c r="W906" s="188">
        <v>0</v>
      </c>
      <c r="X906" s="186">
        <v>187</v>
      </c>
      <c r="Y906" s="186">
        <v>0</v>
      </c>
      <c r="Z906" s="186">
        <v>0</v>
      </c>
      <c r="AA906" s="157">
        <v>0</v>
      </c>
      <c r="AB906" s="186">
        <v>0</v>
      </c>
      <c r="AC906" s="186">
        <v>0</v>
      </c>
      <c r="AD906" s="157">
        <v>0</v>
      </c>
      <c r="AE906" s="186">
        <v>0</v>
      </c>
      <c r="AF906" s="186">
        <v>0</v>
      </c>
      <c r="AG906" s="157">
        <v>0</v>
      </c>
      <c r="AH906" s="186">
        <v>0</v>
      </c>
      <c r="AI906" s="186">
        <v>0</v>
      </c>
      <c r="AJ906" s="157">
        <v>0</v>
      </c>
      <c r="AK906" s="186">
        <v>0</v>
      </c>
      <c r="AL906" s="186">
        <v>0</v>
      </c>
      <c r="AM906" s="157">
        <v>0</v>
      </c>
      <c r="AN906" s="186">
        <v>0</v>
      </c>
      <c r="AO906" s="186">
        <v>0</v>
      </c>
      <c r="AP906" s="157">
        <v>0</v>
      </c>
      <c r="AQ906" s="189">
        <v>184</v>
      </c>
      <c r="AR906" s="190">
        <v>0</v>
      </c>
      <c r="AS906" s="190">
        <v>0</v>
      </c>
      <c r="AT906" s="190">
        <v>1</v>
      </c>
      <c r="AU906" s="190">
        <v>183</v>
      </c>
      <c r="AV906" s="189">
        <v>184</v>
      </c>
      <c r="AW906" s="190">
        <v>109.69</v>
      </c>
      <c r="AX906" s="189">
        <v>596</v>
      </c>
    </row>
    <row r="907" spans="1:50" ht="20.25" hidden="1" x14ac:dyDescent="0.3">
      <c r="A907" s="163" t="s">
        <v>947</v>
      </c>
      <c r="B907" s="164">
        <v>3</v>
      </c>
      <c r="C907" s="164">
        <v>3</v>
      </c>
      <c r="D907" s="164">
        <v>2</v>
      </c>
      <c r="E907" s="164">
        <v>2</v>
      </c>
      <c r="F907" s="164">
        <v>0.84</v>
      </c>
      <c r="G907" s="164">
        <v>0.89</v>
      </c>
      <c r="H907" s="164">
        <v>422</v>
      </c>
      <c r="I907" s="164">
        <v>443</v>
      </c>
      <c r="J907" s="164">
        <v>0</v>
      </c>
      <c r="K907" s="164">
        <v>0</v>
      </c>
      <c r="L907" s="164">
        <v>0</v>
      </c>
      <c r="M907" s="164">
        <v>0</v>
      </c>
      <c r="N907" s="164">
        <v>0</v>
      </c>
      <c r="O907" s="164">
        <v>0</v>
      </c>
      <c r="P907" s="164" t="s">
        <v>105</v>
      </c>
      <c r="Q907" s="164" t="s">
        <v>105</v>
      </c>
      <c r="R907" s="186">
        <v>0</v>
      </c>
      <c r="S907" s="186">
        <v>0</v>
      </c>
      <c r="T907" s="187">
        <v>3.1475</v>
      </c>
      <c r="U907" s="187">
        <v>3.4</v>
      </c>
      <c r="V907" s="188">
        <v>0</v>
      </c>
      <c r="W907" s="188">
        <v>0</v>
      </c>
      <c r="X907" s="186">
        <v>0</v>
      </c>
      <c r="Y907" s="186">
        <v>0</v>
      </c>
      <c r="Z907" s="186">
        <v>0</v>
      </c>
      <c r="AA907" s="167">
        <v>0</v>
      </c>
      <c r="AB907" s="186">
        <v>0</v>
      </c>
      <c r="AC907" s="186">
        <v>0</v>
      </c>
      <c r="AD907" s="167">
        <v>0</v>
      </c>
      <c r="AE907" s="186">
        <v>0</v>
      </c>
      <c r="AF907" s="186">
        <v>0</v>
      </c>
      <c r="AG907" s="167">
        <v>0</v>
      </c>
      <c r="AH907" s="186">
        <v>0</v>
      </c>
      <c r="AI907" s="186">
        <v>0</v>
      </c>
      <c r="AJ907" s="167">
        <v>0</v>
      </c>
      <c r="AK907" s="186">
        <v>0</v>
      </c>
      <c r="AL907" s="186">
        <v>0</v>
      </c>
      <c r="AM907" s="167">
        <v>0</v>
      </c>
      <c r="AN907" s="186">
        <v>0</v>
      </c>
      <c r="AO907" s="186">
        <v>0</v>
      </c>
      <c r="AP907" s="167">
        <v>0</v>
      </c>
      <c r="AQ907" s="189">
        <v>3</v>
      </c>
      <c r="AR907" s="190">
        <v>0</v>
      </c>
      <c r="AS907" s="190">
        <v>0</v>
      </c>
      <c r="AT907" s="190">
        <v>1</v>
      </c>
      <c r="AU907" s="190">
        <v>2</v>
      </c>
      <c r="AV907" s="189">
        <v>3</v>
      </c>
      <c r="AW907" s="189">
        <v>1.3</v>
      </c>
      <c r="AX907" s="189">
        <v>433</v>
      </c>
    </row>
    <row r="908" spans="1:50" ht="20.25" hidden="1" x14ac:dyDescent="0.3">
      <c r="A908" s="163" t="s">
        <v>948</v>
      </c>
      <c r="B908" s="164">
        <v>3</v>
      </c>
      <c r="C908" s="164">
        <v>3</v>
      </c>
      <c r="D908" s="164">
        <v>3</v>
      </c>
      <c r="E908" s="164">
        <v>3</v>
      </c>
      <c r="F908" s="164">
        <v>2</v>
      </c>
      <c r="G908" s="164">
        <v>2</v>
      </c>
      <c r="H908" s="164">
        <v>535</v>
      </c>
      <c r="I908" s="164">
        <v>590</v>
      </c>
      <c r="J908" s="164">
        <v>0</v>
      </c>
      <c r="K908" s="164">
        <v>0</v>
      </c>
      <c r="L908" s="164">
        <v>0</v>
      </c>
      <c r="M908" s="164">
        <v>0</v>
      </c>
      <c r="N908" s="164">
        <v>0</v>
      </c>
      <c r="O908" s="164">
        <v>0</v>
      </c>
      <c r="P908" s="164" t="s">
        <v>105</v>
      </c>
      <c r="Q908" s="164" t="s">
        <v>105</v>
      </c>
      <c r="R908" s="186">
        <v>1</v>
      </c>
      <c r="S908" s="186">
        <v>0</v>
      </c>
      <c r="T908" s="187">
        <v>5.25</v>
      </c>
      <c r="U908" s="187">
        <v>4.25</v>
      </c>
      <c r="V908" s="188">
        <v>0</v>
      </c>
      <c r="W908" s="188">
        <v>0</v>
      </c>
      <c r="X908" s="186">
        <v>0</v>
      </c>
      <c r="Y908" s="186">
        <v>0</v>
      </c>
      <c r="Z908" s="186">
        <v>0</v>
      </c>
      <c r="AA908" s="167">
        <v>0</v>
      </c>
      <c r="AB908" s="186">
        <v>0</v>
      </c>
      <c r="AC908" s="186">
        <v>0</v>
      </c>
      <c r="AD908" s="167">
        <v>0</v>
      </c>
      <c r="AE908" s="186">
        <v>0</v>
      </c>
      <c r="AF908" s="186">
        <v>0</v>
      </c>
      <c r="AG908" s="167">
        <v>0</v>
      </c>
      <c r="AH908" s="186">
        <v>0</v>
      </c>
      <c r="AI908" s="186">
        <v>0</v>
      </c>
      <c r="AJ908" s="167">
        <v>0</v>
      </c>
      <c r="AK908" s="186">
        <v>0</v>
      </c>
      <c r="AL908" s="186">
        <v>0</v>
      </c>
      <c r="AM908" s="167">
        <v>0</v>
      </c>
      <c r="AN908" s="186">
        <v>0</v>
      </c>
      <c r="AO908" s="186">
        <v>0</v>
      </c>
      <c r="AP908" s="167">
        <v>0</v>
      </c>
      <c r="AQ908" s="189">
        <v>3</v>
      </c>
      <c r="AR908" s="190">
        <v>0</v>
      </c>
      <c r="AS908" s="190">
        <v>0</v>
      </c>
      <c r="AT908" s="190">
        <v>0</v>
      </c>
      <c r="AU908" s="190">
        <v>3</v>
      </c>
      <c r="AV908" s="189">
        <v>3</v>
      </c>
      <c r="AW908" s="189">
        <v>1.69</v>
      </c>
      <c r="AX908" s="189">
        <v>563</v>
      </c>
    </row>
    <row r="909" spans="1:50" ht="20.25" hidden="1" x14ac:dyDescent="0.3">
      <c r="A909" s="163" t="s">
        <v>949</v>
      </c>
      <c r="B909" s="164">
        <v>0</v>
      </c>
      <c r="C909" s="164">
        <v>0</v>
      </c>
      <c r="D909" s="164">
        <v>0</v>
      </c>
      <c r="E909" s="164">
        <v>0</v>
      </c>
      <c r="F909" s="164">
        <v>0</v>
      </c>
      <c r="G909" s="164">
        <v>0</v>
      </c>
      <c r="H909" s="164">
        <v>0</v>
      </c>
      <c r="I909" s="164">
        <v>0</v>
      </c>
      <c r="J909" s="164">
        <v>0</v>
      </c>
      <c r="K909" s="164">
        <v>0</v>
      </c>
      <c r="L909" s="164">
        <v>0</v>
      </c>
      <c r="M909" s="164">
        <v>0</v>
      </c>
      <c r="N909" s="164">
        <v>0</v>
      </c>
      <c r="O909" s="164">
        <v>0</v>
      </c>
      <c r="P909" s="164" t="s">
        <v>105</v>
      </c>
      <c r="Q909" s="164" t="s">
        <v>105</v>
      </c>
      <c r="R909" s="186">
        <v>1</v>
      </c>
      <c r="S909" s="186">
        <v>0</v>
      </c>
      <c r="T909" s="187">
        <v>3</v>
      </c>
      <c r="U909" s="187">
        <v>2.5</v>
      </c>
      <c r="V909" s="188">
        <v>0</v>
      </c>
      <c r="W909" s="188">
        <v>0</v>
      </c>
      <c r="X909" s="186">
        <v>0</v>
      </c>
      <c r="Y909" s="186">
        <v>0</v>
      </c>
      <c r="Z909" s="186">
        <v>0</v>
      </c>
      <c r="AA909" s="167">
        <v>0</v>
      </c>
      <c r="AB909" s="186">
        <v>0</v>
      </c>
      <c r="AC909" s="186">
        <v>0</v>
      </c>
      <c r="AD909" s="167">
        <v>0</v>
      </c>
      <c r="AE909" s="186">
        <v>0</v>
      </c>
      <c r="AF909" s="186">
        <v>0</v>
      </c>
      <c r="AG909" s="167">
        <v>0</v>
      </c>
      <c r="AH909" s="186">
        <v>0</v>
      </c>
      <c r="AI909" s="186">
        <v>0</v>
      </c>
      <c r="AJ909" s="167">
        <v>0</v>
      </c>
      <c r="AK909" s="186">
        <v>0</v>
      </c>
      <c r="AL909" s="186">
        <v>0</v>
      </c>
      <c r="AM909" s="167">
        <v>0</v>
      </c>
      <c r="AN909" s="186">
        <v>0</v>
      </c>
      <c r="AO909" s="186">
        <v>0</v>
      </c>
      <c r="AP909" s="167">
        <v>0</v>
      </c>
      <c r="AQ909" s="189">
        <v>0</v>
      </c>
      <c r="AR909" s="190">
        <v>0</v>
      </c>
      <c r="AS909" s="190">
        <v>0</v>
      </c>
      <c r="AT909" s="190">
        <v>0</v>
      </c>
      <c r="AU909" s="190">
        <v>0</v>
      </c>
      <c r="AV909" s="189">
        <v>0</v>
      </c>
      <c r="AW909" s="189">
        <v>0</v>
      </c>
      <c r="AX909" s="189"/>
    </row>
    <row r="910" spans="1:50" ht="20.25" hidden="1" x14ac:dyDescent="0.3">
      <c r="A910" s="163" t="s">
        <v>950</v>
      </c>
      <c r="B910" s="164">
        <v>8</v>
      </c>
      <c r="C910" s="164">
        <v>8</v>
      </c>
      <c r="D910" s="164">
        <v>8</v>
      </c>
      <c r="E910" s="164">
        <v>8</v>
      </c>
      <c r="F910" s="164">
        <v>3</v>
      </c>
      <c r="G910" s="164">
        <v>4</v>
      </c>
      <c r="H910" s="164">
        <v>411</v>
      </c>
      <c r="I910" s="164">
        <v>457</v>
      </c>
      <c r="J910" s="164">
        <v>0</v>
      </c>
      <c r="K910" s="164">
        <v>0</v>
      </c>
      <c r="L910" s="164">
        <v>0</v>
      </c>
      <c r="M910" s="164">
        <v>0</v>
      </c>
      <c r="N910" s="164">
        <v>0</v>
      </c>
      <c r="O910" s="164">
        <v>0</v>
      </c>
      <c r="P910" s="164" t="s">
        <v>105</v>
      </c>
      <c r="Q910" s="164" t="s">
        <v>105</v>
      </c>
      <c r="R910" s="186">
        <v>8</v>
      </c>
      <c r="S910" s="186">
        <v>0</v>
      </c>
      <c r="T910" s="187">
        <v>8.9949999999999992</v>
      </c>
      <c r="U910" s="187">
        <v>1.25</v>
      </c>
      <c r="V910" s="188">
        <v>0</v>
      </c>
      <c r="W910" s="188">
        <v>0</v>
      </c>
      <c r="X910" s="186">
        <v>0</v>
      </c>
      <c r="Y910" s="186">
        <v>0</v>
      </c>
      <c r="Z910" s="186">
        <v>0</v>
      </c>
      <c r="AA910" s="167">
        <v>0</v>
      </c>
      <c r="AB910" s="186">
        <v>0</v>
      </c>
      <c r="AC910" s="186">
        <v>0</v>
      </c>
      <c r="AD910" s="167">
        <v>0</v>
      </c>
      <c r="AE910" s="186">
        <v>0</v>
      </c>
      <c r="AF910" s="186">
        <v>0</v>
      </c>
      <c r="AG910" s="167">
        <v>0</v>
      </c>
      <c r="AH910" s="186">
        <v>0</v>
      </c>
      <c r="AI910" s="186">
        <v>0</v>
      </c>
      <c r="AJ910" s="167">
        <v>0</v>
      </c>
      <c r="AK910" s="186">
        <v>0</v>
      </c>
      <c r="AL910" s="186">
        <v>0</v>
      </c>
      <c r="AM910" s="167">
        <v>0</v>
      </c>
      <c r="AN910" s="186">
        <v>0</v>
      </c>
      <c r="AO910" s="186">
        <v>0</v>
      </c>
      <c r="AP910" s="167">
        <v>0</v>
      </c>
      <c r="AQ910" s="189">
        <v>8</v>
      </c>
      <c r="AR910" s="190">
        <v>0</v>
      </c>
      <c r="AS910" s="190">
        <v>0</v>
      </c>
      <c r="AT910" s="190">
        <v>0</v>
      </c>
      <c r="AU910" s="190">
        <v>8</v>
      </c>
      <c r="AV910" s="189">
        <v>8</v>
      </c>
      <c r="AW910" s="189">
        <v>3.54</v>
      </c>
      <c r="AX910" s="189">
        <v>443</v>
      </c>
    </row>
    <row r="911" spans="1:50" ht="20.25" hidden="1" x14ac:dyDescent="0.3">
      <c r="A911" s="163" t="s">
        <v>951</v>
      </c>
      <c r="B911" s="164">
        <v>1</v>
      </c>
      <c r="C911" s="164">
        <v>1</v>
      </c>
      <c r="D911" s="164">
        <v>1</v>
      </c>
      <c r="E911" s="164">
        <v>1</v>
      </c>
      <c r="F911" s="164">
        <v>0.36</v>
      </c>
      <c r="G911" s="164">
        <v>0.37</v>
      </c>
      <c r="H911" s="164">
        <v>362</v>
      </c>
      <c r="I911" s="164">
        <v>372</v>
      </c>
      <c r="J911" s="164">
        <v>0</v>
      </c>
      <c r="K911" s="164">
        <v>0</v>
      </c>
      <c r="L911" s="164">
        <v>0</v>
      </c>
      <c r="M911" s="164">
        <v>0</v>
      </c>
      <c r="N911" s="164">
        <v>0</v>
      </c>
      <c r="O911" s="164">
        <v>0</v>
      </c>
      <c r="P911" s="164" t="s">
        <v>105</v>
      </c>
      <c r="Q911" s="164" t="s">
        <v>105</v>
      </c>
      <c r="R911" s="186">
        <v>0</v>
      </c>
      <c r="S911" s="186">
        <v>0</v>
      </c>
      <c r="T911" s="187">
        <v>0</v>
      </c>
      <c r="U911" s="187">
        <v>0</v>
      </c>
      <c r="V911" s="188">
        <v>0</v>
      </c>
      <c r="W911" s="188">
        <v>0</v>
      </c>
      <c r="X911" s="186">
        <v>0</v>
      </c>
      <c r="Y911" s="186">
        <v>0</v>
      </c>
      <c r="Z911" s="186">
        <v>0</v>
      </c>
      <c r="AA911" s="167">
        <v>0</v>
      </c>
      <c r="AB911" s="186">
        <v>0</v>
      </c>
      <c r="AC911" s="186">
        <v>0</v>
      </c>
      <c r="AD911" s="167">
        <v>0</v>
      </c>
      <c r="AE911" s="186">
        <v>0</v>
      </c>
      <c r="AF911" s="186">
        <v>0</v>
      </c>
      <c r="AG911" s="167">
        <v>0</v>
      </c>
      <c r="AH911" s="186">
        <v>0</v>
      </c>
      <c r="AI911" s="186">
        <v>0</v>
      </c>
      <c r="AJ911" s="167">
        <v>0</v>
      </c>
      <c r="AK911" s="186">
        <v>0</v>
      </c>
      <c r="AL911" s="186">
        <v>0</v>
      </c>
      <c r="AM911" s="167">
        <v>0</v>
      </c>
      <c r="AN911" s="186">
        <v>0</v>
      </c>
      <c r="AO911" s="186">
        <v>0</v>
      </c>
      <c r="AP911" s="167">
        <v>0</v>
      </c>
      <c r="AQ911" s="189">
        <v>1</v>
      </c>
      <c r="AR911" s="190">
        <v>0</v>
      </c>
      <c r="AS911" s="190">
        <v>0</v>
      </c>
      <c r="AT911" s="190">
        <v>0</v>
      </c>
      <c r="AU911" s="190">
        <v>1</v>
      </c>
      <c r="AV911" s="189">
        <v>1</v>
      </c>
      <c r="AW911" s="189">
        <v>0.33</v>
      </c>
      <c r="AX911" s="189">
        <v>332</v>
      </c>
    </row>
    <row r="912" spans="1:50" ht="20.25" hidden="1" x14ac:dyDescent="0.3">
      <c r="A912" s="163" t="s">
        <v>952</v>
      </c>
      <c r="B912" s="164">
        <v>131</v>
      </c>
      <c r="C912" s="164">
        <v>131</v>
      </c>
      <c r="D912" s="164">
        <v>131</v>
      </c>
      <c r="E912" s="164">
        <v>131</v>
      </c>
      <c r="F912" s="164">
        <v>81</v>
      </c>
      <c r="G912" s="164">
        <v>90</v>
      </c>
      <c r="H912" s="164">
        <v>621</v>
      </c>
      <c r="I912" s="164">
        <v>688</v>
      </c>
      <c r="J912" s="164">
        <v>174</v>
      </c>
      <c r="K912" s="164">
        <v>174</v>
      </c>
      <c r="L912" s="164">
        <v>174</v>
      </c>
      <c r="M912" s="164">
        <v>174</v>
      </c>
      <c r="N912" s="164">
        <v>0</v>
      </c>
      <c r="O912" s="164">
        <v>76</v>
      </c>
      <c r="P912" s="164">
        <v>0</v>
      </c>
      <c r="Q912" s="164">
        <v>437</v>
      </c>
      <c r="R912" s="186">
        <v>130</v>
      </c>
      <c r="S912" s="186">
        <v>0</v>
      </c>
      <c r="T912" s="187">
        <v>35.177500000000002</v>
      </c>
      <c r="U912" s="187">
        <v>42.68</v>
      </c>
      <c r="V912" s="188">
        <v>0</v>
      </c>
      <c r="W912" s="188">
        <v>0</v>
      </c>
      <c r="X912" s="186">
        <v>187</v>
      </c>
      <c r="Y912" s="186">
        <v>0</v>
      </c>
      <c r="Z912" s="186">
        <v>0</v>
      </c>
      <c r="AA912" s="167">
        <v>0</v>
      </c>
      <c r="AB912" s="186">
        <v>0</v>
      </c>
      <c r="AC912" s="186">
        <v>0</v>
      </c>
      <c r="AD912" s="167">
        <v>0</v>
      </c>
      <c r="AE912" s="186">
        <v>0</v>
      </c>
      <c r="AF912" s="186">
        <v>0</v>
      </c>
      <c r="AG912" s="167">
        <v>0</v>
      </c>
      <c r="AH912" s="186">
        <v>0</v>
      </c>
      <c r="AI912" s="186">
        <v>0</v>
      </c>
      <c r="AJ912" s="167">
        <v>0</v>
      </c>
      <c r="AK912" s="186">
        <v>0</v>
      </c>
      <c r="AL912" s="186">
        <v>0</v>
      </c>
      <c r="AM912" s="167">
        <v>0</v>
      </c>
      <c r="AN912" s="186">
        <v>0</v>
      </c>
      <c r="AO912" s="186">
        <v>0</v>
      </c>
      <c r="AP912" s="167">
        <v>0</v>
      </c>
      <c r="AQ912" s="189">
        <v>131</v>
      </c>
      <c r="AR912" s="190">
        <v>0</v>
      </c>
      <c r="AS912" s="190">
        <v>0</v>
      </c>
      <c r="AT912" s="190">
        <v>0</v>
      </c>
      <c r="AU912" s="190">
        <v>131</v>
      </c>
      <c r="AV912" s="189">
        <v>131</v>
      </c>
      <c r="AW912" s="189">
        <v>86</v>
      </c>
      <c r="AX912" s="189">
        <v>655</v>
      </c>
    </row>
    <row r="913" spans="1:50" ht="20.25" hidden="1" x14ac:dyDescent="0.3">
      <c r="A913" s="163" t="s">
        <v>953</v>
      </c>
      <c r="B913" s="164">
        <v>11</v>
      </c>
      <c r="C913" s="164">
        <v>11</v>
      </c>
      <c r="D913" s="164">
        <v>11</v>
      </c>
      <c r="E913" s="164">
        <v>11</v>
      </c>
      <c r="F913" s="164">
        <v>5</v>
      </c>
      <c r="G913" s="164">
        <v>6</v>
      </c>
      <c r="H913" s="164">
        <v>474</v>
      </c>
      <c r="I913" s="164">
        <v>585</v>
      </c>
      <c r="J913" s="164">
        <v>9</v>
      </c>
      <c r="K913" s="164">
        <v>9</v>
      </c>
      <c r="L913" s="164">
        <v>8</v>
      </c>
      <c r="M913" s="164">
        <v>8</v>
      </c>
      <c r="N913" s="164">
        <v>7</v>
      </c>
      <c r="O913" s="164">
        <v>0</v>
      </c>
      <c r="P913" s="164">
        <v>875</v>
      </c>
      <c r="Q913" s="164">
        <v>0</v>
      </c>
      <c r="R913" s="186">
        <v>11</v>
      </c>
      <c r="S913" s="186">
        <v>0</v>
      </c>
      <c r="T913" s="187">
        <v>18.25</v>
      </c>
      <c r="U913" s="187">
        <v>20</v>
      </c>
      <c r="V913" s="188">
        <v>0</v>
      </c>
      <c r="W913" s="188">
        <v>0</v>
      </c>
      <c r="X913" s="186">
        <v>0</v>
      </c>
      <c r="Y913" s="186">
        <v>0</v>
      </c>
      <c r="Z913" s="186">
        <v>0</v>
      </c>
      <c r="AA913" s="167">
        <v>0</v>
      </c>
      <c r="AB913" s="186">
        <v>0</v>
      </c>
      <c r="AC913" s="186">
        <v>0</v>
      </c>
      <c r="AD913" s="167">
        <v>0</v>
      </c>
      <c r="AE913" s="186">
        <v>0</v>
      </c>
      <c r="AF913" s="186">
        <v>0</v>
      </c>
      <c r="AG913" s="167">
        <v>0</v>
      </c>
      <c r="AH913" s="186">
        <v>0</v>
      </c>
      <c r="AI913" s="186">
        <v>0</v>
      </c>
      <c r="AJ913" s="167">
        <v>0</v>
      </c>
      <c r="AK913" s="186">
        <v>0</v>
      </c>
      <c r="AL913" s="186">
        <v>0</v>
      </c>
      <c r="AM913" s="167">
        <v>0</v>
      </c>
      <c r="AN913" s="186">
        <v>0</v>
      </c>
      <c r="AO913" s="186">
        <v>0</v>
      </c>
      <c r="AP913" s="167">
        <v>0</v>
      </c>
      <c r="AQ913" s="189">
        <v>11</v>
      </c>
      <c r="AR913" s="190">
        <v>0</v>
      </c>
      <c r="AS913" s="190">
        <v>0</v>
      </c>
      <c r="AT913" s="190">
        <v>0</v>
      </c>
      <c r="AU913" s="190">
        <v>11</v>
      </c>
      <c r="AV913" s="189">
        <v>11</v>
      </c>
      <c r="AW913" s="189">
        <v>5</v>
      </c>
      <c r="AX913" s="189">
        <v>496</v>
      </c>
    </row>
    <row r="914" spans="1:50" ht="20.25" hidden="1" x14ac:dyDescent="0.3">
      <c r="A914" s="163" t="s">
        <v>954</v>
      </c>
      <c r="B914" s="164">
        <v>0</v>
      </c>
      <c r="C914" s="164">
        <v>0</v>
      </c>
      <c r="D914" s="164">
        <v>0</v>
      </c>
      <c r="E914" s="164">
        <v>0</v>
      </c>
      <c r="F914" s="164">
        <v>0</v>
      </c>
      <c r="G914" s="164">
        <v>0</v>
      </c>
      <c r="H914" s="164">
        <v>0</v>
      </c>
      <c r="I914" s="164">
        <v>0</v>
      </c>
      <c r="J914" s="164">
        <v>0</v>
      </c>
      <c r="K914" s="164">
        <v>0</v>
      </c>
      <c r="L914" s="164">
        <v>0</v>
      </c>
      <c r="M914" s="164">
        <v>0</v>
      </c>
      <c r="N914" s="164">
        <v>0</v>
      </c>
      <c r="O914" s="164">
        <v>0</v>
      </c>
      <c r="P914" s="164" t="s">
        <v>105</v>
      </c>
      <c r="Q914" s="164" t="s">
        <v>105</v>
      </c>
      <c r="R914" s="186">
        <v>0</v>
      </c>
      <c r="S914" s="186">
        <v>0</v>
      </c>
      <c r="T914" s="187">
        <v>0</v>
      </c>
      <c r="U914" s="187">
        <v>3.25</v>
      </c>
      <c r="V914" s="188">
        <v>0</v>
      </c>
      <c r="W914" s="188">
        <v>0</v>
      </c>
      <c r="X914" s="186">
        <v>0</v>
      </c>
      <c r="Y914" s="186">
        <v>0</v>
      </c>
      <c r="Z914" s="186">
        <v>0</v>
      </c>
      <c r="AA914" s="167">
        <v>0</v>
      </c>
      <c r="AB914" s="186">
        <v>0</v>
      </c>
      <c r="AC914" s="186">
        <v>0</v>
      </c>
      <c r="AD914" s="167">
        <v>0</v>
      </c>
      <c r="AE914" s="186">
        <v>0</v>
      </c>
      <c r="AF914" s="186">
        <v>0</v>
      </c>
      <c r="AG914" s="167">
        <v>0</v>
      </c>
      <c r="AH914" s="186">
        <v>0</v>
      </c>
      <c r="AI914" s="186">
        <v>0</v>
      </c>
      <c r="AJ914" s="167">
        <v>0</v>
      </c>
      <c r="AK914" s="186">
        <v>0</v>
      </c>
      <c r="AL914" s="186">
        <v>0</v>
      </c>
      <c r="AM914" s="167">
        <v>0</v>
      </c>
      <c r="AN914" s="186">
        <v>0</v>
      </c>
      <c r="AO914" s="186">
        <v>0</v>
      </c>
      <c r="AP914" s="167">
        <v>0</v>
      </c>
      <c r="AQ914" s="189">
        <v>0</v>
      </c>
      <c r="AR914" s="190">
        <v>0</v>
      </c>
      <c r="AS914" s="190">
        <v>0</v>
      </c>
      <c r="AT914" s="190">
        <v>0</v>
      </c>
      <c r="AU914" s="190">
        <v>0</v>
      </c>
      <c r="AV914" s="189">
        <v>0</v>
      </c>
      <c r="AW914" s="189">
        <v>0</v>
      </c>
      <c r="AX914" s="189">
        <v>0</v>
      </c>
    </row>
    <row r="915" spans="1:50" ht="20.25" hidden="1" x14ac:dyDescent="0.3">
      <c r="A915" s="163" t="s">
        <v>955</v>
      </c>
      <c r="B915" s="164">
        <v>2</v>
      </c>
      <c r="C915" s="164">
        <v>2</v>
      </c>
      <c r="D915" s="164">
        <v>2</v>
      </c>
      <c r="E915" s="164">
        <v>2</v>
      </c>
      <c r="F915" s="164">
        <v>0.39</v>
      </c>
      <c r="G915" s="164">
        <v>0.66</v>
      </c>
      <c r="H915" s="164">
        <v>194</v>
      </c>
      <c r="I915" s="164">
        <v>328</v>
      </c>
      <c r="J915" s="164">
        <v>0</v>
      </c>
      <c r="K915" s="164">
        <v>0</v>
      </c>
      <c r="L915" s="164">
        <v>0</v>
      </c>
      <c r="M915" s="164">
        <v>0</v>
      </c>
      <c r="N915" s="164">
        <v>0</v>
      </c>
      <c r="O915" s="164">
        <v>0</v>
      </c>
      <c r="P915" s="164" t="s">
        <v>105</v>
      </c>
      <c r="Q915" s="164" t="s">
        <v>105</v>
      </c>
      <c r="R915" s="186">
        <v>0</v>
      </c>
      <c r="S915" s="186">
        <v>0</v>
      </c>
      <c r="T915" s="187">
        <v>0</v>
      </c>
      <c r="U915" s="187">
        <v>0</v>
      </c>
      <c r="V915" s="188">
        <v>0</v>
      </c>
      <c r="W915" s="188">
        <v>0</v>
      </c>
      <c r="X915" s="186">
        <v>0</v>
      </c>
      <c r="Y915" s="186">
        <v>0</v>
      </c>
      <c r="Z915" s="186">
        <v>0</v>
      </c>
      <c r="AA915" s="167">
        <v>0</v>
      </c>
      <c r="AB915" s="186">
        <v>0</v>
      </c>
      <c r="AC915" s="186">
        <v>0</v>
      </c>
      <c r="AD915" s="167">
        <v>0</v>
      </c>
      <c r="AE915" s="186">
        <v>0</v>
      </c>
      <c r="AF915" s="186">
        <v>0</v>
      </c>
      <c r="AG915" s="167">
        <v>0</v>
      </c>
      <c r="AH915" s="186">
        <v>0</v>
      </c>
      <c r="AI915" s="186">
        <v>0</v>
      </c>
      <c r="AJ915" s="167">
        <v>0</v>
      </c>
      <c r="AK915" s="186">
        <v>0</v>
      </c>
      <c r="AL915" s="186">
        <v>0</v>
      </c>
      <c r="AM915" s="167">
        <v>0</v>
      </c>
      <c r="AN915" s="186">
        <v>0</v>
      </c>
      <c r="AO915" s="186">
        <v>0</v>
      </c>
      <c r="AP915" s="167">
        <v>0</v>
      </c>
      <c r="AQ915" s="189">
        <v>2</v>
      </c>
      <c r="AR915" s="190">
        <v>0</v>
      </c>
      <c r="AS915" s="190">
        <v>0</v>
      </c>
      <c r="AT915" s="190">
        <v>0</v>
      </c>
      <c r="AU915" s="190">
        <v>2</v>
      </c>
      <c r="AV915" s="189">
        <v>2</v>
      </c>
      <c r="AW915" s="189">
        <v>0.52</v>
      </c>
      <c r="AX915" s="189">
        <v>261</v>
      </c>
    </row>
    <row r="916" spans="1:50" ht="20.25" hidden="1" x14ac:dyDescent="0.3">
      <c r="A916" s="163" t="s">
        <v>956</v>
      </c>
      <c r="B916" s="164">
        <v>9</v>
      </c>
      <c r="C916" s="164">
        <v>9</v>
      </c>
      <c r="D916" s="164">
        <v>9</v>
      </c>
      <c r="E916" s="164">
        <v>9</v>
      </c>
      <c r="F916" s="164">
        <v>4</v>
      </c>
      <c r="G916" s="164">
        <v>5</v>
      </c>
      <c r="H916" s="164">
        <v>484</v>
      </c>
      <c r="I916" s="164">
        <v>583</v>
      </c>
      <c r="J916" s="164">
        <v>8</v>
      </c>
      <c r="K916" s="164">
        <v>8</v>
      </c>
      <c r="L916" s="164">
        <v>8</v>
      </c>
      <c r="M916" s="164">
        <v>8</v>
      </c>
      <c r="N916" s="164">
        <v>10</v>
      </c>
      <c r="O916" s="164">
        <v>30</v>
      </c>
      <c r="P916" s="164">
        <v>1250</v>
      </c>
      <c r="Q916" s="164">
        <v>3750</v>
      </c>
      <c r="R916" s="186">
        <v>7</v>
      </c>
      <c r="S916" s="186">
        <v>0</v>
      </c>
      <c r="T916" s="187">
        <v>7.2549999999999999</v>
      </c>
      <c r="U916" s="187">
        <v>3.46</v>
      </c>
      <c r="V916" s="188">
        <v>0</v>
      </c>
      <c r="W916" s="188">
        <v>0</v>
      </c>
      <c r="X916" s="186">
        <v>0</v>
      </c>
      <c r="Y916" s="186">
        <v>0</v>
      </c>
      <c r="Z916" s="186">
        <v>0</v>
      </c>
      <c r="AA916" s="167">
        <v>0</v>
      </c>
      <c r="AB916" s="186">
        <v>0</v>
      </c>
      <c r="AC916" s="186">
        <v>0</v>
      </c>
      <c r="AD916" s="167">
        <v>0</v>
      </c>
      <c r="AE916" s="186">
        <v>0</v>
      </c>
      <c r="AF916" s="186">
        <v>0</v>
      </c>
      <c r="AG916" s="167">
        <v>0</v>
      </c>
      <c r="AH916" s="186">
        <v>0</v>
      </c>
      <c r="AI916" s="186">
        <v>0</v>
      </c>
      <c r="AJ916" s="167">
        <v>0</v>
      </c>
      <c r="AK916" s="186">
        <v>0</v>
      </c>
      <c r="AL916" s="186">
        <v>0</v>
      </c>
      <c r="AM916" s="167">
        <v>0</v>
      </c>
      <c r="AN916" s="186">
        <v>0</v>
      </c>
      <c r="AO916" s="186">
        <v>0</v>
      </c>
      <c r="AP916" s="167">
        <v>0</v>
      </c>
      <c r="AQ916" s="189">
        <v>9</v>
      </c>
      <c r="AR916" s="190">
        <v>0</v>
      </c>
      <c r="AS916" s="190">
        <v>0</v>
      </c>
      <c r="AT916" s="190">
        <v>0</v>
      </c>
      <c r="AU916" s="190">
        <v>9</v>
      </c>
      <c r="AV916" s="189">
        <v>9</v>
      </c>
      <c r="AW916" s="189">
        <v>5</v>
      </c>
      <c r="AX916" s="189">
        <v>534</v>
      </c>
    </row>
    <row r="917" spans="1:50" ht="20.25" hidden="1" x14ac:dyDescent="0.3">
      <c r="A917" s="163" t="s">
        <v>957</v>
      </c>
      <c r="B917" s="164">
        <v>0</v>
      </c>
      <c r="C917" s="164">
        <v>0</v>
      </c>
      <c r="D917" s="164">
        <v>0</v>
      </c>
      <c r="E917" s="164">
        <v>0</v>
      </c>
      <c r="F917" s="164">
        <v>0</v>
      </c>
      <c r="G917" s="164">
        <v>0</v>
      </c>
      <c r="H917" s="164">
        <v>0</v>
      </c>
      <c r="I917" s="164">
        <v>0</v>
      </c>
      <c r="J917" s="164">
        <v>0</v>
      </c>
      <c r="K917" s="164">
        <v>0</v>
      </c>
      <c r="L917" s="164">
        <v>0</v>
      </c>
      <c r="M917" s="164">
        <v>0</v>
      </c>
      <c r="N917" s="164">
        <v>0</v>
      </c>
      <c r="O917" s="164">
        <v>0</v>
      </c>
      <c r="P917" s="164" t="s">
        <v>105</v>
      </c>
      <c r="Q917" s="164" t="s">
        <v>105</v>
      </c>
      <c r="R917" s="186">
        <v>1</v>
      </c>
      <c r="S917" s="186">
        <v>0</v>
      </c>
      <c r="T917" s="187">
        <v>0</v>
      </c>
      <c r="U917" s="187">
        <v>0</v>
      </c>
      <c r="V917" s="188">
        <v>0</v>
      </c>
      <c r="W917" s="188">
        <v>0</v>
      </c>
      <c r="X917" s="186">
        <v>0</v>
      </c>
      <c r="Y917" s="186">
        <v>0</v>
      </c>
      <c r="Z917" s="186">
        <v>0</v>
      </c>
      <c r="AA917" s="167">
        <v>0</v>
      </c>
      <c r="AB917" s="186">
        <v>0</v>
      </c>
      <c r="AC917" s="186">
        <v>0</v>
      </c>
      <c r="AD917" s="167">
        <v>0</v>
      </c>
      <c r="AE917" s="186">
        <v>0</v>
      </c>
      <c r="AF917" s="186">
        <v>0</v>
      </c>
      <c r="AG917" s="167">
        <v>0</v>
      </c>
      <c r="AH917" s="186">
        <v>0</v>
      </c>
      <c r="AI917" s="186">
        <v>0</v>
      </c>
      <c r="AJ917" s="167">
        <v>0</v>
      </c>
      <c r="AK917" s="186">
        <v>0</v>
      </c>
      <c r="AL917" s="186">
        <v>0</v>
      </c>
      <c r="AM917" s="167">
        <v>0</v>
      </c>
      <c r="AN917" s="186">
        <v>0</v>
      </c>
      <c r="AO917" s="186">
        <v>0</v>
      </c>
      <c r="AP917" s="167">
        <v>0</v>
      </c>
      <c r="AQ917" s="189">
        <v>0</v>
      </c>
      <c r="AR917" s="190">
        <v>0</v>
      </c>
      <c r="AS917" s="190">
        <v>0</v>
      </c>
      <c r="AT917" s="190">
        <v>0</v>
      </c>
      <c r="AU917" s="190">
        <v>0</v>
      </c>
      <c r="AV917" s="189">
        <v>0</v>
      </c>
      <c r="AW917" s="189">
        <v>0</v>
      </c>
      <c r="AX917" s="189">
        <v>0</v>
      </c>
    </row>
    <row r="918" spans="1:50" ht="20.25" hidden="1" x14ac:dyDescent="0.3">
      <c r="A918" s="163" t="s">
        <v>958</v>
      </c>
      <c r="B918" s="164">
        <v>0</v>
      </c>
      <c r="C918" s="164">
        <v>0</v>
      </c>
      <c r="D918" s="164">
        <v>0</v>
      </c>
      <c r="E918" s="164">
        <v>0</v>
      </c>
      <c r="F918" s="164">
        <v>0</v>
      </c>
      <c r="G918" s="164">
        <v>0</v>
      </c>
      <c r="H918" s="164">
        <v>0</v>
      </c>
      <c r="I918" s="164">
        <v>0</v>
      </c>
      <c r="J918" s="164">
        <v>0</v>
      </c>
      <c r="K918" s="164">
        <v>0</v>
      </c>
      <c r="L918" s="164">
        <v>0</v>
      </c>
      <c r="M918" s="164">
        <v>0</v>
      </c>
      <c r="N918" s="164">
        <v>0</v>
      </c>
      <c r="O918" s="164">
        <v>0</v>
      </c>
      <c r="P918" s="164" t="s">
        <v>105</v>
      </c>
      <c r="Q918" s="164" t="s">
        <v>105</v>
      </c>
      <c r="R918" s="186">
        <v>0</v>
      </c>
      <c r="S918" s="186">
        <v>0</v>
      </c>
      <c r="T918" s="187">
        <v>0</v>
      </c>
      <c r="U918" s="187">
        <v>0</v>
      </c>
      <c r="V918" s="188">
        <v>0</v>
      </c>
      <c r="W918" s="188">
        <v>0</v>
      </c>
      <c r="X918" s="186">
        <v>0</v>
      </c>
      <c r="Y918" s="186">
        <v>0</v>
      </c>
      <c r="Z918" s="186">
        <v>0</v>
      </c>
      <c r="AA918" s="167">
        <v>0</v>
      </c>
      <c r="AB918" s="186">
        <v>0</v>
      </c>
      <c r="AC918" s="186">
        <v>0</v>
      </c>
      <c r="AD918" s="167">
        <v>0</v>
      </c>
      <c r="AE918" s="186">
        <v>0</v>
      </c>
      <c r="AF918" s="186">
        <v>0</v>
      </c>
      <c r="AG918" s="167">
        <v>0</v>
      </c>
      <c r="AH918" s="186">
        <v>0</v>
      </c>
      <c r="AI918" s="186">
        <v>0</v>
      </c>
      <c r="AJ918" s="167">
        <v>0</v>
      </c>
      <c r="AK918" s="186">
        <v>0</v>
      </c>
      <c r="AL918" s="186">
        <v>0</v>
      </c>
      <c r="AM918" s="167">
        <v>0</v>
      </c>
      <c r="AN918" s="186">
        <v>0</v>
      </c>
      <c r="AO918" s="186">
        <v>0</v>
      </c>
      <c r="AP918" s="167">
        <v>0</v>
      </c>
      <c r="AQ918" s="189">
        <v>0</v>
      </c>
      <c r="AR918" s="190">
        <v>0</v>
      </c>
      <c r="AS918" s="190">
        <v>0</v>
      </c>
      <c r="AT918" s="190">
        <v>0</v>
      </c>
      <c r="AU918" s="190">
        <v>0</v>
      </c>
      <c r="AV918" s="189">
        <v>0</v>
      </c>
      <c r="AW918" s="189">
        <v>0</v>
      </c>
      <c r="AX918" s="189">
        <v>0</v>
      </c>
    </row>
    <row r="919" spans="1:50" ht="20.25" hidden="1" x14ac:dyDescent="0.3">
      <c r="A919" s="163" t="s">
        <v>959</v>
      </c>
      <c r="B919" s="164">
        <v>9</v>
      </c>
      <c r="C919" s="164">
        <v>9</v>
      </c>
      <c r="D919" s="164">
        <v>9</v>
      </c>
      <c r="E919" s="164">
        <v>9</v>
      </c>
      <c r="F919" s="164">
        <v>4</v>
      </c>
      <c r="G919" s="164">
        <v>4</v>
      </c>
      <c r="H919" s="164">
        <v>430</v>
      </c>
      <c r="I919" s="164">
        <v>481</v>
      </c>
      <c r="J919" s="164">
        <v>0</v>
      </c>
      <c r="K919" s="164">
        <v>0</v>
      </c>
      <c r="L919" s="164">
        <v>0</v>
      </c>
      <c r="M919" s="164">
        <v>0</v>
      </c>
      <c r="N919" s="164">
        <v>0</v>
      </c>
      <c r="O919" s="164">
        <v>0</v>
      </c>
      <c r="P919" s="164" t="s">
        <v>105</v>
      </c>
      <c r="Q919" s="164" t="s">
        <v>105</v>
      </c>
      <c r="R919" s="186">
        <v>7</v>
      </c>
      <c r="S919" s="186">
        <v>0</v>
      </c>
      <c r="T919" s="187">
        <v>5.25</v>
      </c>
      <c r="U919" s="187">
        <v>4.25</v>
      </c>
      <c r="V919" s="188">
        <v>0</v>
      </c>
      <c r="W919" s="188">
        <v>0</v>
      </c>
      <c r="X919" s="186">
        <v>0</v>
      </c>
      <c r="Y919" s="186">
        <v>0</v>
      </c>
      <c r="Z919" s="186">
        <v>0</v>
      </c>
      <c r="AA919" s="167">
        <v>0</v>
      </c>
      <c r="AB919" s="186">
        <v>0</v>
      </c>
      <c r="AC919" s="186">
        <v>0</v>
      </c>
      <c r="AD919" s="167">
        <v>0</v>
      </c>
      <c r="AE919" s="186">
        <v>0</v>
      </c>
      <c r="AF919" s="186">
        <v>0</v>
      </c>
      <c r="AG919" s="167">
        <v>0</v>
      </c>
      <c r="AH919" s="186">
        <v>0</v>
      </c>
      <c r="AI919" s="186">
        <v>0</v>
      </c>
      <c r="AJ919" s="167">
        <v>0</v>
      </c>
      <c r="AK919" s="186">
        <v>0</v>
      </c>
      <c r="AL919" s="186">
        <v>0</v>
      </c>
      <c r="AM919" s="167">
        <v>0</v>
      </c>
      <c r="AN919" s="186">
        <v>0</v>
      </c>
      <c r="AO919" s="186">
        <v>0</v>
      </c>
      <c r="AP919" s="167">
        <v>0</v>
      </c>
      <c r="AQ919" s="189">
        <v>9</v>
      </c>
      <c r="AR919" s="190">
        <v>0</v>
      </c>
      <c r="AS919" s="190">
        <v>0</v>
      </c>
      <c r="AT919" s="190">
        <v>0</v>
      </c>
      <c r="AU919" s="190">
        <v>9</v>
      </c>
      <c r="AV919" s="189">
        <v>9</v>
      </c>
      <c r="AW919" s="189">
        <v>4</v>
      </c>
      <c r="AX919" s="189">
        <v>456</v>
      </c>
    </row>
    <row r="920" spans="1:50" ht="20.25" hidden="1" x14ac:dyDescent="0.3">
      <c r="A920" s="163" t="s">
        <v>960</v>
      </c>
      <c r="B920" s="164">
        <v>1</v>
      </c>
      <c r="C920" s="164">
        <v>1</v>
      </c>
      <c r="D920" s="164">
        <v>0</v>
      </c>
      <c r="E920" s="164">
        <v>1</v>
      </c>
      <c r="F920" s="164">
        <v>0</v>
      </c>
      <c r="G920" s="164">
        <v>0.44</v>
      </c>
      <c r="H920" s="164">
        <v>0</v>
      </c>
      <c r="I920" s="164">
        <v>444</v>
      </c>
      <c r="J920" s="164">
        <v>0</v>
      </c>
      <c r="K920" s="164">
        <v>0</v>
      </c>
      <c r="L920" s="164">
        <v>0</v>
      </c>
      <c r="M920" s="164">
        <v>0</v>
      </c>
      <c r="N920" s="164">
        <v>0</v>
      </c>
      <c r="O920" s="164">
        <v>0</v>
      </c>
      <c r="P920" s="164" t="s">
        <v>105</v>
      </c>
      <c r="Q920" s="164" t="s">
        <v>105</v>
      </c>
      <c r="R920" s="186">
        <v>0</v>
      </c>
      <c r="S920" s="186">
        <v>0</v>
      </c>
      <c r="T920" s="187">
        <v>0.25</v>
      </c>
      <c r="U920" s="187">
        <v>0</v>
      </c>
      <c r="V920" s="188">
        <v>0</v>
      </c>
      <c r="W920" s="188">
        <v>0</v>
      </c>
      <c r="X920" s="186">
        <v>0</v>
      </c>
      <c r="Y920" s="186">
        <v>0</v>
      </c>
      <c r="Z920" s="186">
        <v>0</v>
      </c>
      <c r="AA920" s="167">
        <v>0</v>
      </c>
      <c r="AB920" s="186">
        <v>0</v>
      </c>
      <c r="AC920" s="186">
        <v>0</v>
      </c>
      <c r="AD920" s="167">
        <v>0</v>
      </c>
      <c r="AE920" s="186">
        <v>0</v>
      </c>
      <c r="AF920" s="186">
        <v>0</v>
      </c>
      <c r="AG920" s="167">
        <v>0</v>
      </c>
      <c r="AH920" s="186">
        <v>0</v>
      </c>
      <c r="AI920" s="186">
        <v>0</v>
      </c>
      <c r="AJ920" s="167">
        <v>0</v>
      </c>
      <c r="AK920" s="186">
        <v>0</v>
      </c>
      <c r="AL920" s="186">
        <v>0</v>
      </c>
      <c r="AM920" s="167">
        <v>0</v>
      </c>
      <c r="AN920" s="186">
        <v>0</v>
      </c>
      <c r="AO920" s="186">
        <v>0</v>
      </c>
      <c r="AP920" s="167">
        <v>0</v>
      </c>
      <c r="AQ920" s="189">
        <v>1</v>
      </c>
      <c r="AR920" s="190">
        <v>0</v>
      </c>
      <c r="AS920" s="190">
        <v>0</v>
      </c>
      <c r="AT920" s="190">
        <v>0</v>
      </c>
      <c r="AU920" s="190">
        <v>1</v>
      </c>
      <c r="AV920" s="189">
        <v>1</v>
      </c>
      <c r="AW920" s="189">
        <v>0.36</v>
      </c>
      <c r="AX920" s="189">
        <v>355</v>
      </c>
    </row>
    <row r="921" spans="1:50" ht="20.25" hidden="1" x14ac:dyDescent="0.3">
      <c r="A921" s="163" t="s">
        <v>961</v>
      </c>
      <c r="B921" s="164">
        <v>1</v>
      </c>
      <c r="C921" s="164">
        <v>1</v>
      </c>
      <c r="D921" s="164">
        <v>1</v>
      </c>
      <c r="E921" s="164">
        <v>1</v>
      </c>
      <c r="F921" s="164">
        <v>0.32</v>
      </c>
      <c r="G921" s="164">
        <v>0.4</v>
      </c>
      <c r="H921" s="164">
        <v>318</v>
      </c>
      <c r="I921" s="164">
        <v>399</v>
      </c>
      <c r="J921" s="164">
        <v>0</v>
      </c>
      <c r="K921" s="164">
        <v>0</v>
      </c>
      <c r="L921" s="164">
        <v>0</v>
      </c>
      <c r="M921" s="164">
        <v>0</v>
      </c>
      <c r="N921" s="164">
        <v>0</v>
      </c>
      <c r="O921" s="164">
        <v>0</v>
      </c>
      <c r="P921" s="164" t="s">
        <v>105</v>
      </c>
      <c r="Q921" s="164" t="s">
        <v>105</v>
      </c>
      <c r="R921" s="186">
        <v>1</v>
      </c>
      <c r="S921" s="186">
        <v>0</v>
      </c>
      <c r="T921" s="187">
        <v>1.25</v>
      </c>
      <c r="U921" s="187">
        <v>1</v>
      </c>
      <c r="V921" s="188">
        <v>0</v>
      </c>
      <c r="W921" s="188">
        <v>0</v>
      </c>
      <c r="X921" s="186">
        <v>0</v>
      </c>
      <c r="Y921" s="186">
        <v>0</v>
      </c>
      <c r="Z921" s="186">
        <v>0</v>
      </c>
      <c r="AA921" s="167">
        <v>0</v>
      </c>
      <c r="AB921" s="186">
        <v>0</v>
      </c>
      <c r="AC921" s="186">
        <v>0</v>
      </c>
      <c r="AD921" s="167">
        <v>0</v>
      </c>
      <c r="AE921" s="186">
        <v>0</v>
      </c>
      <c r="AF921" s="186">
        <v>0</v>
      </c>
      <c r="AG921" s="167">
        <v>0</v>
      </c>
      <c r="AH921" s="186">
        <v>0</v>
      </c>
      <c r="AI921" s="186">
        <v>0</v>
      </c>
      <c r="AJ921" s="167">
        <v>0</v>
      </c>
      <c r="AK921" s="186">
        <v>0</v>
      </c>
      <c r="AL921" s="186">
        <v>0</v>
      </c>
      <c r="AM921" s="167">
        <v>0</v>
      </c>
      <c r="AN921" s="186">
        <v>0</v>
      </c>
      <c r="AO921" s="186">
        <v>0</v>
      </c>
      <c r="AP921" s="167">
        <v>0</v>
      </c>
      <c r="AQ921" s="189">
        <v>1</v>
      </c>
      <c r="AR921" s="190">
        <v>0</v>
      </c>
      <c r="AS921" s="190">
        <v>0</v>
      </c>
      <c r="AT921" s="190">
        <v>0</v>
      </c>
      <c r="AU921" s="190">
        <v>1</v>
      </c>
      <c r="AV921" s="189">
        <v>1</v>
      </c>
      <c r="AW921" s="189">
        <v>0.36</v>
      </c>
      <c r="AX921" s="189">
        <v>359</v>
      </c>
    </row>
    <row r="922" spans="1:50" ht="20.25" hidden="1" x14ac:dyDescent="0.3">
      <c r="A922" s="163" t="s">
        <v>962</v>
      </c>
      <c r="B922" s="164">
        <v>5</v>
      </c>
      <c r="C922" s="164">
        <v>5</v>
      </c>
      <c r="D922" s="164">
        <v>5</v>
      </c>
      <c r="E922" s="164">
        <v>5</v>
      </c>
      <c r="F922" s="164">
        <v>1</v>
      </c>
      <c r="G922" s="164">
        <v>2</v>
      </c>
      <c r="H922" s="164">
        <v>288</v>
      </c>
      <c r="I922" s="164">
        <v>346</v>
      </c>
      <c r="J922" s="164">
        <v>0</v>
      </c>
      <c r="K922" s="164">
        <v>0</v>
      </c>
      <c r="L922" s="164">
        <v>0</v>
      </c>
      <c r="M922" s="164">
        <v>0</v>
      </c>
      <c r="N922" s="164">
        <v>0</v>
      </c>
      <c r="O922" s="164">
        <v>0</v>
      </c>
      <c r="P922" s="164" t="s">
        <v>105</v>
      </c>
      <c r="Q922" s="164" t="s">
        <v>105</v>
      </c>
      <c r="R922" s="186">
        <v>5</v>
      </c>
      <c r="S922" s="186">
        <v>0</v>
      </c>
      <c r="T922" s="187">
        <v>0.125</v>
      </c>
      <c r="U922" s="187">
        <v>0.05</v>
      </c>
      <c r="V922" s="188">
        <v>0</v>
      </c>
      <c r="W922" s="188">
        <v>0</v>
      </c>
      <c r="X922" s="186">
        <v>0</v>
      </c>
      <c r="Y922" s="186">
        <v>0</v>
      </c>
      <c r="Z922" s="186">
        <v>0</v>
      </c>
      <c r="AA922" s="167">
        <v>0</v>
      </c>
      <c r="AB922" s="186">
        <v>0</v>
      </c>
      <c r="AC922" s="186">
        <v>0</v>
      </c>
      <c r="AD922" s="167">
        <v>0</v>
      </c>
      <c r="AE922" s="186">
        <v>0</v>
      </c>
      <c r="AF922" s="186">
        <v>0</v>
      </c>
      <c r="AG922" s="167">
        <v>0</v>
      </c>
      <c r="AH922" s="186">
        <v>0</v>
      </c>
      <c r="AI922" s="186">
        <v>0</v>
      </c>
      <c r="AJ922" s="167">
        <v>0</v>
      </c>
      <c r="AK922" s="186">
        <v>0</v>
      </c>
      <c r="AL922" s="186">
        <v>0</v>
      </c>
      <c r="AM922" s="167">
        <v>0</v>
      </c>
      <c r="AN922" s="186">
        <v>0</v>
      </c>
      <c r="AO922" s="186">
        <v>0</v>
      </c>
      <c r="AP922" s="167">
        <v>0</v>
      </c>
      <c r="AQ922" s="189">
        <v>5</v>
      </c>
      <c r="AR922" s="190">
        <v>0</v>
      </c>
      <c r="AS922" s="190">
        <v>0</v>
      </c>
      <c r="AT922" s="190">
        <v>0</v>
      </c>
      <c r="AU922" s="190">
        <v>5</v>
      </c>
      <c r="AV922" s="189">
        <v>5</v>
      </c>
      <c r="AW922" s="189">
        <v>1.59</v>
      </c>
      <c r="AX922" s="189">
        <v>317</v>
      </c>
    </row>
    <row r="923" spans="1:50" ht="20.25" hidden="1" x14ac:dyDescent="0.3">
      <c r="A923" s="181" t="s">
        <v>963</v>
      </c>
      <c r="B923" s="164">
        <v>20</v>
      </c>
      <c r="C923" s="164">
        <v>18</v>
      </c>
      <c r="D923" s="164">
        <v>20</v>
      </c>
      <c r="E923" s="164">
        <v>11</v>
      </c>
      <c r="F923" s="164">
        <v>7.14</v>
      </c>
      <c r="G923" s="164">
        <v>4.25</v>
      </c>
      <c r="H923" s="164">
        <v>357</v>
      </c>
      <c r="I923" s="164">
        <v>386</v>
      </c>
      <c r="J923" s="164">
        <v>27.9</v>
      </c>
      <c r="K923" s="164">
        <v>27.9</v>
      </c>
      <c r="L923" s="164">
        <v>15.8</v>
      </c>
      <c r="M923" s="164">
        <v>15.8</v>
      </c>
      <c r="N923" s="164">
        <v>0</v>
      </c>
      <c r="O923" s="164">
        <v>0</v>
      </c>
      <c r="P923" s="164">
        <v>0</v>
      </c>
      <c r="Q923" s="164">
        <v>0</v>
      </c>
      <c r="R923" s="186">
        <v>0</v>
      </c>
      <c r="S923" s="186">
        <v>0</v>
      </c>
      <c r="T923" s="187">
        <v>8.5</v>
      </c>
      <c r="U923" s="187">
        <v>13.64</v>
      </c>
      <c r="V923" s="188">
        <v>0</v>
      </c>
      <c r="W923" s="188">
        <v>0</v>
      </c>
      <c r="X923" s="186">
        <v>0</v>
      </c>
      <c r="Y923" s="186">
        <v>0</v>
      </c>
      <c r="Z923" s="186">
        <v>0</v>
      </c>
      <c r="AA923" s="157">
        <v>0</v>
      </c>
      <c r="AB923" s="186">
        <v>0</v>
      </c>
      <c r="AC923" s="186">
        <v>0</v>
      </c>
      <c r="AD923" s="157">
        <v>0</v>
      </c>
      <c r="AE923" s="186">
        <v>0</v>
      </c>
      <c r="AF923" s="186">
        <v>0</v>
      </c>
      <c r="AG923" s="157">
        <v>0</v>
      </c>
      <c r="AH923" s="186">
        <v>0</v>
      </c>
      <c r="AI923" s="186">
        <v>0</v>
      </c>
      <c r="AJ923" s="157">
        <v>0</v>
      </c>
      <c r="AK923" s="186">
        <v>0</v>
      </c>
      <c r="AL923" s="186">
        <v>0</v>
      </c>
      <c r="AM923" s="157">
        <v>0</v>
      </c>
      <c r="AN923" s="186">
        <v>0</v>
      </c>
      <c r="AO923" s="186">
        <v>0</v>
      </c>
      <c r="AP923" s="157">
        <v>0</v>
      </c>
      <c r="AQ923" s="189">
        <v>20</v>
      </c>
      <c r="AR923" s="190">
        <v>2</v>
      </c>
      <c r="AS923" s="190">
        <v>0</v>
      </c>
      <c r="AT923" s="190">
        <v>0</v>
      </c>
      <c r="AU923" s="190">
        <v>11</v>
      </c>
      <c r="AV923" s="189">
        <v>11</v>
      </c>
      <c r="AW923" s="189">
        <v>3.89</v>
      </c>
      <c r="AX923" s="189">
        <v>354</v>
      </c>
    </row>
    <row r="924" spans="1:50" ht="20.25" hidden="1" x14ac:dyDescent="0.3">
      <c r="A924" s="163" t="s">
        <v>964</v>
      </c>
      <c r="B924" s="164">
        <v>1</v>
      </c>
      <c r="C924" s="164">
        <v>1</v>
      </c>
      <c r="D924" s="164">
        <v>1</v>
      </c>
      <c r="E924" s="164">
        <v>1</v>
      </c>
      <c r="F924" s="164">
        <v>0.43</v>
      </c>
      <c r="G924" s="164">
        <v>0.45</v>
      </c>
      <c r="H924" s="164">
        <v>430</v>
      </c>
      <c r="I924" s="164">
        <v>450</v>
      </c>
      <c r="J924" s="164">
        <v>8.1999999999999993</v>
      </c>
      <c r="K924" s="164">
        <v>8.1999999999999993</v>
      </c>
      <c r="L924" s="164">
        <v>4.0999999999999996</v>
      </c>
      <c r="M924" s="164">
        <v>4.0999999999999996</v>
      </c>
      <c r="N924" s="164">
        <v>0</v>
      </c>
      <c r="O924" s="164">
        <v>0</v>
      </c>
      <c r="P924" s="164">
        <v>0</v>
      </c>
      <c r="Q924" s="164">
        <v>0</v>
      </c>
      <c r="R924" s="186">
        <v>0</v>
      </c>
      <c r="S924" s="186">
        <v>0</v>
      </c>
      <c r="T924" s="187">
        <v>3.75</v>
      </c>
      <c r="U924" s="187">
        <v>0</v>
      </c>
      <c r="V924" s="188">
        <v>0</v>
      </c>
      <c r="W924" s="188">
        <v>0</v>
      </c>
      <c r="X924" s="186">
        <v>0</v>
      </c>
      <c r="Y924" s="186">
        <v>0</v>
      </c>
      <c r="Z924" s="186">
        <v>0</v>
      </c>
      <c r="AA924" s="167">
        <v>0</v>
      </c>
      <c r="AB924" s="186">
        <v>0</v>
      </c>
      <c r="AC924" s="186">
        <v>0</v>
      </c>
      <c r="AD924" s="167">
        <v>0</v>
      </c>
      <c r="AE924" s="186">
        <v>0</v>
      </c>
      <c r="AF924" s="186">
        <v>0</v>
      </c>
      <c r="AG924" s="167">
        <v>0</v>
      </c>
      <c r="AH924" s="186">
        <v>0</v>
      </c>
      <c r="AI924" s="186">
        <v>0</v>
      </c>
      <c r="AJ924" s="167">
        <v>0</v>
      </c>
      <c r="AK924" s="186">
        <v>0</v>
      </c>
      <c r="AL924" s="186">
        <v>0</v>
      </c>
      <c r="AM924" s="167">
        <v>0</v>
      </c>
      <c r="AN924" s="186">
        <v>0</v>
      </c>
      <c r="AO924" s="186">
        <v>0</v>
      </c>
      <c r="AP924" s="167">
        <v>0</v>
      </c>
      <c r="AQ924" s="189">
        <v>1</v>
      </c>
      <c r="AR924" s="190">
        <v>0</v>
      </c>
      <c r="AS924" s="190">
        <v>0</v>
      </c>
      <c r="AT924" s="190">
        <v>0</v>
      </c>
      <c r="AU924" s="190">
        <v>1</v>
      </c>
      <c r="AV924" s="189">
        <v>1</v>
      </c>
      <c r="AW924" s="189">
        <v>0.44</v>
      </c>
      <c r="AX924" s="189">
        <v>440</v>
      </c>
    </row>
    <row r="925" spans="1:50" ht="20.25" hidden="1" x14ac:dyDescent="0.3">
      <c r="A925" s="163" t="s">
        <v>965</v>
      </c>
      <c r="B925" s="164">
        <v>1</v>
      </c>
      <c r="C925" s="164">
        <v>1</v>
      </c>
      <c r="D925" s="164">
        <v>1</v>
      </c>
      <c r="E925" s="164">
        <v>0</v>
      </c>
      <c r="F925" s="164">
        <v>0.37</v>
      </c>
      <c r="G925" s="164">
        <v>0</v>
      </c>
      <c r="H925" s="164">
        <v>365</v>
      </c>
      <c r="I925" s="164">
        <v>0</v>
      </c>
      <c r="J925" s="164">
        <v>1</v>
      </c>
      <c r="K925" s="164">
        <v>1</v>
      </c>
      <c r="L925" s="164">
        <v>0</v>
      </c>
      <c r="M925" s="164">
        <v>0</v>
      </c>
      <c r="N925" s="164">
        <v>0</v>
      </c>
      <c r="O925" s="164">
        <v>0</v>
      </c>
      <c r="P925" s="164" t="s">
        <v>105</v>
      </c>
      <c r="Q925" s="164" t="s">
        <v>105</v>
      </c>
      <c r="R925" s="186">
        <v>0</v>
      </c>
      <c r="S925" s="186">
        <v>0</v>
      </c>
      <c r="T925" s="187">
        <v>1</v>
      </c>
      <c r="U925" s="187">
        <v>1</v>
      </c>
      <c r="V925" s="188">
        <v>0</v>
      </c>
      <c r="W925" s="188">
        <v>0</v>
      </c>
      <c r="X925" s="186">
        <v>0</v>
      </c>
      <c r="Y925" s="186">
        <v>0</v>
      </c>
      <c r="Z925" s="186">
        <v>0</v>
      </c>
      <c r="AA925" s="167">
        <v>0</v>
      </c>
      <c r="AB925" s="186">
        <v>0</v>
      </c>
      <c r="AC925" s="186">
        <v>0</v>
      </c>
      <c r="AD925" s="167">
        <v>0</v>
      </c>
      <c r="AE925" s="186">
        <v>0</v>
      </c>
      <c r="AF925" s="186">
        <v>0</v>
      </c>
      <c r="AG925" s="167">
        <v>0</v>
      </c>
      <c r="AH925" s="186">
        <v>0</v>
      </c>
      <c r="AI925" s="186">
        <v>0</v>
      </c>
      <c r="AJ925" s="167">
        <v>0</v>
      </c>
      <c r="AK925" s="186">
        <v>0</v>
      </c>
      <c r="AL925" s="186">
        <v>0</v>
      </c>
      <c r="AM925" s="167">
        <v>0</v>
      </c>
      <c r="AN925" s="186">
        <v>0</v>
      </c>
      <c r="AO925" s="186">
        <v>0</v>
      </c>
      <c r="AP925" s="167">
        <v>0</v>
      </c>
      <c r="AQ925" s="189">
        <v>1</v>
      </c>
      <c r="AR925" s="190">
        <v>0</v>
      </c>
      <c r="AS925" s="190">
        <v>0</v>
      </c>
      <c r="AT925" s="190">
        <v>0</v>
      </c>
      <c r="AU925" s="190">
        <v>0</v>
      </c>
      <c r="AV925" s="189">
        <v>0</v>
      </c>
      <c r="AW925" s="189">
        <v>0</v>
      </c>
      <c r="AX925" s="189"/>
    </row>
    <row r="926" spans="1:50" ht="20.25" hidden="1" x14ac:dyDescent="0.3">
      <c r="A926" s="163" t="s">
        <v>966</v>
      </c>
      <c r="B926" s="164">
        <v>0</v>
      </c>
      <c r="C926" s="164">
        <v>0</v>
      </c>
      <c r="D926" s="164">
        <v>0</v>
      </c>
      <c r="E926" s="164">
        <v>0</v>
      </c>
      <c r="F926" s="164">
        <v>0</v>
      </c>
      <c r="G926" s="164">
        <v>0</v>
      </c>
      <c r="H926" s="164">
        <v>0</v>
      </c>
      <c r="I926" s="164">
        <v>0</v>
      </c>
      <c r="J926" s="164">
        <v>0</v>
      </c>
      <c r="K926" s="164">
        <v>0</v>
      </c>
      <c r="L926" s="164">
        <v>0</v>
      </c>
      <c r="M926" s="164">
        <v>0</v>
      </c>
      <c r="N926" s="164">
        <v>0</v>
      </c>
      <c r="O926" s="164">
        <v>0</v>
      </c>
      <c r="P926" s="164" t="s">
        <v>105</v>
      </c>
      <c r="Q926" s="164" t="s">
        <v>105</v>
      </c>
      <c r="R926" s="186">
        <v>0</v>
      </c>
      <c r="S926" s="186">
        <v>0</v>
      </c>
      <c r="T926" s="187">
        <v>0</v>
      </c>
      <c r="U926" s="187">
        <v>0</v>
      </c>
      <c r="V926" s="188">
        <v>0</v>
      </c>
      <c r="W926" s="188">
        <v>0</v>
      </c>
      <c r="X926" s="186">
        <v>0</v>
      </c>
      <c r="Y926" s="186">
        <v>0</v>
      </c>
      <c r="Z926" s="186">
        <v>0</v>
      </c>
      <c r="AA926" s="167">
        <v>0</v>
      </c>
      <c r="AB926" s="186">
        <v>0</v>
      </c>
      <c r="AC926" s="186">
        <v>0</v>
      </c>
      <c r="AD926" s="167">
        <v>0</v>
      </c>
      <c r="AE926" s="186">
        <v>0</v>
      </c>
      <c r="AF926" s="186">
        <v>0</v>
      </c>
      <c r="AG926" s="167">
        <v>0</v>
      </c>
      <c r="AH926" s="186">
        <v>0</v>
      </c>
      <c r="AI926" s="186">
        <v>0</v>
      </c>
      <c r="AJ926" s="167">
        <v>0</v>
      </c>
      <c r="AK926" s="186">
        <v>0</v>
      </c>
      <c r="AL926" s="186">
        <v>0</v>
      </c>
      <c r="AM926" s="167">
        <v>0</v>
      </c>
      <c r="AN926" s="186">
        <v>0</v>
      </c>
      <c r="AO926" s="186">
        <v>0</v>
      </c>
      <c r="AP926" s="167">
        <v>0</v>
      </c>
      <c r="AQ926" s="189">
        <v>0</v>
      </c>
      <c r="AR926" s="190">
        <v>0</v>
      </c>
      <c r="AS926" s="190">
        <v>0</v>
      </c>
      <c r="AT926" s="190">
        <v>0</v>
      </c>
      <c r="AU926" s="190">
        <v>0</v>
      </c>
      <c r="AV926" s="189">
        <v>0</v>
      </c>
      <c r="AW926" s="189">
        <v>0</v>
      </c>
      <c r="AX926" s="189">
        <v>0</v>
      </c>
    </row>
    <row r="927" spans="1:50" ht="20.25" hidden="1" x14ac:dyDescent="0.3">
      <c r="A927" s="163" t="s">
        <v>967</v>
      </c>
      <c r="B927" s="164">
        <v>6</v>
      </c>
      <c r="C927" s="164">
        <v>4</v>
      </c>
      <c r="D927" s="164">
        <v>6</v>
      </c>
      <c r="E927" s="164">
        <v>4</v>
      </c>
      <c r="F927" s="164">
        <v>1.92</v>
      </c>
      <c r="G927" s="164">
        <v>0.8</v>
      </c>
      <c r="H927" s="164">
        <v>320</v>
      </c>
      <c r="I927" s="164">
        <v>200</v>
      </c>
      <c r="J927" s="164">
        <v>6.7</v>
      </c>
      <c r="K927" s="164">
        <v>6.7</v>
      </c>
      <c r="L927" s="164">
        <v>5.7</v>
      </c>
      <c r="M927" s="164">
        <v>5.7</v>
      </c>
      <c r="N927" s="164">
        <v>0</v>
      </c>
      <c r="O927" s="164">
        <v>0</v>
      </c>
      <c r="P927" s="164">
        <v>0</v>
      </c>
      <c r="Q927" s="164">
        <v>0</v>
      </c>
      <c r="R927" s="186">
        <v>0</v>
      </c>
      <c r="S927" s="186">
        <v>0</v>
      </c>
      <c r="T927" s="187">
        <v>0</v>
      </c>
      <c r="U927" s="187">
        <v>2.89</v>
      </c>
      <c r="V927" s="188">
        <v>0</v>
      </c>
      <c r="W927" s="188">
        <v>0</v>
      </c>
      <c r="X927" s="186">
        <v>0</v>
      </c>
      <c r="Y927" s="186">
        <v>0</v>
      </c>
      <c r="Z927" s="186">
        <v>0</v>
      </c>
      <c r="AA927" s="167">
        <v>0</v>
      </c>
      <c r="AB927" s="186">
        <v>0</v>
      </c>
      <c r="AC927" s="186">
        <v>0</v>
      </c>
      <c r="AD927" s="167">
        <v>0</v>
      </c>
      <c r="AE927" s="186">
        <v>0</v>
      </c>
      <c r="AF927" s="186">
        <v>0</v>
      </c>
      <c r="AG927" s="167">
        <v>0</v>
      </c>
      <c r="AH927" s="186">
        <v>0</v>
      </c>
      <c r="AI927" s="186">
        <v>0</v>
      </c>
      <c r="AJ927" s="167">
        <v>0</v>
      </c>
      <c r="AK927" s="186">
        <v>0</v>
      </c>
      <c r="AL927" s="186">
        <v>0</v>
      </c>
      <c r="AM927" s="167">
        <v>0</v>
      </c>
      <c r="AN927" s="186">
        <v>0</v>
      </c>
      <c r="AO927" s="186">
        <v>0</v>
      </c>
      <c r="AP927" s="167">
        <v>0</v>
      </c>
      <c r="AQ927" s="189">
        <v>6</v>
      </c>
      <c r="AR927" s="190">
        <v>2</v>
      </c>
      <c r="AS927" s="190">
        <v>0</v>
      </c>
      <c r="AT927" s="190">
        <v>0</v>
      </c>
      <c r="AU927" s="190">
        <v>4</v>
      </c>
      <c r="AV927" s="189">
        <v>4</v>
      </c>
      <c r="AW927" s="189">
        <v>0.68</v>
      </c>
      <c r="AX927" s="189">
        <v>170</v>
      </c>
    </row>
    <row r="928" spans="1:50" ht="20.25" hidden="1" x14ac:dyDescent="0.3">
      <c r="A928" s="163" t="s">
        <v>968</v>
      </c>
      <c r="B928" s="164">
        <v>9</v>
      </c>
      <c r="C928" s="164">
        <v>9</v>
      </c>
      <c r="D928" s="164">
        <v>9</v>
      </c>
      <c r="E928" s="164">
        <v>6</v>
      </c>
      <c r="F928" s="164">
        <v>3.8</v>
      </c>
      <c r="G928" s="164">
        <v>3</v>
      </c>
      <c r="H928" s="164">
        <v>422</v>
      </c>
      <c r="I928" s="164">
        <v>500</v>
      </c>
      <c r="J928" s="164">
        <v>9</v>
      </c>
      <c r="K928" s="164">
        <v>9</v>
      </c>
      <c r="L928" s="164">
        <v>6</v>
      </c>
      <c r="M928" s="164">
        <v>6</v>
      </c>
      <c r="N928" s="164">
        <v>0</v>
      </c>
      <c r="O928" s="164">
        <v>0</v>
      </c>
      <c r="P928" s="164">
        <v>0</v>
      </c>
      <c r="Q928" s="164">
        <v>0</v>
      </c>
      <c r="R928" s="186">
        <v>0</v>
      </c>
      <c r="S928" s="186">
        <v>0</v>
      </c>
      <c r="T928" s="187">
        <v>3</v>
      </c>
      <c r="U928" s="187">
        <v>8.5</v>
      </c>
      <c r="V928" s="188">
        <v>0</v>
      </c>
      <c r="W928" s="188">
        <v>0</v>
      </c>
      <c r="X928" s="186">
        <v>0</v>
      </c>
      <c r="Y928" s="186">
        <v>0</v>
      </c>
      <c r="Z928" s="186">
        <v>0</v>
      </c>
      <c r="AA928" s="167">
        <v>0</v>
      </c>
      <c r="AB928" s="186">
        <v>0</v>
      </c>
      <c r="AC928" s="186">
        <v>0</v>
      </c>
      <c r="AD928" s="167">
        <v>0</v>
      </c>
      <c r="AE928" s="186">
        <v>0</v>
      </c>
      <c r="AF928" s="186">
        <v>0</v>
      </c>
      <c r="AG928" s="167">
        <v>0</v>
      </c>
      <c r="AH928" s="186">
        <v>0</v>
      </c>
      <c r="AI928" s="186">
        <v>0</v>
      </c>
      <c r="AJ928" s="167">
        <v>0</v>
      </c>
      <c r="AK928" s="186">
        <v>0</v>
      </c>
      <c r="AL928" s="186">
        <v>0</v>
      </c>
      <c r="AM928" s="167">
        <v>0</v>
      </c>
      <c r="AN928" s="186">
        <v>0</v>
      </c>
      <c r="AO928" s="186">
        <v>0</v>
      </c>
      <c r="AP928" s="167">
        <v>0</v>
      </c>
      <c r="AQ928" s="189">
        <v>9</v>
      </c>
      <c r="AR928" s="190">
        <v>0</v>
      </c>
      <c r="AS928" s="190">
        <v>0</v>
      </c>
      <c r="AT928" s="190">
        <v>0</v>
      </c>
      <c r="AU928" s="190">
        <v>6</v>
      </c>
      <c r="AV928" s="189">
        <v>6</v>
      </c>
      <c r="AW928" s="189">
        <v>2.77</v>
      </c>
      <c r="AX928" s="189">
        <v>461</v>
      </c>
    </row>
    <row r="929" spans="1:50" ht="20.25" hidden="1" x14ac:dyDescent="0.3">
      <c r="A929" s="163" t="s">
        <v>969</v>
      </c>
      <c r="B929" s="164">
        <v>3</v>
      </c>
      <c r="C929" s="164">
        <v>3</v>
      </c>
      <c r="D929" s="164">
        <v>3</v>
      </c>
      <c r="E929" s="164">
        <v>0</v>
      </c>
      <c r="F929" s="164">
        <v>0.62</v>
      </c>
      <c r="G929" s="164">
        <v>0</v>
      </c>
      <c r="H929" s="164">
        <v>205</v>
      </c>
      <c r="I929" s="164">
        <v>0</v>
      </c>
      <c r="J929" s="164">
        <v>3</v>
      </c>
      <c r="K929" s="164">
        <v>3</v>
      </c>
      <c r="L929" s="164">
        <v>0</v>
      </c>
      <c r="M929" s="164">
        <v>0</v>
      </c>
      <c r="N929" s="164">
        <v>0</v>
      </c>
      <c r="O929" s="164">
        <v>0</v>
      </c>
      <c r="P929" s="164" t="s">
        <v>105</v>
      </c>
      <c r="Q929" s="164" t="s">
        <v>105</v>
      </c>
      <c r="R929" s="186">
        <v>0</v>
      </c>
      <c r="S929" s="186">
        <v>0</v>
      </c>
      <c r="T929" s="187">
        <v>0.75</v>
      </c>
      <c r="U929" s="187">
        <v>0.25</v>
      </c>
      <c r="V929" s="188">
        <v>0</v>
      </c>
      <c r="W929" s="188">
        <v>0</v>
      </c>
      <c r="X929" s="186">
        <v>0</v>
      </c>
      <c r="Y929" s="186">
        <v>0</v>
      </c>
      <c r="Z929" s="186">
        <v>0</v>
      </c>
      <c r="AA929" s="167">
        <v>0</v>
      </c>
      <c r="AB929" s="186">
        <v>0</v>
      </c>
      <c r="AC929" s="186">
        <v>0</v>
      </c>
      <c r="AD929" s="167">
        <v>0</v>
      </c>
      <c r="AE929" s="186">
        <v>0</v>
      </c>
      <c r="AF929" s="186">
        <v>0</v>
      </c>
      <c r="AG929" s="167">
        <v>0</v>
      </c>
      <c r="AH929" s="186">
        <v>0</v>
      </c>
      <c r="AI929" s="186">
        <v>0</v>
      </c>
      <c r="AJ929" s="167">
        <v>0</v>
      </c>
      <c r="AK929" s="186">
        <v>0</v>
      </c>
      <c r="AL929" s="186">
        <v>0</v>
      </c>
      <c r="AM929" s="167">
        <v>0</v>
      </c>
      <c r="AN929" s="186">
        <v>0</v>
      </c>
      <c r="AO929" s="186">
        <v>0</v>
      </c>
      <c r="AP929" s="167">
        <v>0</v>
      </c>
      <c r="AQ929" s="189">
        <v>3</v>
      </c>
      <c r="AR929" s="190">
        <v>0</v>
      </c>
      <c r="AS929" s="190">
        <v>0</v>
      </c>
      <c r="AT929" s="190">
        <v>0</v>
      </c>
      <c r="AU929" s="190">
        <v>0</v>
      </c>
      <c r="AV929" s="189">
        <v>0</v>
      </c>
      <c r="AW929" s="189">
        <v>0</v>
      </c>
      <c r="AX929" s="189"/>
    </row>
    <row r="930" spans="1:50" ht="20.25" hidden="1" x14ac:dyDescent="0.3">
      <c r="A930" s="163" t="s">
        <v>970</v>
      </c>
      <c r="B930" s="164">
        <v>0</v>
      </c>
      <c r="C930" s="164">
        <v>0</v>
      </c>
      <c r="D930" s="164">
        <v>0</v>
      </c>
      <c r="E930" s="164">
        <v>0</v>
      </c>
      <c r="F930" s="164">
        <v>0</v>
      </c>
      <c r="G930" s="164">
        <v>0</v>
      </c>
      <c r="H930" s="164">
        <v>0</v>
      </c>
      <c r="I930" s="164">
        <v>0</v>
      </c>
      <c r="J930" s="164">
        <v>0</v>
      </c>
      <c r="K930" s="164">
        <v>0</v>
      </c>
      <c r="L930" s="164">
        <v>0</v>
      </c>
      <c r="M930" s="164">
        <v>0</v>
      </c>
      <c r="N930" s="164">
        <v>0</v>
      </c>
      <c r="O930" s="164">
        <v>0</v>
      </c>
      <c r="P930" s="164" t="s">
        <v>105</v>
      </c>
      <c r="Q930" s="164" t="s">
        <v>105</v>
      </c>
      <c r="R930" s="186">
        <v>0</v>
      </c>
      <c r="S930" s="186">
        <v>0</v>
      </c>
      <c r="T930" s="187">
        <v>0</v>
      </c>
      <c r="U930" s="187">
        <v>1</v>
      </c>
      <c r="V930" s="188">
        <v>0</v>
      </c>
      <c r="W930" s="188">
        <v>0</v>
      </c>
      <c r="X930" s="186">
        <v>0</v>
      </c>
      <c r="Y930" s="186">
        <v>0</v>
      </c>
      <c r="Z930" s="186">
        <v>0</v>
      </c>
      <c r="AA930" s="167">
        <v>0</v>
      </c>
      <c r="AB930" s="186">
        <v>0</v>
      </c>
      <c r="AC930" s="186">
        <v>0</v>
      </c>
      <c r="AD930" s="167">
        <v>0</v>
      </c>
      <c r="AE930" s="186">
        <v>0</v>
      </c>
      <c r="AF930" s="186">
        <v>0</v>
      </c>
      <c r="AG930" s="167">
        <v>0</v>
      </c>
      <c r="AH930" s="186">
        <v>0</v>
      </c>
      <c r="AI930" s="186">
        <v>0</v>
      </c>
      <c r="AJ930" s="167">
        <v>0</v>
      </c>
      <c r="AK930" s="186">
        <v>0</v>
      </c>
      <c r="AL930" s="186">
        <v>0</v>
      </c>
      <c r="AM930" s="167">
        <v>0</v>
      </c>
      <c r="AN930" s="186">
        <v>0</v>
      </c>
      <c r="AO930" s="186">
        <v>0</v>
      </c>
      <c r="AP930" s="167">
        <v>0</v>
      </c>
      <c r="AQ930" s="189">
        <v>0</v>
      </c>
      <c r="AR930" s="190">
        <v>0</v>
      </c>
      <c r="AS930" s="190">
        <v>0</v>
      </c>
      <c r="AT930" s="190">
        <v>0</v>
      </c>
      <c r="AU930" s="190">
        <v>0</v>
      </c>
      <c r="AV930" s="189">
        <v>0</v>
      </c>
      <c r="AW930" s="189">
        <v>0</v>
      </c>
      <c r="AX930" s="189">
        <v>0</v>
      </c>
    </row>
    <row r="931" spans="1:50" ht="20.25" hidden="1" x14ac:dyDescent="0.3">
      <c r="A931" s="181" t="s">
        <v>971</v>
      </c>
      <c r="B931" s="164">
        <v>4</v>
      </c>
      <c r="C931" s="164">
        <v>2</v>
      </c>
      <c r="D931" s="164">
        <v>4</v>
      </c>
      <c r="E931" s="164">
        <v>1</v>
      </c>
      <c r="F931" s="164">
        <v>0.94</v>
      </c>
      <c r="G931" s="164">
        <v>0.9</v>
      </c>
      <c r="H931" s="164">
        <v>235</v>
      </c>
      <c r="I931" s="164">
        <v>900</v>
      </c>
      <c r="J931" s="164">
        <v>3.3</v>
      </c>
      <c r="K931" s="164">
        <v>0.55000000000000004</v>
      </c>
      <c r="L931" s="164">
        <v>2.75</v>
      </c>
      <c r="M931" s="164">
        <v>0</v>
      </c>
      <c r="N931" s="164">
        <v>0</v>
      </c>
      <c r="O931" s="164">
        <v>0</v>
      </c>
      <c r="P931" s="164">
        <v>0</v>
      </c>
      <c r="Q931" s="164">
        <v>0</v>
      </c>
      <c r="R931" s="186">
        <v>0</v>
      </c>
      <c r="S931" s="186">
        <v>0</v>
      </c>
      <c r="T931" s="187">
        <v>3.8374999999999999</v>
      </c>
      <c r="U931" s="187">
        <v>6.45</v>
      </c>
      <c r="V931" s="188">
        <v>0</v>
      </c>
      <c r="W931" s="188">
        <v>0</v>
      </c>
      <c r="X931" s="186">
        <v>0</v>
      </c>
      <c r="Y931" s="186">
        <v>0</v>
      </c>
      <c r="Z931" s="186">
        <v>0</v>
      </c>
      <c r="AA931" s="157">
        <v>0</v>
      </c>
      <c r="AB931" s="186">
        <v>0</v>
      </c>
      <c r="AC931" s="186">
        <v>0</v>
      </c>
      <c r="AD931" s="157">
        <v>0</v>
      </c>
      <c r="AE931" s="186">
        <v>0</v>
      </c>
      <c r="AF931" s="186">
        <v>0</v>
      </c>
      <c r="AG931" s="157">
        <v>0</v>
      </c>
      <c r="AH931" s="186">
        <v>0</v>
      </c>
      <c r="AI931" s="186">
        <v>0</v>
      </c>
      <c r="AJ931" s="157">
        <v>0</v>
      </c>
      <c r="AK931" s="186">
        <v>0</v>
      </c>
      <c r="AL931" s="186">
        <v>0</v>
      </c>
      <c r="AM931" s="157">
        <v>0</v>
      </c>
      <c r="AN931" s="186">
        <v>0</v>
      </c>
      <c r="AO931" s="186">
        <v>0</v>
      </c>
      <c r="AP931" s="157">
        <v>0</v>
      </c>
      <c r="AQ931" s="189">
        <v>5</v>
      </c>
      <c r="AR931" s="190">
        <v>3</v>
      </c>
      <c r="AS931" s="190">
        <v>0</v>
      </c>
      <c r="AT931" s="190">
        <v>0</v>
      </c>
      <c r="AU931" s="190">
        <v>1</v>
      </c>
      <c r="AV931" s="189">
        <v>1</v>
      </c>
      <c r="AW931" s="189">
        <v>0.86</v>
      </c>
      <c r="AX931" s="189">
        <v>860</v>
      </c>
    </row>
    <row r="932" spans="1:50" ht="20.25" hidden="1" x14ac:dyDescent="0.3">
      <c r="A932" s="163" t="s">
        <v>972</v>
      </c>
      <c r="B932" s="164">
        <v>0</v>
      </c>
      <c r="C932" s="164">
        <v>0</v>
      </c>
      <c r="D932" s="164">
        <v>0</v>
      </c>
      <c r="E932" s="164">
        <v>0</v>
      </c>
      <c r="F932" s="164">
        <v>0</v>
      </c>
      <c r="G932" s="164">
        <v>0</v>
      </c>
      <c r="H932" s="164">
        <v>0</v>
      </c>
      <c r="I932" s="164">
        <v>0</v>
      </c>
      <c r="J932" s="164">
        <v>0.3</v>
      </c>
      <c r="K932" s="164">
        <v>0.3</v>
      </c>
      <c r="L932" s="164">
        <v>0</v>
      </c>
      <c r="M932" s="164">
        <v>0</v>
      </c>
      <c r="N932" s="164">
        <v>0</v>
      </c>
      <c r="O932" s="164">
        <v>0</v>
      </c>
      <c r="P932" s="164" t="s">
        <v>105</v>
      </c>
      <c r="Q932" s="164" t="s">
        <v>105</v>
      </c>
      <c r="R932" s="186">
        <v>0</v>
      </c>
      <c r="S932" s="186">
        <v>0</v>
      </c>
      <c r="T932" s="187">
        <v>0.2</v>
      </c>
      <c r="U932" s="187">
        <v>1.31</v>
      </c>
      <c r="V932" s="188">
        <v>0</v>
      </c>
      <c r="W932" s="188">
        <v>0</v>
      </c>
      <c r="X932" s="186">
        <v>0</v>
      </c>
      <c r="Y932" s="186">
        <v>0</v>
      </c>
      <c r="Z932" s="186">
        <v>0</v>
      </c>
      <c r="AA932" s="167">
        <v>0</v>
      </c>
      <c r="AB932" s="186">
        <v>0</v>
      </c>
      <c r="AC932" s="186">
        <v>0</v>
      </c>
      <c r="AD932" s="167">
        <v>0</v>
      </c>
      <c r="AE932" s="186">
        <v>0</v>
      </c>
      <c r="AF932" s="186">
        <v>0</v>
      </c>
      <c r="AG932" s="167">
        <v>0</v>
      </c>
      <c r="AH932" s="186">
        <v>0</v>
      </c>
      <c r="AI932" s="186">
        <v>0</v>
      </c>
      <c r="AJ932" s="167">
        <v>0</v>
      </c>
      <c r="AK932" s="186">
        <v>0</v>
      </c>
      <c r="AL932" s="186">
        <v>0</v>
      </c>
      <c r="AM932" s="167">
        <v>0</v>
      </c>
      <c r="AN932" s="186">
        <v>0</v>
      </c>
      <c r="AO932" s="186">
        <v>0</v>
      </c>
      <c r="AP932" s="167">
        <v>0</v>
      </c>
      <c r="AQ932" s="189">
        <v>1</v>
      </c>
      <c r="AR932" s="190">
        <v>1</v>
      </c>
      <c r="AS932" s="190">
        <v>0</v>
      </c>
      <c r="AT932" s="190">
        <v>0</v>
      </c>
      <c r="AU932" s="190">
        <v>0</v>
      </c>
      <c r="AV932" s="189">
        <v>0</v>
      </c>
      <c r="AW932" s="189">
        <v>0</v>
      </c>
      <c r="AX932" s="189">
        <v>0</v>
      </c>
    </row>
    <row r="933" spans="1:50" ht="20.25" hidden="1" x14ac:dyDescent="0.3">
      <c r="A933" s="163" t="s">
        <v>973</v>
      </c>
      <c r="B933" s="164">
        <v>0</v>
      </c>
      <c r="C933" s="164">
        <v>0</v>
      </c>
      <c r="D933" s="164">
        <v>0</v>
      </c>
      <c r="E933" s="164">
        <v>0</v>
      </c>
      <c r="F933" s="164">
        <v>0</v>
      </c>
      <c r="G933" s="164">
        <v>0</v>
      </c>
      <c r="H933" s="164">
        <v>0</v>
      </c>
      <c r="I933" s="164">
        <v>0</v>
      </c>
      <c r="J933" s="164">
        <v>0</v>
      </c>
      <c r="K933" s="164">
        <v>0</v>
      </c>
      <c r="L933" s="164">
        <v>0</v>
      </c>
      <c r="M933" s="164">
        <v>0</v>
      </c>
      <c r="N933" s="164">
        <v>0</v>
      </c>
      <c r="O933" s="164">
        <v>0</v>
      </c>
      <c r="P933" s="164" t="s">
        <v>105</v>
      </c>
      <c r="Q933" s="164" t="s">
        <v>105</v>
      </c>
      <c r="R933" s="186">
        <v>0</v>
      </c>
      <c r="S933" s="186">
        <v>0</v>
      </c>
      <c r="T933" s="187">
        <v>0</v>
      </c>
      <c r="U933" s="187">
        <v>0</v>
      </c>
      <c r="V933" s="188">
        <v>0</v>
      </c>
      <c r="W933" s="188">
        <v>0</v>
      </c>
      <c r="X933" s="186">
        <v>0</v>
      </c>
      <c r="Y933" s="186">
        <v>0</v>
      </c>
      <c r="Z933" s="186">
        <v>0</v>
      </c>
      <c r="AA933" s="167">
        <v>0</v>
      </c>
      <c r="AB933" s="186">
        <v>0</v>
      </c>
      <c r="AC933" s="186">
        <v>0</v>
      </c>
      <c r="AD933" s="167">
        <v>0</v>
      </c>
      <c r="AE933" s="186">
        <v>0</v>
      </c>
      <c r="AF933" s="186">
        <v>0</v>
      </c>
      <c r="AG933" s="167">
        <v>0</v>
      </c>
      <c r="AH933" s="186">
        <v>0</v>
      </c>
      <c r="AI933" s="186">
        <v>0</v>
      </c>
      <c r="AJ933" s="167">
        <v>0</v>
      </c>
      <c r="AK933" s="186">
        <v>0</v>
      </c>
      <c r="AL933" s="186">
        <v>0</v>
      </c>
      <c r="AM933" s="167">
        <v>0</v>
      </c>
      <c r="AN933" s="186">
        <v>0</v>
      </c>
      <c r="AO933" s="186">
        <v>0</v>
      </c>
      <c r="AP933" s="167">
        <v>0</v>
      </c>
      <c r="AQ933" s="189">
        <v>0</v>
      </c>
      <c r="AR933" s="190">
        <v>0</v>
      </c>
      <c r="AS933" s="190">
        <v>0</v>
      </c>
      <c r="AT933" s="190">
        <v>0</v>
      </c>
      <c r="AU933" s="190">
        <v>0</v>
      </c>
      <c r="AV933" s="189">
        <v>0</v>
      </c>
      <c r="AW933" s="189">
        <v>0</v>
      </c>
      <c r="AX933" s="189">
        <v>0</v>
      </c>
    </row>
    <row r="934" spans="1:50" ht="20.25" hidden="1" x14ac:dyDescent="0.3">
      <c r="A934" s="163" t="s">
        <v>974</v>
      </c>
      <c r="B934" s="164">
        <v>2</v>
      </c>
      <c r="C934" s="164">
        <v>1</v>
      </c>
      <c r="D934" s="164">
        <v>2</v>
      </c>
      <c r="E934" s="164">
        <v>1</v>
      </c>
      <c r="F934" s="164">
        <v>0.45</v>
      </c>
      <c r="G934" s="164">
        <v>0.9</v>
      </c>
      <c r="H934" s="164">
        <v>227</v>
      </c>
      <c r="I934" s="164">
        <v>900</v>
      </c>
      <c r="J934" s="164">
        <v>0</v>
      </c>
      <c r="K934" s="164">
        <v>0</v>
      </c>
      <c r="L934" s="164">
        <v>0</v>
      </c>
      <c r="M934" s="164">
        <v>0</v>
      </c>
      <c r="N934" s="164">
        <v>0</v>
      </c>
      <c r="O934" s="164">
        <v>0</v>
      </c>
      <c r="P934" s="164" t="s">
        <v>105</v>
      </c>
      <c r="Q934" s="164" t="s">
        <v>105</v>
      </c>
      <c r="R934" s="186">
        <v>0</v>
      </c>
      <c r="S934" s="186">
        <v>0</v>
      </c>
      <c r="T934" s="187">
        <v>1.8875</v>
      </c>
      <c r="U934" s="187">
        <v>2.39</v>
      </c>
      <c r="V934" s="188">
        <v>0</v>
      </c>
      <c r="W934" s="188">
        <v>0</v>
      </c>
      <c r="X934" s="186">
        <v>0</v>
      </c>
      <c r="Y934" s="186">
        <v>0</v>
      </c>
      <c r="Z934" s="186">
        <v>0</v>
      </c>
      <c r="AA934" s="167">
        <v>0</v>
      </c>
      <c r="AB934" s="186">
        <v>0</v>
      </c>
      <c r="AC934" s="186">
        <v>0</v>
      </c>
      <c r="AD934" s="167">
        <v>0</v>
      </c>
      <c r="AE934" s="186">
        <v>0</v>
      </c>
      <c r="AF934" s="186">
        <v>0</v>
      </c>
      <c r="AG934" s="167">
        <v>0</v>
      </c>
      <c r="AH934" s="186">
        <v>0</v>
      </c>
      <c r="AI934" s="186">
        <v>0</v>
      </c>
      <c r="AJ934" s="167">
        <v>0</v>
      </c>
      <c r="AK934" s="186">
        <v>0</v>
      </c>
      <c r="AL934" s="186">
        <v>0</v>
      </c>
      <c r="AM934" s="167">
        <v>0</v>
      </c>
      <c r="AN934" s="186">
        <v>0</v>
      </c>
      <c r="AO934" s="186">
        <v>0</v>
      </c>
      <c r="AP934" s="167">
        <v>0</v>
      </c>
      <c r="AQ934" s="189">
        <v>1</v>
      </c>
      <c r="AR934" s="190">
        <v>0</v>
      </c>
      <c r="AS934" s="190">
        <v>0</v>
      </c>
      <c r="AT934" s="190">
        <v>0</v>
      </c>
      <c r="AU934" s="190">
        <v>1</v>
      </c>
      <c r="AV934" s="189">
        <v>1</v>
      </c>
      <c r="AW934" s="189">
        <v>0.86</v>
      </c>
      <c r="AX934" s="189">
        <v>860</v>
      </c>
    </row>
    <row r="935" spans="1:50" ht="20.25" hidden="1" x14ac:dyDescent="0.3">
      <c r="A935" s="163" t="s">
        <v>975</v>
      </c>
      <c r="B935" s="164">
        <v>0</v>
      </c>
      <c r="C935" s="164">
        <v>1</v>
      </c>
      <c r="D935" s="164">
        <v>0</v>
      </c>
      <c r="E935" s="164">
        <v>0</v>
      </c>
      <c r="F935" s="164">
        <v>0</v>
      </c>
      <c r="G935" s="164">
        <v>0</v>
      </c>
      <c r="H935" s="164">
        <v>0</v>
      </c>
      <c r="I935" s="164">
        <v>0</v>
      </c>
      <c r="J935" s="164">
        <v>0</v>
      </c>
      <c r="K935" s="164">
        <v>0</v>
      </c>
      <c r="L935" s="164">
        <v>0</v>
      </c>
      <c r="M935" s="164">
        <v>0</v>
      </c>
      <c r="N935" s="164">
        <v>0</v>
      </c>
      <c r="O935" s="164">
        <v>0</v>
      </c>
      <c r="P935" s="164" t="s">
        <v>105</v>
      </c>
      <c r="Q935" s="164" t="s">
        <v>105</v>
      </c>
      <c r="R935" s="186">
        <v>0</v>
      </c>
      <c r="S935" s="186">
        <v>0</v>
      </c>
      <c r="T935" s="187">
        <v>0.5</v>
      </c>
      <c r="U935" s="187">
        <v>0.5</v>
      </c>
      <c r="V935" s="188">
        <v>0</v>
      </c>
      <c r="W935" s="188">
        <v>0</v>
      </c>
      <c r="X935" s="186">
        <v>0</v>
      </c>
      <c r="Y935" s="186">
        <v>0</v>
      </c>
      <c r="Z935" s="186">
        <v>0</v>
      </c>
      <c r="AA935" s="167">
        <v>0</v>
      </c>
      <c r="AB935" s="186">
        <v>0</v>
      </c>
      <c r="AC935" s="186">
        <v>0</v>
      </c>
      <c r="AD935" s="167">
        <v>0</v>
      </c>
      <c r="AE935" s="186">
        <v>0</v>
      </c>
      <c r="AF935" s="186">
        <v>0</v>
      </c>
      <c r="AG935" s="167">
        <v>0</v>
      </c>
      <c r="AH935" s="186">
        <v>0</v>
      </c>
      <c r="AI935" s="186">
        <v>0</v>
      </c>
      <c r="AJ935" s="167">
        <v>0</v>
      </c>
      <c r="AK935" s="186">
        <v>0</v>
      </c>
      <c r="AL935" s="186">
        <v>0</v>
      </c>
      <c r="AM935" s="167">
        <v>0</v>
      </c>
      <c r="AN935" s="186">
        <v>0</v>
      </c>
      <c r="AO935" s="186">
        <v>0</v>
      </c>
      <c r="AP935" s="167">
        <v>0</v>
      </c>
      <c r="AQ935" s="189">
        <v>2</v>
      </c>
      <c r="AR935" s="190">
        <v>1</v>
      </c>
      <c r="AS935" s="190">
        <v>0</v>
      </c>
      <c r="AT935" s="190">
        <v>0</v>
      </c>
      <c r="AU935" s="190">
        <v>0</v>
      </c>
      <c r="AV935" s="189">
        <v>0</v>
      </c>
      <c r="AW935" s="189">
        <v>0</v>
      </c>
      <c r="AX935" s="189">
        <v>0</v>
      </c>
    </row>
    <row r="936" spans="1:50" ht="20.25" hidden="1" x14ac:dyDescent="0.3">
      <c r="A936" s="163" t="s">
        <v>976</v>
      </c>
      <c r="B936" s="164">
        <v>0</v>
      </c>
      <c r="C936" s="164">
        <v>0</v>
      </c>
      <c r="D936" s="164">
        <v>0</v>
      </c>
      <c r="E936" s="164">
        <v>0</v>
      </c>
      <c r="F936" s="164">
        <v>0</v>
      </c>
      <c r="G936" s="164">
        <v>0</v>
      </c>
      <c r="H936" s="164">
        <v>0</v>
      </c>
      <c r="I936" s="164">
        <v>0</v>
      </c>
      <c r="J936" s="164">
        <v>0</v>
      </c>
      <c r="K936" s="164">
        <v>0</v>
      </c>
      <c r="L936" s="164">
        <v>0</v>
      </c>
      <c r="M936" s="164">
        <v>0</v>
      </c>
      <c r="N936" s="164">
        <v>0</v>
      </c>
      <c r="O936" s="164">
        <v>0</v>
      </c>
      <c r="P936" s="164" t="s">
        <v>105</v>
      </c>
      <c r="Q936" s="164" t="s">
        <v>105</v>
      </c>
      <c r="R936" s="186">
        <v>0</v>
      </c>
      <c r="S936" s="186">
        <v>0</v>
      </c>
      <c r="T936" s="187">
        <v>0</v>
      </c>
      <c r="U936" s="187">
        <v>0</v>
      </c>
      <c r="V936" s="188">
        <v>0</v>
      </c>
      <c r="W936" s="188">
        <v>0</v>
      </c>
      <c r="X936" s="186">
        <v>0</v>
      </c>
      <c r="Y936" s="186">
        <v>0</v>
      </c>
      <c r="Z936" s="186">
        <v>0</v>
      </c>
      <c r="AA936" s="167">
        <v>0</v>
      </c>
      <c r="AB936" s="186">
        <v>0</v>
      </c>
      <c r="AC936" s="186">
        <v>0</v>
      </c>
      <c r="AD936" s="167">
        <v>0</v>
      </c>
      <c r="AE936" s="186">
        <v>0</v>
      </c>
      <c r="AF936" s="186">
        <v>0</v>
      </c>
      <c r="AG936" s="167">
        <v>0</v>
      </c>
      <c r="AH936" s="186">
        <v>0</v>
      </c>
      <c r="AI936" s="186">
        <v>0</v>
      </c>
      <c r="AJ936" s="167">
        <v>0</v>
      </c>
      <c r="AK936" s="186">
        <v>0</v>
      </c>
      <c r="AL936" s="186">
        <v>0</v>
      </c>
      <c r="AM936" s="167">
        <v>0</v>
      </c>
      <c r="AN936" s="186">
        <v>0</v>
      </c>
      <c r="AO936" s="186">
        <v>0</v>
      </c>
      <c r="AP936" s="167">
        <v>0</v>
      </c>
      <c r="AQ936" s="189">
        <v>0</v>
      </c>
      <c r="AR936" s="190">
        <v>0</v>
      </c>
      <c r="AS936" s="190">
        <v>0</v>
      </c>
      <c r="AT936" s="190">
        <v>0</v>
      </c>
      <c r="AU936" s="190">
        <v>0</v>
      </c>
      <c r="AV936" s="189">
        <v>0</v>
      </c>
      <c r="AW936" s="189">
        <v>0</v>
      </c>
      <c r="AX936" s="189">
        <v>0</v>
      </c>
    </row>
    <row r="937" spans="1:50" ht="20.25" hidden="1" x14ac:dyDescent="0.3">
      <c r="A937" s="163" t="s">
        <v>977</v>
      </c>
      <c r="B937" s="164">
        <v>0</v>
      </c>
      <c r="C937" s="164">
        <v>0</v>
      </c>
      <c r="D937" s="164">
        <v>0</v>
      </c>
      <c r="E937" s="164">
        <v>0</v>
      </c>
      <c r="F937" s="164">
        <v>0</v>
      </c>
      <c r="G937" s="164">
        <v>0</v>
      </c>
      <c r="H937" s="164">
        <v>0</v>
      </c>
      <c r="I937" s="164">
        <v>0</v>
      </c>
      <c r="J937" s="164">
        <v>2.75</v>
      </c>
      <c r="K937" s="164">
        <v>0</v>
      </c>
      <c r="L937" s="164">
        <v>2.75</v>
      </c>
      <c r="M937" s="164">
        <v>0</v>
      </c>
      <c r="N937" s="164">
        <v>0</v>
      </c>
      <c r="O937" s="164">
        <v>0</v>
      </c>
      <c r="P937" s="164">
        <v>0</v>
      </c>
      <c r="Q937" s="164" t="s">
        <v>105</v>
      </c>
      <c r="R937" s="186">
        <v>0</v>
      </c>
      <c r="S937" s="186">
        <v>0</v>
      </c>
      <c r="T937" s="187">
        <v>0</v>
      </c>
      <c r="U937" s="187">
        <v>0</v>
      </c>
      <c r="V937" s="188">
        <v>0</v>
      </c>
      <c r="W937" s="188">
        <v>0</v>
      </c>
      <c r="X937" s="186">
        <v>0</v>
      </c>
      <c r="Y937" s="186">
        <v>0</v>
      </c>
      <c r="Z937" s="186">
        <v>0</v>
      </c>
      <c r="AA937" s="167">
        <v>0</v>
      </c>
      <c r="AB937" s="186">
        <v>0</v>
      </c>
      <c r="AC937" s="186">
        <v>0</v>
      </c>
      <c r="AD937" s="167">
        <v>0</v>
      </c>
      <c r="AE937" s="186">
        <v>0</v>
      </c>
      <c r="AF937" s="186">
        <v>0</v>
      </c>
      <c r="AG937" s="167">
        <v>0</v>
      </c>
      <c r="AH937" s="186">
        <v>0</v>
      </c>
      <c r="AI937" s="186">
        <v>0</v>
      </c>
      <c r="AJ937" s="167">
        <v>0</v>
      </c>
      <c r="AK937" s="186">
        <v>0</v>
      </c>
      <c r="AL937" s="186">
        <v>0</v>
      </c>
      <c r="AM937" s="167">
        <v>0</v>
      </c>
      <c r="AN937" s="186">
        <v>0</v>
      </c>
      <c r="AO937" s="186">
        <v>0</v>
      </c>
      <c r="AP937" s="167">
        <v>0</v>
      </c>
      <c r="AQ937" s="189">
        <v>0</v>
      </c>
      <c r="AR937" s="190">
        <v>0</v>
      </c>
      <c r="AS937" s="190">
        <v>0</v>
      </c>
      <c r="AT937" s="190">
        <v>0</v>
      </c>
      <c r="AU937" s="190">
        <v>0</v>
      </c>
      <c r="AV937" s="189">
        <v>0</v>
      </c>
      <c r="AW937" s="189">
        <v>0</v>
      </c>
      <c r="AX937" s="189">
        <v>0</v>
      </c>
    </row>
    <row r="938" spans="1:50" ht="20.25" hidden="1" x14ac:dyDescent="0.3">
      <c r="A938" s="163" t="s">
        <v>978</v>
      </c>
      <c r="B938" s="164">
        <v>0</v>
      </c>
      <c r="C938" s="164">
        <v>0</v>
      </c>
      <c r="D938" s="164">
        <v>0</v>
      </c>
      <c r="E938" s="164">
        <v>0</v>
      </c>
      <c r="F938" s="164">
        <v>0</v>
      </c>
      <c r="G938" s="164">
        <v>0</v>
      </c>
      <c r="H938" s="164">
        <v>0</v>
      </c>
      <c r="I938" s="164">
        <v>0</v>
      </c>
      <c r="J938" s="164">
        <v>0</v>
      </c>
      <c r="K938" s="164">
        <v>0</v>
      </c>
      <c r="L938" s="164">
        <v>0</v>
      </c>
      <c r="M938" s="164">
        <v>0</v>
      </c>
      <c r="N938" s="164">
        <v>0</v>
      </c>
      <c r="O938" s="164">
        <v>0</v>
      </c>
      <c r="P938" s="164" t="s">
        <v>105</v>
      </c>
      <c r="Q938" s="164" t="s">
        <v>105</v>
      </c>
      <c r="R938" s="186">
        <v>0</v>
      </c>
      <c r="S938" s="186">
        <v>0</v>
      </c>
      <c r="T938" s="187">
        <v>0</v>
      </c>
      <c r="U938" s="187">
        <v>0</v>
      </c>
      <c r="V938" s="188">
        <v>0</v>
      </c>
      <c r="W938" s="188">
        <v>0</v>
      </c>
      <c r="X938" s="186">
        <v>0</v>
      </c>
      <c r="Y938" s="186">
        <v>0</v>
      </c>
      <c r="Z938" s="186">
        <v>0</v>
      </c>
      <c r="AA938" s="167">
        <v>0</v>
      </c>
      <c r="AB938" s="186">
        <v>0</v>
      </c>
      <c r="AC938" s="186">
        <v>0</v>
      </c>
      <c r="AD938" s="167">
        <v>0</v>
      </c>
      <c r="AE938" s="186">
        <v>0</v>
      </c>
      <c r="AF938" s="186">
        <v>0</v>
      </c>
      <c r="AG938" s="167">
        <v>0</v>
      </c>
      <c r="AH938" s="186">
        <v>0</v>
      </c>
      <c r="AI938" s="186">
        <v>0</v>
      </c>
      <c r="AJ938" s="167">
        <v>0</v>
      </c>
      <c r="AK938" s="186">
        <v>0</v>
      </c>
      <c r="AL938" s="186">
        <v>0</v>
      </c>
      <c r="AM938" s="167">
        <v>0</v>
      </c>
      <c r="AN938" s="186">
        <v>0</v>
      </c>
      <c r="AO938" s="186">
        <v>0</v>
      </c>
      <c r="AP938" s="167">
        <v>0</v>
      </c>
      <c r="AQ938" s="189">
        <v>0</v>
      </c>
      <c r="AR938" s="190">
        <v>0</v>
      </c>
      <c r="AS938" s="190">
        <v>0</v>
      </c>
      <c r="AT938" s="190">
        <v>0</v>
      </c>
      <c r="AU938" s="190">
        <v>0</v>
      </c>
      <c r="AV938" s="189">
        <v>0</v>
      </c>
      <c r="AW938" s="189">
        <v>0</v>
      </c>
      <c r="AX938" s="189">
        <v>0</v>
      </c>
    </row>
    <row r="939" spans="1:50" ht="20.25" hidden="1" x14ac:dyDescent="0.3">
      <c r="A939" s="163" t="s">
        <v>979</v>
      </c>
      <c r="B939" s="164">
        <v>0</v>
      </c>
      <c r="C939" s="164">
        <v>0</v>
      </c>
      <c r="D939" s="164">
        <v>0</v>
      </c>
      <c r="E939" s="164">
        <v>0</v>
      </c>
      <c r="F939" s="164">
        <v>0</v>
      </c>
      <c r="G939" s="164">
        <v>0</v>
      </c>
      <c r="H939" s="164">
        <v>0</v>
      </c>
      <c r="I939" s="164">
        <v>0</v>
      </c>
      <c r="J939" s="164">
        <v>0.25</v>
      </c>
      <c r="K939" s="164">
        <v>0.25</v>
      </c>
      <c r="L939" s="164">
        <v>0</v>
      </c>
      <c r="M939" s="164">
        <v>0</v>
      </c>
      <c r="N939" s="164">
        <v>0</v>
      </c>
      <c r="O939" s="164">
        <v>0</v>
      </c>
      <c r="P939" s="164" t="s">
        <v>105</v>
      </c>
      <c r="Q939" s="164" t="s">
        <v>105</v>
      </c>
      <c r="R939" s="186">
        <v>0</v>
      </c>
      <c r="S939" s="186">
        <v>0</v>
      </c>
      <c r="T939" s="187">
        <v>1.25</v>
      </c>
      <c r="U939" s="187">
        <v>2.25</v>
      </c>
      <c r="V939" s="188">
        <v>0</v>
      </c>
      <c r="W939" s="188">
        <v>0</v>
      </c>
      <c r="X939" s="186">
        <v>0</v>
      </c>
      <c r="Y939" s="186">
        <v>0</v>
      </c>
      <c r="Z939" s="186">
        <v>0</v>
      </c>
      <c r="AA939" s="167">
        <v>0</v>
      </c>
      <c r="AB939" s="186">
        <v>0</v>
      </c>
      <c r="AC939" s="186">
        <v>0</v>
      </c>
      <c r="AD939" s="167">
        <v>0</v>
      </c>
      <c r="AE939" s="186">
        <v>0</v>
      </c>
      <c r="AF939" s="186">
        <v>0</v>
      </c>
      <c r="AG939" s="167">
        <v>0</v>
      </c>
      <c r="AH939" s="186">
        <v>0</v>
      </c>
      <c r="AI939" s="186">
        <v>0</v>
      </c>
      <c r="AJ939" s="167">
        <v>0</v>
      </c>
      <c r="AK939" s="186">
        <v>0</v>
      </c>
      <c r="AL939" s="186">
        <v>0</v>
      </c>
      <c r="AM939" s="167">
        <v>0</v>
      </c>
      <c r="AN939" s="186">
        <v>0</v>
      </c>
      <c r="AO939" s="186">
        <v>0</v>
      </c>
      <c r="AP939" s="167">
        <v>0</v>
      </c>
      <c r="AQ939" s="189">
        <v>1</v>
      </c>
      <c r="AR939" s="190">
        <v>1</v>
      </c>
      <c r="AS939" s="190">
        <v>0</v>
      </c>
      <c r="AT939" s="190">
        <v>0</v>
      </c>
      <c r="AU939" s="190">
        <v>0</v>
      </c>
      <c r="AV939" s="189">
        <v>0</v>
      </c>
      <c r="AW939" s="189">
        <v>0</v>
      </c>
      <c r="AX939" s="189">
        <v>0</v>
      </c>
    </row>
    <row r="940" spans="1:50" ht="20.25" hidden="1" x14ac:dyDescent="0.3">
      <c r="A940" s="163" t="s">
        <v>980</v>
      </c>
      <c r="B940" s="164">
        <v>0</v>
      </c>
      <c r="C940" s="164">
        <v>0</v>
      </c>
      <c r="D940" s="164">
        <v>0</v>
      </c>
      <c r="E940" s="164">
        <v>0</v>
      </c>
      <c r="F940" s="164">
        <v>0</v>
      </c>
      <c r="G940" s="164">
        <v>0</v>
      </c>
      <c r="H940" s="164">
        <v>0</v>
      </c>
      <c r="I940" s="164">
        <v>0</v>
      </c>
      <c r="J940" s="164">
        <v>0</v>
      </c>
      <c r="K940" s="164">
        <v>0</v>
      </c>
      <c r="L940" s="164">
        <v>0</v>
      </c>
      <c r="M940" s="164">
        <v>0</v>
      </c>
      <c r="N940" s="164">
        <v>0</v>
      </c>
      <c r="O940" s="164">
        <v>0</v>
      </c>
      <c r="P940" s="164" t="s">
        <v>105</v>
      </c>
      <c r="Q940" s="164" t="s">
        <v>105</v>
      </c>
      <c r="R940" s="186">
        <v>0</v>
      </c>
      <c r="S940" s="186">
        <v>0</v>
      </c>
      <c r="T940" s="187">
        <v>0</v>
      </c>
      <c r="U940" s="187">
        <v>0</v>
      </c>
      <c r="V940" s="188">
        <v>0</v>
      </c>
      <c r="W940" s="188">
        <v>0</v>
      </c>
      <c r="X940" s="186">
        <v>0</v>
      </c>
      <c r="Y940" s="186">
        <v>0</v>
      </c>
      <c r="Z940" s="186">
        <v>0</v>
      </c>
      <c r="AA940" s="167">
        <v>0</v>
      </c>
      <c r="AB940" s="186">
        <v>0</v>
      </c>
      <c r="AC940" s="186">
        <v>0</v>
      </c>
      <c r="AD940" s="167">
        <v>0</v>
      </c>
      <c r="AE940" s="186">
        <v>0</v>
      </c>
      <c r="AF940" s="186">
        <v>0</v>
      </c>
      <c r="AG940" s="167">
        <v>0</v>
      </c>
      <c r="AH940" s="186">
        <v>0</v>
      </c>
      <c r="AI940" s="186">
        <v>0</v>
      </c>
      <c r="AJ940" s="167">
        <v>0</v>
      </c>
      <c r="AK940" s="186">
        <v>0</v>
      </c>
      <c r="AL940" s="186">
        <v>0</v>
      </c>
      <c r="AM940" s="167">
        <v>0</v>
      </c>
      <c r="AN940" s="186">
        <v>0</v>
      </c>
      <c r="AO940" s="186">
        <v>0</v>
      </c>
      <c r="AP940" s="167">
        <v>0</v>
      </c>
      <c r="AQ940" s="189">
        <v>0</v>
      </c>
      <c r="AR940" s="190">
        <v>0</v>
      </c>
      <c r="AS940" s="190">
        <v>0</v>
      </c>
      <c r="AT940" s="190">
        <v>0</v>
      </c>
      <c r="AU940" s="190">
        <v>0</v>
      </c>
      <c r="AV940" s="189">
        <v>0</v>
      </c>
      <c r="AW940" s="189">
        <v>0</v>
      </c>
      <c r="AX940" s="189">
        <v>0</v>
      </c>
    </row>
    <row r="941" spans="1:50" ht="20.25" hidden="1" x14ac:dyDescent="0.3">
      <c r="A941" s="163" t="s">
        <v>981</v>
      </c>
      <c r="B941" s="164">
        <v>2</v>
      </c>
      <c r="C941" s="164">
        <v>0</v>
      </c>
      <c r="D941" s="164">
        <v>2</v>
      </c>
      <c r="E941" s="164">
        <v>0</v>
      </c>
      <c r="F941" s="164">
        <v>0.49</v>
      </c>
      <c r="G941" s="164">
        <v>0</v>
      </c>
      <c r="H941" s="164">
        <v>246</v>
      </c>
      <c r="I941" s="164">
        <v>0</v>
      </c>
      <c r="J941" s="164">
        <v>0</v>
      </c>
      <c r="K941" s="164">
        <v>0</v>
      </c>
      <c r="L941" s="164">
        <v>0</v>
      </c>
      <c r="M941" s="164">
        <v>0</v>
      </c>
      <c r="N941" s="164">
        <v>0</v>
      </c>
      <c r="O941" s="164">
        <v>0</v>
      </c>
      <c r="P941" s="164" t="s">
        <v>105</v>
      </c>
      <c r="Q941" s="164" t="s">
        <v>105</v>
      </c>
      <c r="R941" s="186">
        <v>0</v>
      </c>
      <c r="S941" s="186">
        <v>0</v>
      </c>
      <c r="T941" s="187">
        <v>0</v>
      </c>
      <c r="U941" s="187">
        <v>0</v>
      </c>
      <c r="V941" s="188">
        <v>0</v>
      </c>
      <c r="W941" s="188">
        <v>0</v>
      </c>
      <c r="X941" s="186">
        <v>0</v>
      </c>
      <c r="Y941" s="186">
        <v>0</v>
      </c>
      <c r="Z941" s="186">
        <v>0</v>
      </c>
      <c r="AA941" s="167">
        <v>0</v>
      </c>
      <c r="AB941" s="186">
        <v>0</v>
      </c>
      <c r="AC941" s="186">
        <v>0</v>
      </c>
      <c r="AD941" s="167">
        <v>0</v>
      </c>
      <c r="AE941" s="186">
        <v>0</v>
      </c>
      <c r="AF941" s="186">
        <v>0</v>
      </c>
      <c r="AG941" s="167">
        <v>0</v>
      </c>
      <c r="AH941" s="186">
        <v>0</v>
      </c>
      <c r="AI941" s="186">
        <v>0</v>
      </c>
      <c r="AJ941" s="167">
        <v>0</v>
      </c>
      <c r="AK941" s="186">
        <v>0</v>
      </c>
      <c r="AL941" s="186">
        <v>0</v>
      </c>
      <c r="AM941" s="167">
        <v>0</v>
      </c>
      <c r="AN941" s="186">
        <v>0</v>
      </c>
      <c r="AO941" s="186">
        <v>0</v>
      </c>
      <c r="AP941" s="167">
        <v>0</v>
      </c>
      <c r="AQ941" s="189">
        <v>0</v>
      </c>
      <c r="AR941" s="190">
        <v>0</v>
      </c>
      <c r="AS941" s="190">
        <v>0</v>
      </c>
      <c r="AT941" s="190">
        <v>0</v>
      </c>
      <c r="AU941" s="190">
        <v>0</v>
      </c>
      <c r="AV941" s="189">
        <v>0</v>
      </c>
      <c r="AW941" s="189">
        <v>0</v>
      </c>
      <c r="AX941" s="189"/>
    </row>
    <row r="942" spans="1:50" ht="20.25" hidden="1" x14ac:dyDescent="0.3">
      <c r="A942" s="163" t="s">
        <v>982</v>
      </c>
      <c r="B942" s="164">
        <v>0</v>
      </c>
      <c r="C942" s="164">
        <v>0</v>
      </c>
      <c r="D942" s="164">
        <v>0</v>
      </c>
      <c r="E942" s="164">
        <v>0</v>
      </c>
      <c r="F942" s="164">
        <v>0</v>
      </c>
      <c r="G942" s="164">
        <v>0</v>
      </c>
      <c r="H942" s="164">
        <v>0</v>
      </c>
      <c r="I942" s="164">
        <v>0</v>
      </c>
      <c r="J942" s="164">
        <v>0</v>
      </c>
      <c r="K942" s="164">
        <v>0</v>
      </c>
      <c r="L942" s="164">
        <v>0</v>
      </c>
      <c r="M942" s="164">
        <v>0</v>
      </c>
      <c r="N942" s="164">
        <v>0</v>
      </c>
      <c r="O942" s="164">
        <v>0</v>
      </c>
      <c r="P942" s="164" t="s">
        <v>105</v>
      </c>
      <c r="Q942" s="164" t="s">
        <v>105</v>
      </c>
      <c r="R942" s="186">
        <v>0</v>
      </c>
      <c r="S942" s="186">
        <v>0</v>
      </c>
      <c r="T942" s="187">
        <v>0</v>
      </c>
      <c r="U942" s="187">
        <v>0</v>
      </c>
      <c r="V942" s="188">
        <v>0</v>
      </c>
      <c r="W942" s="188">
        <v>0</v>
      </c>
      <c r="X942" s="186">
        <v>0</v>
      </c>
      <c r="Y942" s="186">
        <v>0</v>
      </c>
      <c r="Z942" s="186">
        <v>0</v>
      </c>
      <c r="AA942" s="167">
        <v>0</v>
      </c>
      <c r="AB942" s="186">
        <v>0</v>
      </c>
      <c r="AC942" s="186">
        <v>0</v>
      </c>
      <c r="AD942" s="167">
        <v>0</v>
      </c>
      <c r="AE942" s="186">
        <v>0</v>
      </c>
      <c r="AF942" s="186">
        <v>0</v>
      </c>
      <c r="AG942" s="167">
        <v>0</v>
      </c>
      <c r="AH942" s="186">
        <v>0</v>
      </c>
      <c r="AI942" s="186">
        <v>0</v>
      </c>
      <c r="AJ942" s="167">
        <v>0</v>
      </c>
      <c r="AK942" s="186">
        <v>0</v>
      </c>
      <c r="AL942" s="186">
        <v>0</v>
      </c>
      <c r="AM942" s="167">
        <v>0</v>
      </c>
      <c r="AN942" s="186">
        <v>0</v>
      </c>
      <c r="AO942" s="186">
        <v>0</v>
      </c>
      <c r="AP942" s="167">
        <v>0</v>
      </c>
      <c r="AQ942" s="189">
        <v>0</v>
      </c>
      <c r="AR942" s="190">
        <v>0</v>
      </c>
      <c r="AS942" s="190">
        <v>0</v>
      </c>
      <c r="AT942" s="190">
        <v>0</v>
      </c>
      <c r="AU942" s="190">
        <v>0</v>
      </c>
      <c r="AV942" s="189">
        <v>0</v>
      </c>
      <c r="AW942" s="189">
        <v>0</v>
      </c>
      <c r="AX942" s="189">
        <v>0</v>
      </c>
    </row>
    <row r="943" spans="1:50" ht="20.25" hidden="1" x14ac:dyDescent="0.3">
      <c r="A943" s="163" t="s">
        <v>983</v>
      </c>
      <c r="B943" s="164">
        <v>0</v>
      </c>
      <c r="C943" s="164">
        <v>0</v>
      </c>
      <c r="D943" s="164">
        <v>0</v>
      </c>
      <c r="E943" s="164">
        <v>0</v>
      </c>
      <c r="F943" s="164">
        <v>0</v>
      </c>
      <c r="G943" s="164">
        <v>0</v>
      </c>
      <c r="H943" s="164">
        <v>0</v>
      </c>
      <c r="I943" s="164">
        <v>0</v>
      </c>
      <c r="J943" s="164">
        <v>0</v>
      </c>
      <c r="K943" s="164">
        <v>0</v>
      </c>
      <c r="L943" s="164">
        <v>0</v>
      </c>
      <c r="M943" s="164">
        <v>0</v>
      </c>
      <c r="N943" s="164">
        <v>0</v>
      </c>
      <c r="O943" s="164">
        <v>0</v>
      </c>
      <c r="P943" s="164" t="s">
        <v>105</v>
      </c>
      <c r="Q943" s="164" t="s">
        <v>105</v>
      </c>
      <c r="R943" s="186">
        <v>0</v>
      </c>
      <c r="S943" s="186">
        <v>0</v>
      </c>
      <c r="T943" s="187">
        <v>0</v>
      </c>
      <c r="U943" s="187">
        <v>0</v>
      </c>
      <c r="V943" s="188">
        <v>0</v>
      </c>
      <c r="W943" s="188">
        <v>0</v>
      </c>
      <c r="X943" s="186">
        <v>0</v>
      </c>
      <c r="Y943" s="186">
        <v>0</v>
      </c>
      <c r="Z943" s="186">
        <v>0</v>
      </c>
      <c r="AA943" s="167">
        <v>0</v>
      </c>
      <c r="AB943" s="186">
        <v>0</v>
      </c>
      <c r="AC943" s="186">
        <v>0</v>
      </c>
      <c r="AD943" s="167">
        <v>0</v>
      </c>
      <c r="AE943" s="186">
        <v>0</v>
      </c>
      <c r="AF943" s="186">
        <v>0</v>
      </c>
      <c r="AG943" s="167">
        <v>0</v>
      </c>
      <c r="AH943" s="186">
        <v>0</v>
      </c>
      <c r="AI943" s="186">
        <v>0</v>
      </c>
      <c r="AJ943" s="167">
        <v>0</v>
      </c>
      <c r="AK943" s="186">
        <v>0</v>
      </c>
      <c r="AL943" s="186">
        <v>0</v>
      </c>
      <c r="AM943" s="167">
        <v>0</v>
      </c>
      <c r="AN943" s="186">
        <v>0</v>
      </c>
      <c r="AO943" s="186">
        <v>0</v>
      </c>
      <c r="AP943" s="167">
        <v>0</v>
      </c>
      <c r="AQ943" s="189">
        <v>0</v>
      </c>
      <c r="AR943" s="190">
        <v>0</v>
      </c>
      <c r="AS943" s="190">
        <v>0</v>
      </c>
      <c r="AT943" s="190">
        <v>0</v>
      </c>
      <c r="AU943" s="190">
        <v>0</v>
      </c>
      <c r="AV943" s="189">
        <v>0</v>
      </c>
      <c r="AW943" s="189">
        <v>0</v>
      </c>
      <c r="AX943" s="189">
        <v>0</v>
      </c>
    </row>
    <row r="944" spans="1:50" ht="20.25" hidden="1" x14ac:dyDescent="0.3">
      <c r="A944" s="181" t="s">
        <v>984</v>
      </c>
      <c r="B944" s="164">
        <v>14</v>
      </c>
      <c r="C944" s="164">
        <v>14</v>
      </c>
      <c r="D944" s="164">
        <v>4</v>
      </c>
      <c r="E944" s="164">
        <v>14</v>
      </c>
      <c r="F944" s="164">
        <v>1.8480000000000001</v>
      </c>
      <c r="G944" s="164">
        <v>7</v>
      </c>
      <c r="H944" s="164">
        <v>462</v>
      </c>
      <c r="I944" s="164">
        <v>500</v>
      </c>
      <c r="J944" s="164">
        <v>37</v>
      </c>
      <c r="K944" s="164">
        <v>37</v>
      </c>
      <c r="L944" s="164">
        <v>30</v>
      </c>
      <c r="M944" s="164">
        <v>30</v>
      </c>
      <c r="N944" s="164">
        <v>29</v>
      </c>
      <c r="O944" s="164">
        <v>21.5</v>
      </c>
      <c r="P944" s="164">
        <v>967</v>
      </c>
      <c r="Q944" s="164">
        <v>717</v>
      </c>
      <c r="R944" s="186">
        <v>0</v>
      </c>
      <c r="S944" s="186">
        <v>0</v>
      </c>
      <c r="T944" s="187">
        <v>14</v>
      </c>
      <c r="U944" s="187">
        <v>19.989999999999998</v>
      </c>
      <c r="V944" s="188">
        <v>0</v>
      </c>
      <c r="W944" s="188">
        <v>0</v>
      </c>
      <c r="X944" s="186">
        <v>0</v>
      </c>
      <c r="Y944" s="186">
        <v>0</v>
      </c>
      <c r="Z944" s="186">
        <v>0</v>
      </c>
      <c r="AA944" s="157">
        <v>0</v>
      </c>
      <c r="AB944" s="186">
        <v>0</v>
      </c>
      <c r="AC944" s="186">
        <v>0</v>
      </c>
      <c r="AD944" s="157">
        <v>0</v>
      </c>
      <c r="AE944" s="186">
        <v>0</v>
      </c>
      <c r="AF944" s="186">
        <v>0</v>
      </c>
      <c r="AG944" s="157">
        <v>0</v>
      </c>
      <c r="AH944" s="186">
        <v>0</v>
      </c>
      <c r="AI944" s="186">
        <v>0</v>
      </c>
      <c r="AJ944" s="157">
        <v>0</v>
      </c>
      <c r="AK944" s="186">
        <v>0</v>
      </c>
      <c r="AL944" s="186">
        <v>0</v>
      </c>
      <c r="AM944" s="157">
        <v>0</v>
      </c>
      <c r="AN944" s="186">
        <v>0</v>
      </c>
      <c r="AO944" s="186">
        <v>0</v>
      </c>
      <c r="AP944" s="157">
        <v>0</v>
      </c>
      <c r="AQ944" s="189">
        <v>20</v>
      </c>
      <c r="AR944" s="190">
        <v>6</v>
      </c>
      <c r="AS944" s="190">
        <v>0</v>
      </c>
      <c r="AT944" s="190">
        <v>0</v>
      </c>
      <c r="AU944" s="190">
        <v>14</v>
      </c>
      <c r="AV944" s="189">
        <v>14</v>
      </c>
      <c r="AW944" s="189">
        <v>5.9799999999999995</v>
      </c>
      <c r="AX944" s="189">
        <v>427</v>
      </c>
    </row>
    <row r="945" spans="1:50" ht="20.25" hidden="1" x14ac:dyDescent="0.3">
      <c r="A945" s="163" t="s">
        <v>985</v>
      </c>
      <c r="B945" s="164">
        <v>0</v>
      </c>
      <c r="C945" s="164">
        <v>0</v>
      </c>
      <c r="D945" s="164">
        <v>0</v>
      </c>
      <c r="E945" s="164">
        <v>0</v>
      </c>
      <c r="F945" s="164">
        <v>0</v>
      </c>
      <c r="G945" s="164">
        <v>0</v>
      </c>
      <c r="H945" s="164">
        <v>0</v>
      </c>
      <c r="I945" s="164">
        <v>0</v>
      </c>
      <c r="J945" s="164">
        <v>0</v>
      </c>
      <c r="K945" s="164">
        <v>0</v>
      </c>
      <c r="L945" s="164">
        <v>0</v>
      </c>
      <c r="M945" s="164">
        <v>0</v>
      </c>
      <c r="N945" s="164">
        <v>0</v>
      </c>
      <c r="O945" s="164">
        <v>0</v>
      </c>
      <c r="P945" s="164" t="s">
        <v>105</v>
      </c>
      <c r="Q945" s="164" t="s">
        <v>105</v>
      </c>
      <c r="R945" s="186">
        <v>0</v>
      </c>
      <c r="S945" s="186">
        <v>0</v>
      </c>
      <c r="T945" s="187">
        <v>0</v>
      </c>
      <c r="U945" s="187">
        <v>3.49</v>
      </c>
      <c r="V945" s="188">
        <v>0</v>
      </c>
      <c r="W945" s="188">
        <v>0</v>
      </c>
      <c r="X945" s="186">
        <v>0</v>
      </c>
      <c r="Y945" s="186">
        <v>0</v>
      </c>
      <c r="Z945" s="186">
        <v>0</v>
      </c>
      <c r="AA945" s="167">
        <v>0</v>
      </c>
      <c r="AB945" s="186">
        <v>0</v>
      </c>
      <c r="AC945" s="186">
        <v>0</v>
      </c>
      <c r="AD945" s="167">
        <v>0</v>
      </c>
      <c r="AE945" s="186">
        <v>0</v>
      </c>
      <c r="AF945" s="186">
        <v>0</v>
      </c>
      <c r="AG945" s="167">
        <v>0</v>
      </c>
      <c r="AH945" s="186">
        <v>0</v>
      </c>
      <c r="AI945" s="186">
        <v>0</v>
      </c>
      <c r="AJ945" s="167">
        <v>0</v>
      </c>
      <c r="AK945" s="186">
        <v>0</v>
      </c>
      <c r="AL945" s="186">
        <v>0</v>
      </c>
      <c r="AM945" s="167">
        <v>0</v>
      </c>
      <c r="AN945" s="186">
        <v>0</v>
      </c>
      <c r="AO945" s="186">
        <v>0</v>
      </c>
      <c r="AP945" s="167">
        <v>0</v>
      </c>
      <c r="AQ945" s="189">
        <v>4</v>
      </c>
      <c r="AR945" s="190">
        <v>4</v>
      </c>
      <c r="AS945" s="190">
        <v>0</v>
      </c>
      <c r="AT945" s="190">
        <v>0</v>
      </c>
      <c r="AU945" s="190">
        <v>0</v>
      </c>
      <c r="AV945" s="189">
        <v>0</v>
      </c>
      <c r="AW945" s="189">
        <v>0</v>
      </c>
      <c r="AX945" s="189">
        <v>0</v>
      </c>
    </row>
    <row r="946" spans="1:50" ht="20.25" hidden="1" x14ac:dyDescent="0.3">
      <c r="A946" s="163" t="s">
        <v>986</v>
      </c>
      <c r="B946" s="164">
        <v>0</v>
      </c>
      <c r="C946" s="164">
        <v>0</v>
      </c>
      <c r="D946" s="164">
        <v>0</v>
      </c>
      <c r="E946" s="164">
        <v>0</v>
      </c>
      <c r="F946" s="164">
        <v>0</v>
      </c>
      <c r="G946" s="164">
        <v>0</v>
      </c>
      <c r="H946" s="164">
        <v>0</v>
      </c>
      <c r="I946" s="164">
        <v>0</v>
      </c>
      <c r="J946" s="164">
        <v>0</v>
      </c>
      <c r="K946" s="164">
        <v>0</v>
      </c>
      <c r="L946" s="164">
        <v>0</v>
      </c>
      <c r="M946" s="164">
        <v>0</v>
      </c>
      <c r="N946" s="164">
        <v>0</v>
      </c>
      <c r="O946" s="164">
        <v>0</v>
      </c>
      <c r="P946" s="164" t="s">
        <v>105</v>
      </c>
      <c r="Q946" s="164" t="s">
        <v>105</v>
      </c>
      <c r="R946" s="186">
        <v>0</v>
      </c>
      <c r="S946" s="186">
        <v>0</v>
      </c>
      <c r="T946" s="187">
        <v>0</v>
      </c>
      <c r="U946" s="187">
        <v>0</v>
      </c>
      <c r="V946" s="188">
        <v>0</v>
      </c>
      <c r="W946" s="188">
        <v>0</v>
      </c>
      <c r="X946" s="186">
        <v>0</v>
      </c>
      <c r="Y946" s="186">
        <v>0</v>
      </c>
      <c r="Z946" s="186">
        <v>0</v>
      </c>
      <c r="AA946" s="167">
        <v>0</v>
      </c>
      <c r="AB946" s="186">
        <v>0</v>
      </c>
      <c r="AC946" s="186">
        <v>0</v>
      </c>
      <c r="AD946" s="167">
        <v>0</v>
      </c>
      <c r="AE946" s="186">
        <v>0</v>
      </c>
      <c r="AF946" s="186">
        <v>0</v>
      </c>
      <c r="AG946" s="167">
        <v>0</v>
      </c>
      <c r="AH946" s="186">
        <v>0</v>
      </c>
      <c r="AI946" s="186">
        <v>0</v>
      </c>
      <c r="AJ946" s="167">
        <v>0</v>
      </c>
      <c r="AK946" s="186">
        <v>0</v>
      </c>
      <c r="AL946" s="186">
        <v>0</v>
      </c>
      <c r="AM946" s="167">
        <v>0</v>
      </c>
      <c r="AN946" s="186">
        <v>0</v>
      </c>
      <c r="AO946" s="186">
        <v>0</v>
      </c>
      <c r="AP946" s="167">
        <v>0</v>
      </c>
      <c r="AQ946" s="189">
        <v>0</v>
      </c>
      <c r="AR946" s="190">
        <v>0</v>
      </c>
      <c r="AS946" s="190">
        <v>0</v>
      </c>
      <c r="AT946" s="190">
        <v>0</v>
      </c>
      <c r="AU946" s="190">
        <v>0</v>
      </c>
      <c r="AV946" s="189">
        <v>0</v>
      </c>
      <c r="AW946" s="189">
        <v>0</v>
      </c>
      <c r="AX946" s="189">
        <v>0</v>
      </c>
    </row>
    <row r="947" spans="1:50" ht="20.25" hidden="1" x14ac:dyDescent="0.3">
      <c r="A947" s="163" t="s">
        <v>987</v>
      </c>
      <c r="B947" s="164">
        <v>4</v>
      </c>
      <c r="C947" s="164">
        <v>4</v>
      </c>
      <c r="D947" s="164">
        <v>4</v>
      </c>
      <c r="E947" s="164">
        <v>4</v>
      </c>
      <c r="F947" s="164">
        <v>1.8480000000000001</v>
      </c>
      <c r="G947" s="164">
        <v>2</v>
      </c>
      <c r="H947" s="164">
        <v>462</v>
      </c>
      <c r="I947" s="164">
        <v>525</v>
      </c>
      <c r="J947" s="164">
        <v>37</v>
      </c>
      <c r="K947" s="164">
        <v>37</v>
      </c>
      <c r="L947" s="164">
        <v>30</v>
      </c>
      <c r="M947" s="164">
        <v>30</v>
      </c>
      <c r="N947" s="164">
        <v>29</v>
      </c>
      <c r="O947" s="164">
        <v>21.5</v>
      </c>
      <c r="P947" s="164">
        <v>967</v>
      </c>
      <c r="Q947" s="164">
        <v>717</v>
      </c>
      <c r="R947" s="186">
        <v>0</v>
      </c>
      <c r="S947" s="186">
        <v>0</v>
      </c>
      <c r="T947" s="187">
        <v>4</v>
      </c>
      <c r="U947" s="187">
        <v>4</v>
      </c>
      <c r="V947" s="188">
        <v>0</v>
      </c>
      <c r="W947" s="188">
        <v>0</v>
      </c>
      <c r="X947" s="186">
        <v>0</v>
      </c>
      <c r="Y947" s="186">
        <v>0</v>
      </c>
      <c r="Z947" s="186">
        <v>0</v>
      </c>
      <c r="AA947" s="167">
        <v>0</v>
      </c>
      <c r="AB947" s="186">
        <v>0</v>
      </c>
      <c r="AC947" s="186">
        <v>0</v>
      </c>
      <c r="AD947" s="167">
        <v>0</v>
      </c>
      <c r="AE947" s="186">
        <v>0</v>
      </c>
      <c r="AF947" s="186">
        <v>0</v>
      </c>
      <c r="AG947" s="167">
        <v>0</v>
      </c>
      <c r="AH947" s="186">
        <v>0</v>
      </c>
      <c r="AI947" s="186">
        <v>0</v>
      </c>
      <c r="AJ947" s="167">
        <v>0</v>
      </c>
      <c r="AK947" s="186">
        <v>0</v>
      </c>
      <c r="AL947" s="186">
        <v>0</v>
      </c>
      <c r="AM947" s="167">
        <v>0</v>
      </c>
      <c r="AN947" s="186">
        <v>0</v>
      </c>
      <c r="AO947" s="186">
        <v>0</v>
      </c>
      <c r="AP947" s="167">
        <v>0</v>
      </c>
      <c r="AQ947" s="189">
        <v>4</v>
      </c>
      <c r="AR947" s="190">
        <v>0</v>
      </c>
      <c r="AS947" s="190">
        <v>0</v>
      </c>
      <c r="AT947" s="190">
        <v>0</v>
      </c>
      <c r="AU947" s="190">
        <v>4</v>
      </c>
      <c r="AV947" s="189">
        <v>4</v>
      </c>
      <c r="AW947" s="189">
        <v>1.92</v>
      </c>
      <c r="AX947" s="189">
        <v>480</v>
      </c>
    </row>
    <row r="948" spans="1:50" ht="20.25" hidden="1" x14ac:dyDescent="0.3">
      <c r="A948" s="163" t="s">
        <v>988</v>
      </c>
      <c r="B948" s="164">
        <v>0</v>
      </c>
      <c r="C948" s="164">
        <v>0</v>
      </c>
      <c r="D948" s="164">
        <v>0</v>
      </c>
      <c r="E948" s="164">
        <v>0</v>
      </c>
      <c r="F948" s="164">
        <v>0</v>
      </c>
      <c r="G948" s="164">
        <v>0</v>
      </c>
      <c r="H948" s="164">
        <v>0</v>
      </c>
      <c r="I948" s="164">
        <v>0</v>
      </c>
      <c r="J948" s="164">
        <v>0</v>
      </c>
      <c r="K948" s="164">
        <v>0</v>
      </c>
      <c r="L948" s="164">
        <v>0</v>
      </c>
      <c r="M948" s="164">
        <v>0</v>
      </c>
      <c r="N948" s="164">
        <v>0</v>
      </c>
      <c r="O948" s="164">
        <v>0</v>
      </c>
      <c r="P948" s="164" t="s">
        <v>105</v>
      </c>
      <c r="Q948" s="164" t="s">
        <v>105</v>
      </c>
      <c r="R948" s="186">
        <v>0</v>
      </c>
      <c r="S948" s="186">
        <v>0</v>
      </c>
      <c r="T948" s="187">
        <v>0</v>
      </c>
      <c r="U948" s="187">
        <v>1.75</v>
      </c>
      <c r="V948" s="188">
        <v>0</v>
      </c>
      <c r="W948" s="188">
        <v>0</v>
      </c>
      <c r="X948" s="186">
        <v>0</v>
      </c>
      <c r="Y948" s="186">
        <v>0</v>
      </c>
      <c r="Z948" s="186">
        <v>0</v>
      </c>
      <c r="AA948" s="167">
        <v>0</v>
      </c>
      <c r="AB948" s="186">
        <v>0</v>
      </c>
      <c r="AC948" s="186">
        <v>0</v>
      </c>
      <c r="AD948" s="167">
        <v>0</v>
      </c>
      <c r="AE948" s="186">
        <v>0</v>
      </c>
      <c r="AF948" s="186">
        <v>0</v>
      </c>
      <c r="AG948" s="167">
        <v>0</v>
      </c>
      <c r="AH948" s="186">
        <v>0</v>
      </c>
      <c r="AI948" s="186">
        <v>0</v>
      </c>
      <c r="AJ948" s="167">
        <v>0</v>
      </c>
      <c r="AK948" s="186">
        <v>0</v>
      </c>
      <c r="AL948" s="186">
        <v>0</v>
      </c>
      <c r="AM948" s="167">
        <v>0</v>
      </c>
      <c r="AN948" s="186">
        <v>0</v>
      </c>
      <c r="AO948" s="186">
        <v>0</v>
      </c>
      <c r="AP948" s="167">
        <v>0</v>
      </c>
      <c r="AQ948" s="189">
        <v>1</v>
      </c>
      <c r="AR948" s="190">
        <v>1</v>
      </c>
      <c r="AS948" s="190">
        <v>0</v>
      </c>
      <c r="AT948" s="190">
        <v>0</v>
      </c>
      <c r="AU948" s="190">
        <v>0</v>
      </c>
      <c r="AV948" s="189">
        <v>0</v>
      </c>
      <c r="AW948" s="189">
        <v>0</v>
      </c>
      <c r="AX948" s="189">
        <v>0</v>
      </c>
    </row>
    <row r="949" spans="1:50" ht="20.25" hidden="1" x14ac:dyDescent="0.3">
      <c r="A949" s="163" t="s">
        <v>989</v>
      </c>
      <c r="B949" s="164">
        <v>0</v>
      </c>
      <c r="C949" s="164">
        <v>0</v>
      </c>
      <c r="D949" s="164">
        <v>0</v>
      </c>
      <c r="E949" s="164">
        <v>0</v>
      </c>
      <c r="F949" s="164">
        <v>0</v>
      </c>
      <c r="G949" s="164">
        <v>0</v>
      </c>
      <c r="H949" s="164">
        <v>0</v>
      </c>
      <c r="I949" s="164">
        <v>0</v>
      </c>
      <c r="J949" s="164">
        <v>0</v>
      </c>
      <c r="K949" s="164">
        <v>0</v>
      </c>
      <c r="L949" s="164">
        <v>0</v>
      </c>
      <c r="M949" s="164">
        <v>0</v>
      </c>
      <c r="N949" s="164">
        <v>0</v>
      </c>
      <c r="O949" s="164">
        <v>0</v>
      </c>
      <c r="P949" s="164" t="s">
        <v>105</v>
      </c>
      <c r="Q949" s="164" t="s">
        <v>105</v>
      </c>
      <c r="R949" s="186">
        <v>0</v>
      </c>
      <c r="S949" s="186">
        <v>0</v>
      </c>
      <c r="T949" s="187">
        <v>0</v>
      </c>
      <c r="U949" s="187">
        <v>0</v>
      </c>
      <c r="V949" s="188">
        <v>0</v>
      </c>
      <c r="W949" s="188">
        <v>0</v>
      </c>
      <c r="X949" s="186">
        <v>0</v>
      </c>
      <c r="Y949" s="186">
        <v>0</v>
      </c>
      <c r="Z949" s="186">
        <v>0</v>
      </c>
      <c r="AA949" s="167">
        <v>0</v>
      </c>
      <c r="AB949" s="186">
        <v>0</v>
      </c>
      <c r="AC949" s="186">
        <v>0</v>
      </c>
      <c r="AD949" s="167">
        <v>0</v>
      </c>
      <c r="AE949" s="186">
        <v>0</v>
      </c>
      <c r="AF949" s="186">
        <v>0</v>
      </c>
      <c r="AG949" s="167">
        <v>0</v>
      </c>
      <c r="AH949" s="186">
        <v>0</v>
      </c>
      <c r="AI949" s="186">
        <v>0</v>
      </c>
      <c r="AJ949" s="167">
        <v>0</v>
      </c>
      <c r="AK949" s="186">
        <v>0</v>
      </c>
      <c r="AL949" s="186">
        <v>0</v>
      </c>
      <c r="AM949" s="167">
        <v>0</v>
      </c>
      <c r="AN949" s="186">
        <v>0</v>
      </c>
      <c r="AO949" s="186">
        <v>0</v>
      </c>
      <c r="AP949" s="167">
        <v>0</v>
      </c>
      <c r="AQ949" s="189">
        <v>0</v>
      </c>
      <c r="AR949" s="190">
        <v>0</v>
      </c>
      <c r="AS949" s="190">
        <v>0</v>
      </c>
      <c r="AT949" s="190">
        <v>0</v>
      </c>
      <c r="AU949" s="190">
        <v>0</v>
      </c>
      <c r="AV949" s="189">
        <v>0</v>
      </c>
      <c r="AW949" s="189">
        <v>0</v>
      </c>
      <c r="AX949" s="189">
        <v>0</v>
      </c>
    </row>
    <row r="950" spans="1:50" ht="20.25" hidden="1" x14ac:dyDescent="0.3">
      <c r="A950" s="163" t="s">
        <v>990</v>
      </c>
      <c r="B950" s="164">
        <v>10</v>
      </c>
      <c r="C950" s="164">
        <v>10</v>
      </c>
      <c r="D950" s="164">
        <v>0</v>
      </c>
      <c r="E950" s="164">
        <v>10</v>
      </c>
      <c r="F950" s="164">
        <v>0</v>
      </c>
      <c r="G950" s="164">
        <v>5</v>
      </c>
      <c r="H950" s="164">
        <v>0</v>
      </c>
      <c r="I950" s="164">
        <v>508</v>
      </c>
      <c r="J950" s="164">
        <v>0</v>
      </c>
      <c r="K950" s="164">
        <v>0</v>
      </c>
      <c r="L950" s="164">
        <v>0</v>
      </c>
      <c r="M950" s="164">
        <v>0</v>
      </c>
      <c r="N950" s="164">
        <v>0</v>
      </c>
      <c r="O950" s="164">
        <v>0</v>
      </c>
      <c r="P950" s="164" t="s">
        <v>105</v>
      </c>
      <c r="Q950" s="164" t="s">
        <v>105</v>
      </c>
      <c r="R950" s="186">
        <v>0</v>
      </c>
      <c r="S950" s="186">
        <v>0</v>
      </c>
      <c r="T950" s="187">
        <v>10</v>
      </c>
      <c r="U950" s="187">
        <v>10</v>
      </c>
      <c r="V950" s="188">
        <v>0</v>
      </c>
      <c r="W950" s="188">
        <v>0</v>
      </c>
      <c r="X950" s="186">
        <v>0</v>
      </c>
      <c r="Y950" s="186">
        <v>0</v>
      </c>
      <c r="Z950" s="186">
        <v>0</v>
      </c>
      <c r="AA950" s="167">
        <v>0</v>
      </c>
      <c r="AB950" s="186">
        <v>0</v>
      </c>
      <c r="AC950" s="186">
        <v>0</v>
      </c>
      <c r="AD950" s="167">
        <v>0</v>
      </c>
      <c r="AE950" s="186">
        <v>0</v>
      </c>
      <c r="AF950" s="186">
        <v>0</v>
      </c>
      <c r="AG950" s="167">
        <v>0</v>
      </c>
      <c r="AH950" s="186">
        <v>0</v>
      </c>
      <c r="AI950" s="186">
        <v>0</v>
      </c>
      <c r="AJ950" s="167">
        <v>0</v>
      </c>
      <c r="AK950" s="186">
        <v>0</v>
      </c>
      <c r="AL950" s="186">
        <v>0</v>
      </c>
      <c r="AM950" s="167">
        <v>0</v>
      </c>
      <c r="AN950" s="186">
        <v>0</v>
      </c>
      <c r="AO950" s="186">
        <v>0</v>
      </c>
      <c r="AP950" s="167">
        <v>0</v>
      </c>
      <c r="AQ950" s="189">
        <v>10</v>
      </c>
      <c r="AR950" s="190">
        <v>0</v>
      </c>
      <c r="AS950" s="190">
        <v>0</v>
      </c>
      <c r="AT950" s="190">
        <v>0</v>
      </c>
      <c r="AU950" s="190">
        <v>10</v>
      </c>
      <c r="AV950" s="189">
        <v>10</v>
      </c>
      <c r="AW950" s="189">
        <v>4.0599999999999996</v>
      </c>
      <c r="AX950" s="189">
        <v>406</v>
      </c>
    </row>
    <row r="951" spans="1:50" ht="20.25" hidden="1" x14ac:dyDescent="0.3">
      <c r="A951" s="163" t="s">
        <v>991</v>
      </c>
      <c r="B951" s="164">
        <v>0</v>
      </c>
      <c r="C951" s="164">
        <v>0</v>
      </c>
      <c r="D951" s="164">
        <v>0</v>
      </c>
      <c r="E951" s="164">
        <v>0</v>
      </c>
      <c r="F951" s="164">
        <v>0</v>
      </c>
      <c r="G951" s="164">
        <v>0</v>
      </c>
      <c r="H951" s="164">
        <v>0</v>
      </c>
      <c r="I951" s="164">
        <v>0</v>
      </c>
      <c r="J951" s="164">
        <v>0</v>
      </c>
      <c r="K951" s="164">
        <v>0</v>
      </c>
      <c r="L951" s="164">
        <v>0</v>
      </c>
      <c r="M951" s="164">
        <v>0</v>
      </c>
      <c r="N951" s="164">
        <v>0</v>
      </c>
      <c r="O951" s="164">
        <v>0</v>
      </c>
      <c r="P951" s="164" t="s">
        <v>105</v>
      </c>
      <c r="Q951" s="164" t="s">
        <v>105</v>
      </c>
      <c r="R951" s="186">
        <v>0</v>
      </c>
      <c r="S951" s="186">
        <v>0</v>
      </c>
      <c r="T951" s="187">
        <v>0</v>
      </c>
      <c r="U951" s="187">
        <v>0</v>
      </c>
      <c r="V951" s="188">
        <v>0</v>
      </c>
      <c r="W951" s="188">
        <v>0</v>
      </c>
      <c r="X951" s="186">
        <v>0</v>
      </c>
      <c r="Y951" s="186">
        <v>0</v>
      </c>
      <c r="Z951" s="186">
        <v>0</v>
      </c>
      <c r="AA951" s="167">
        <v>0</v>
      </c>
      <c r="AB951" s="186">
        <v>0</v>
      </c>
      <c r="AC951" s="186">
        <v>0</v>
      </c>
      <c r="AD951" s="167">
        <v>0</v>
      </c>
      <c r="AE951" s="186">
        <v>0</v>
      </c>
      <c r="AF951" s="186">
        <v>0</v>
      </c>
      <c r="AG951" s="167">
        <v>0</v>
      </c>
      <c r="AH951" s="186">
        <v>0</v>
      </c>
      <c r="AI951" s="186">
        <v>0</v>
      </c>
      <c r="AJ951" s="167">
        <v>0</v>
      </c>
      <c r="AK951" s="186">
        <v>0</v>
      </c>
      <c r="AL951" s="186">
        <v>0</v>
      </c>
      <c r="AM951" s="167">
        <v>0</v>
      </c>
      <c r="AN951" s="186">
        <v>0</v>
      </c>
      <c r="AO951" s="186">
        <v>0</v>
      </c>
      <c r="AP951" s="167">
        <v>0</v>
      </c>
      <c r="AQ951" s="189">
        <v>0</v>
      </c>
      <c r="AR951" s="190">
        <v>0</v>
      </c>
      <c r="AS951" s="190">
        <v>0</v>
      </c>
      <c r="AT951" s="190">
        <v>0</v>
      </c>
      <c r="AU951" s="190">
        <v>0</v>
      </c>
      <c r="AV951" s="189">
        <v>0</v>
      </c>
      <c r="AW951" s="189">
        <v>0</v>
      </c>
      <c r="AX951" s="189">
        <v>0</v>
      </c>
    </row>
    <row r="952" spans="1:50" ht="20.25" hidden="1" x14ac:dyDescent="0.3">
      <c r="A952" s="163" t="s">
        <v>992</v>
      </c>
      <c r="B952" s="164">
        <v>0</v>
      </c>
      <c r="C952" s="164">
        <v>0</v>
      </c>
      <c r="D952" s="164">
        <v>0</v>
      </c>
      <c r="E952" s="164">
        <v>0</v>
      </c>
      <c r="F952" s="164">
        <v>0</v>
      </c>
      <c r="G952" s="164">
        <v>0</v>
      </c>
      <c r="H952" s="164">
        <v>0</v>
      </c>
      <c r="I952" s="164">
        <v>0</v>
      </c>
      <c r="J952" s="164">
        <v>0</v>
      </c>
      <c r="K952" s="164">
        <v>0</v>
      </c>
      <c r="L952" s="164">
        <v>0</v>
      </c>
      <c r="M952" s="164">
        <v>0</v>
      </c>
      <c r="N952" s="164">
        <v>0</v>
      </c>
      <c r="O952" s="164">
        <v>0</v>
      </c>
      <c r="P952" s="164" t="s">
        <v>105</v>
      </c>
      <c r="Q952" s="164" t="s">
        <v>105</v>
      </c>
      <c r="R952" s="186">
        <v>0</v>
      </c>
      <c r="S952" s="186">
        <v>0</v>
      </c>
      <c r="T952" s="187">
        <v>0</v>
      </c>
      <c r="U952" s="187">
        <v>0.75</v>
      </c>
      <c r="V952" s="188">
        <v>0</v>
      </c>
      <c r="W952" s="188">
        <v>0</v>
      </c>
      <c r="X952" s="186">
        <v>0</v>
      </c>
      <c r="Y952" s="186">
        <v>0</v>
      </c>
      <c r="Z952" s="186">
        <v>0</v>
      </c>
      <c r="AA952" s="167">
        <v>0</v>
      </c>
      <c r="AB952" s="186">
        <v>0</v>
      </c>
      <c r="AC952" s="186">
        <v>0</v>
      </c>
      <c r="AD952" s="167">
        <v>0</v>
      </c>
      <c r="AE952" s="186">
        <v>0</v>
      </c>
      <c r="AF952" s="186">
        <v>0</v>
      </c>
      <c r="AG952" s="167">
        <v>0</v>
      </c>
      <c r="AH952" s="186">
        <v>0</v>
      </c>
      <c r="AI952" s="186">
        <v>0</v>
      </c>
      <c r="AJ952" s="167">
        <v>0</v>
      </c>
      <c r="AK952" s="186">
        <v>0</v>
      </c>
      <c r="AL952" s="186">
        <v>0</v>
      </c>
      <c r="AM952" s="167">
        <v>0</v>
      </c>
      <c r="AN952" s="186">
        <v>0</v>
      </c>
      <c r="AO952" s="186">
        <v>0</v>
      </c>
      <c r="AP952" s="167">
        <v>0</v>
      </c>
      <c r="AQ952" s="189">
        <v>1</v>
      </c>
      <c r="AR952" s="190">
        <v>1</v>
      </c>
      <c r="AS952" s="190">
        <v>0</v>
      </c>
      <c r="AT952" s="190">
        <v>0</v>
      </c>
      <c r="AU952" s="190">
        <v>0</v>
      </c>
      <c r="AV952" s="189">
        <v>0</v>
      </c>
      <c r="AW952" s="189">
        <v>0</v>
      </c>
      <c r="AX952" s="189">
        <v>0</v>
      </c>
    </row>
    <row r="953" spans="1:50" ht="20.25" hidden="1" x14ac:dyDescent="0.3">
      <c r="A953" s="181" t="s">
        <v>993</v>
      </c>
      <c r="B953" s="164">
        <v>13</v>
      </c>
      <c r="C953" s="164">
        <v>5</v>
      </c>
      <c r="D953" s="164">
        <v>0</v>
      </c>
      <c r="E953" s="164">
        <v>3</v>
      </c>
      <c r="F953" s="164">
        <v>0</v>
      </c>
      <c r="G953" s="164">
        <v>0.99</v>
      </c>
      <c r="H953" s="164">
        <v>0</v>
      </c>
      <c r="I953" s="164">
        <v>330</v>
      </c>
      <c r="J953" s="164">
        <v>10</v>
      </c>
      <c r="K953" s="164">
        <v>19</v>
      </c>
      <c r="L953" s="164">
        <v>1</v>
      </c>
      <c r="M953" s="164">
        <v>10</v>
      </c>
      <c r="N953" s="164">
        <v>0</v>
      </c>
      <c r="O953" s="164">
        <v>0.76324999999999998</v>
      </c>
      <c r="P953" s="164">
        <v>0</v>
      </c>
      <c r="Q953" s="164">
        <v>76</v>
      </c>
      <c r="R953" s="186">
        <v>0</v>
      </c>
      <c r="S953" s="186">
        <v>0</v>
      </c>
      <c r="T953" s="187">
        <v>5.5</v>
      </c>
      <c r="U953" s="187">
        <v>4.25</v>
      </c>
      <c r="V953" s="188">
        <v>0</v>
      </c>
      <c r="W953" s="188">
        <v>0</v>
      </c>
      <c r="X953" s="186">
        <v>0</v>
      </c>
      <c r="Y953" s="186">
        <v>0</v>
      </c>
      <c r="Z953" s="186">
        <v>0</v>
      </c>
      <c r="AA953" s="157">
        <v>0</v>
      </c>
      <c r="AB953" s="186">
        <v>0</v>
      </c>
      <c r="AC953" s="186">
        <v>0</v>
      </c>
      <c r="AD953" s="157">
        <v>0</v>
      </c>
      <c r="AE953" s="186">
        <v>0</v>
      </c>
      <c r="AF953" s="186">
        <v>0</v>
      </c>
      <c r="AG953" s="157">
        <v>0</v>
      </c>
      <c r="AH953" s="186">
        <v>0</v>
      </c>
      <c r="AI953" s="186">
        <v>0</v>
      </c>
      <c r="AJ953" s="157">
        <v>0</v>
      </c>
      <c r="AK953" s="186">
        <v>0</v>
      </c>
      <c r="AL953" s="186">
        <v>0</v>
      </c>
      <c r="AM953" s="157">
        <v>0</v>
      </c>
      <c r="AN953" s="186">
        <v>0</v>
      </c>
      <c r="AO953" s="186">
        <v>0</v>
      </c>
      <c r="AP953" s="157">
        <v>0</v>
      </c>
      <c r="AQ953" s="189">
        <v>7</v>
      </c>
      <c r="AR953" s="190">
        <v>2</v>
      </c>
      <c r="AS953" s="190">
        <v>0</v>
      </c>
      <c r="AT953" s="190">
        <v>0</v>
      </c>
      <c r="AU953" s="190">
        <v>3</v>
      </c>
      <c r="AV953" s="189">
        <v>3</v>
      </c>
      <c r="AW953" s="189">
        <v>0.79</v>
      </c>
      <c r="AX953" s="189">
        <v>263</v>
      </c>
    </row>
    <row r="954" spans="1:50" ht="20.25" hidden="1" x14ac:dyDescent="0.3">
      <c r="A954" s="163" t="s">
        <v>994</v>
      </c>
      <c r="B954" s="164">
        <v>0</v>
      </c>
      <c r="C954" s="164">
        <v>0</v>
      </c>
      <c r="D954" s="164">
        <v>0</v>
      </c>
      <c r="E954" s="164">
        <v>0</v>
      </c>
      <c r="F954" s="164">
        <v>0</v>
      </c>
      <c r="G954" s="164">
        <v>0</v>
      </c>
      <c r="H954" s="164">
        <v>0</v>
      </c>
      <c r="I954" s="164">
        <v>0</v>
      </c>
      <c r="J954" s="164">
        <v>0</v>
      </c>
      <c r="K954" s="164">
        <v>0</v>
      </c>
      <c r="L954" s="164">
        <v>0</v>
      </c>
      <c r="M954" s="164">
        <v>0</v>
      </c>
      <c r="N954" s="164">
        <v>0</v>
      </c>
      <c r="O954" s="164">
        <v>0</v>
      </c>
      <c r="P954" s="164" t="s">
        <v>105</v>
      </c>
      <c r="Q954" s="164" t="s">
        <v>105</v>
      </c>
      <c r="R954" s="186">
        <v>0</v>
      </c>
      <c r="S954" s="186">
        <v>0</v>
      </c>
      <c r="T954" s="187">
        <v>0</v>
      </c>
      <c r="U954" s="187">
        <v>0</v>
      </c>
      <c r="V954" s="188">
        <v>0</v>
      </c>
      <c r="W954" s="188">
        <v>0</v>
      </c>
      <c r="X954" s="186">
        <v>0</v>
      </c>
      <c r="Y954" s="186">
        <v>0</v>
      </c>
      <c r="Z954" s="186">
        <v>0</v>
      </c>
      <c r="AA954" s="167">
        <v>0</v>
      </c>
      <c r="AB954" s="186">
        <v>0</v>
      </c>
      <c r="AC954" s="186">
        <v>0</v>
      </c>
      <c r="AD954" s="167">
        <v>0</v>
      </c>
      <c r="AE954" s="186">
        <v>0</v>
      </c>
      <c r="AF954" s="186">
        <v>0</v>
      </c>
      <c r="AG954" s="167">
        <v>0</v>
      </c>
      <c r="AH954" s="186">
        <v>0</v>
      </c>
      <c r="AI954" s="186">
        <v>0</v>
      </c>
      <c r="AJ954" s="167">
        <v>0</v>
      </c>
      <c r="AK954" s="186">
        <v>0</v>
      </c>
      <c r="AL954" s="186">
        <v>0</v>
      </c>
      <c r="AM954" s="167">
        <v>0</v>
      </c>
      <c r="AN954" s="186">
        <v>0</v>
      </c>
      <c r="AO954" s="186">
        <v>0</v>
      </c>
      <c r="AP954" s="167">
        <v>0</v>
      </c>
      <c r="AQ954" s="189">
        <v>0</v>
      </c>
      <c r="AR954" s="190">
        <v>0</v>
      </c>
      <c r="AS954" s="190">
        <v>0</v>
      </c>
      <c r="AT954" s="190">
        <v>0</v>
      </c>
      <c r="AU954" s="190">
        <v>0</v>
      </c>
      <c r="AV954" s="189">
        <v>0</v>
      </c>
      <c r="AW954" s="189">
        <v>0</v>
      </c>
      <c r="AX954" s="189">
        <v>0</v>
      </c>
    </row>
    <row r="955" spans="1:50" ht="20.25" hidden="1" x14ac:dyDescent="0.3">
      <c r="A955" s="163" t="s">
        <v>995</v>
      </c>
      <c r="B955" s="164">
        <v>0</v>
      </c>
      <c r="C955" s="164">
        <v>0</v>
      </c>
      <c r="D955" s="164">
        <v>0</v>
      </c>
      <c r="E955" s="164">
        <v>0</v>
      </c>
      <c r="F955" s="164">
        <v>0</v>
      </c>
      <c r="G955" s="164">
        <v>0</v>
      </c>
      <c r="H955" s="164">
        <v>0</v>
      </c>
      <c r="I955" s="164">
        <v>0</v>
      </c>
      <c r="J955" s="164">
        <v>0</v>
      </c>
      <c r="K955" s="164">
        <v>0</v>
      </c>
      <c r="L955" s="164">
        <v>0</v>
      </c>
      <c r="M955" s="164">
        <v>0</v>
      </c>
      <c r="N955" s="164">
        <v>0</v>
      </c>
      <c r="O955" s="164">
        <v>0</v>
      </c>
      <c r="P955" s="164" t="s">
        <v>105</v>
      </c>
      <c r="Q955" s="164" t="s">
        <v>105</v>
      </c>
      <c r="R955" s="186">
        <v>0</v>
      </c>
      <c r="S955" s="186">
        <v>0</v>
      </c>
      <c r="T955" s="187">
        <v>0</v>
      </c>
      <c r="U955" s="187">
        <v>0</v>
      </c>
      <c r="V955" s="188">
        <v>0</v>
      </c>
      <c r="W955" s="188">
        <v>0</v>
      </c>
      <c r="X955" s="186">
        <v>0</v>
      </c>
      <c r="Y955" s="186">
        <v>0</v>
      </c>
      <c r="Z955" s="186">
        <v>0</v>
      </c>
      <c r="AA955" s="167">
        <v>0</v>
      </c>
      <c r="AB955" s="186">
        <v>0</v>
      </c>
      <c r="AC955" s="186">
        <v>0</v>
      </c>
      <c r="AD955" s="167">
        <v>0</v>
      </c>
      <c r="AE955" s="186">
        <v>0</v>
      </c>
      <c r="AF955" s="186">
        <v>0</v>
      </c>
      <c r="AG955" s="167">
        <v>0</v>
      </c>
      <c r="AH955" s="186">
        <v>0</v>
      </c>
      <c r="AI955" s="186">
        <v>0</v>
      </c>
      <c r="AJ955" s="167">
        <v>0</v>
      </c>
      <c r="AK955" s="186">
        <v>0</v>
      </c>
      <c r="AL955" s="186">
        <v>0</v>
      </c>
      <c r="AM955" s="167">
        <v>0</v>
      </c>
      <c r="AN955" s="186">
        <v>0</v>
      </c>
      <c r="AO955" s="186">
        <v>0</v>
      </c>
      <c r="AP955" s="167">
        <v>0</v>
      </c>
      <c r="AQ955" s="189">
        <v>0</v>
      </c>
      <c r="AR955" s="190">
        <v>0</v>
      </c>
      <c r="AS955" s="190">
        <v>0</v>
      </c>
      <c r="AT955" s="190">
        <v>0</v>
      </c>
      <c r="AU955" s="190">
        <v>0</v>
      </c>
      <c r="AV955" s="189">
        <v>0</v>
      </c>
      <c r="AW955" s="189">
        <v>0</v>
      </c>
      <c r="AX955" s="189">
        <v>0</v>
      </c>
    </row>
    <row r="956" spans="1:50" ht="20.25" hidden="1" x14ac:dyDescent="0.3">
      <c r="A956" s="163" t="s">
        <v>996</v>
      </c>
      <c r="B956" s="164">
        <v>0</v>
      </c>
      <c r="C956" s="164">
        <v>0</v>
      </c>
      <c r="D956" s="164">
        <v>0</v>
      </c>
      <c r="E956" s="164">
        <v>0</v>
      </c>
      <c r="F956" s="164">
        <v>0</v>
      </c>
      <c r="G956" s="164">
        <v>0</v>
      </c>
      <c r="H956" s="164">
        <v>0</v>
      </c>
      <c r="I956" s="164">
        <v>0</v>
      </c>
      <c r="J956" s="164">
        <v>0</v>
      </c>
      <c r="K956" s="164">
        <v>0</v>
      </c>
      <c r="L956" s="164">
        <v>0</v>
      </c>
      <c r="M956" s="164">
        <v>0</v>
      </c>
      <c r="N956" s="164">
        <v>0</v>
      </c>
      <c r="O956" s="164">
        <v>0</v>
      </c>
      <c r="P956" s="164" t="s">
        <v>105</v>
      </c>
      <c r="Q956" s="164" t="s">
        <v>105</v>
      </c>
      <c r="R956" s="186">
        <v>0</v>
      </c>
      <c r="S956" s="186">
        <v>0</v>
      </c>
      <c r="T956" s="187">
        <v>0</v>
      </c>
      <c r="U956" s="187">
        <v>0</v>
      </c>
      <c r="V956" s="188">
        <v>0</v>
      </c>
      <c r="W956" s="188">
        <v>0</v>
      </c>
      <c r="X956" s="186">
        <v>0</v>
      </c>
      <c r="Y956" s="186">
        <v>0</v>
      </c>
      <c r="Z956" s="186">
        <v>0</v>
      </c>
      <c r="AA956" s="167">
        <v>0</v>
      </c>
      <c r="AB956" s="186">
        <v>0</v>
      </c>
      <c r="AC956" s="186">
        <v>0</v>
      </c>
      <c r="AD956" s="167">
        <v>0</v>
      </c>
      <c r="AE956" s="186">
        <v>0</v>
      </c>
      <c r="AF956" s="186">
        <v>0</v>
      </c>
      <c r="AG956" s="167">
        <v>0</v>
      </c>
      <c r="AH956" s="186">
        <v>0</v>
      </c>
      <c r="AI956" s="186">
        <v>0</v>
      </c>
      <c r="AJ956" s="167">
        <v>0</v>
      </c>
      <c r="AK956" s="186">
        <v>0</v>
      </c>
      <c r="AL956" s="186">
        <v>0</v>
      </c>
      <c r="AM956" s="167">
        <v>0</v>
      </c>
      <c r="AN956" s="186">
        <v>0</v>
      </c>
      <c r="AO956" s="186">
        <v>0</v>
      </c>
      <c r="AP956" s="167">
        <v>0</v>
      </c>
      <c r="AQ956" s="189">
        <v>0</v>
      </c>
      <c r="AR956" s="190">
        <v>0</v>
      </c>
      <c r="AS956" s="190">
        <v>0</v>
      </c>
      <c r="AT956" s="190">
        <v>0</v>
      </c>
      <c r="AU956" s="190">
        <v>0</v>
      </c>
      <c r="AV956" s="189">
        <v>0</v>
      </c>
      <c r="AW956" s="189">
        <v>0</v>
      </c>
      <c r="AX956" s="189">
        <v>0</v>
      </c>
    </row>
    <row r="957" spans="1:50" ht="20.25" hidden="1" x14ac:dyDescent="0.3">
      <c r="A957" s="163" t="s">
        <v>997</v>
      </c>
      <c r="B957" s="164">
        <v>0</v>
      </c>
      <c r="C957" s="164">
        <v>0</v>
      </c>
      <c r="D957" s="164">
        <v>0</v>
      </c>
      <c r="E957" s="164">
        <v>0</v>
      </c>
      <c r="F957" s="164">
        <v>0</v>
      </c>
      <c r="G957" s="164">
        <v>0</v>
      </c>
      <c r="H957" s="164">
        <v>0</v>
      </c>
      <c r="I957" s="164">
        <v>0</v>
      </c>
      <c r="J957" s="164">
        <v>0</v>
      </c>
      <c r="K957" s="164">
        <v>0</v>
      </c>
      <c r="L957" s="164">
        <v>0</v>
      </c>
      <c r="M957" s="164">
        <v>0</v>
      </c>
      <c r="N957" s="164">
        <v>0</v>
      </c>
      <c r="O957" s="164">
        <v>0</v>
      </c>
      <c r="P957" s="164" t="s">
        <v>105</v>
      </c>
      <c r="Q957" s="164" t="s">
        <v>105</v>
      </c>
      <c r="R957" s="186">
        <v>0</v>
      </c>
      <c r="S957" s="186">
        <v>0</v>
      </c>
      <c r="T957" s="187">
        <v>0</v>
      </c>
      <c r="U957" s="187">
        <v>0</v>
      </c>
      <c r="V957" s="188">
        <v>0</v>
      </c>
      <c r="W957" s="188">
        <v>0</v>
      </c>
      <c r="X957" s="186">
        <v>0</v>
      </c>
      <c r="Y957" s="186">
        <v>0</v>
      </c>
      <c r="Z957" s="186">
        <v>0</v>
      </c>
      <c r="AA957" s="167">
        <v>0</v>
      </c>
      <c r="AB957" s="186">
        <v>0</v>
      </c>
      <c r="AC957" s="186">
        <v>0</v>
      </c>
      <c r="AD957" s="167">
        <v>0</v>
      </c>
      <c r="AE957" s="186">
        <v>0</v>
      </c>
      <c r="AF957" s="186">
        <v>0</v>
      </c>
      <c r="AG957" s="167">
        <v>0</v>
      </c>
      <c r="AH957" s="186">
        <v>0</v>
      </c>
      <c r="AI957" s="186">
        <v>0</v>
      </c>
      <c r="AJ957" s="167">
        <v>0</v>
      </c>
      <c r="AK957" s="186">
        <v>0</v>
      </c>
      <c r="AL957" s="186">
        <v>0</v>
      </c>
      <c r="AM957" s="167">
        <v>0</v>
      </c>
      <c r="AN957" s="186">
        <v>0</v>
      </c>
      <c r="AO957" s="186">
        <v>0</v>
      </c>
      <c r="AP957" s="167">
        <v>0</v>
      </c>
      <c r="AQ957" s="189">
        <v>0</v>
      </c>
      <c r="AR957" s="190">
        <v>0</v>
      </c>
      <c r="AS957" s="190">
        <v>0</v>
      </c>
      <c r="AT957" s="190">
        <v>0</v>
      </c>
      <c r="AU957" s="190">
        <v>0</v>
      </c>
      <c r="AV957" s="189">
        <v>0</v>
      </c>
      <c r="AW957" s="189">
        <v>0</v>
      </c>
      <c r="AX957" s="189">
        <v>0</v>
      </c>
    </row>
    <row r="958" spans="1:50" ht="20.25" hidden="1" x14ac:dyDescent="0.3">
      <c r="A958" s="163" t="s">
        <v>998</v>
      </c>
      <c r="B958" s="164">
        <v>1</v>
      </c>
      <c r="C958" s="164">
        <v>2</v>
      </c>
      <c r="D958" s="164">
        <v>0</v>
      </c>
      <c r="E958" s="164">
        <v>0</v>
      </c>
      <c r="F958" s="164">
        <v>0</v>
      </c>
      <c r="G958" s="164">
        <v>0</v>
      </c>
      <c r="H958" s="164">
        <v>0</v>
      </c>
      <c r="I958" s="164">
        <v>0</v>
      </c>
      <c r="J958" s="164">
        <v>1</v>
      </c>
      <c r="K958" s="164">
        <v>1</v>
      </c>
      <c r="L958" s="164">
        <v>1</v>
      </c>
      <c r="M958" s="164">
        <v>1</v>
      </c>
      <c r="N958" s="164">
        <v>0</v>
      </c>
      <c r="O958" s="164">
        <v>6.3250000000000001E-2</v>
      </c>
      <c r="P958" s="164">
        <v>0</v>
      </c>
      <c r="Q958" s="164">
        <v>63</v>
      </c>
      <c r="R958" s="186">
        <v>0</v>
      </c>
      <c r="S958" s="186">
        <v>0</v>
      </c>
      <c r="T958" s="187">
        <v>2.5</v>
      </c>
      <c r="U958" s="187">
        <v>0.75</v>
      </c>
      <c r="V958" s="188">
        <v>0</v>
      </c>
      <c r="W958" s="188">
        <v>0</v>
      </c>
      <c r="X958" s="186">
        <v>0</v>
      </c>
      <c r="Y958" s="186">
        <v>0</v>
      </c>
      <c r="Z958" s="186">
        <v>0</v>
      </c>
      <c r="AA958" s="167">
        <v>0</v>
      </c>
      <c r="AB958" s="186">
        <v>0</v>
      </c>
      <c r="AC958" s="186">
        <v>0</v>
      </c>
      <c r="AD958" s="167">
        <v>0</v>
      </c>
      <c r="AE958" s="186">
        <v>0</v>
      </c>
      <c r="AF958" s="186">
        <v>0</v>
      </c>
      <c r="AG958" s="167">
        <v>0</v>
      </c>
      <c r="AH958" s="186">
        <v>0</v>
      </c>
      <c r="AI958" s="186">
        <v>0</v>
      </c>
      <c r="AJ958" s="167">
        <v>0</v>
      </c>
      <c r="AK958" s="186">
        <v>0</v>
      </c>
      <c r="AL958" s="186">
        <v>0</v>
      </c>
      <c r="AM958" s="167">
        <v>0</v>
      </c>
      <c r="AN958" s="186">
        <v>0</v>
      </c>
      <c r="AO958" s="186">
        <v>0</v>
      </c>
      <c r="AP958" s="167">
        <v>0</v>
      </c>
      <c r="AQ958" s="189">
        <v>2</v>
      </c>
      <c r="AR958" s="190">
        <v>0</v>
      </c>
      <c r="AS958" s="190">
        <v>0</v>
      </c>
      <c r="AT958" s="190">
        <v>0</v>
      </c>
      <c r="AU958" s="190">
        <v>0</v>
      </c>
      <c r="AV958" s="189">
        <v>0</v>
      </c>
      <c r="AW958" s="189">
        <v>0</v>
      </c>
      <c r="AX958" s="189">
        <v>0</v>
      </c>
    </row>
    <row r="959" spans="1:50" ht="20.25" hidden="1" x14ac:dyDescent="0.3">
      <c r="A959" s="163" t="s">
        <v>999</v>
      </c>
      <c r="B959" s="164">
        <v>0</v>
      </c>
      <c r="C959" s="164">
        <v>0</v>
      </c>
      <c r="D959" s="164">
        <v>0</v>
      </c>
      <c r="E959" s="164">
        <v>0</v>
      </c>
      <c r="F959" s="164">
        <v>0</v>
      </c>
      <c r="G959" s="164">
        <v>0</v>
      </c>
      <c r="H959" s="164">
        <v>0</v>
      </c>
      <c r="I959" s="164">
        <v>0</v>
      </c>
      <c r="J959" s="164">
        <v>0</v>
      </c>
      <c r="K959" s="164">
        <v>0</v>
      </c>
      <c r="L959" s="164">
        <v>0</v>
      </c>
      <c r="M959" s="164">
        <v>0</v>
      </c>
      <c r="N959" s="164">
        <v>0</v>
      </c>
      <c r="O959" s="164">
        <v>0</v>
      </c>
      <c r="P959" s="164" t="s">
        <v>105</v>
      </c>
      <c r="Q959" s="164" t="s">
        <v>105</v>
      </c>
      <c r="R959" s="186">
        <v>0</v>
      </c>
      <c r="S959" s="186">
        <v>0</v>
      </c>
      <c r="T959" s="187">
        <v>0</v>
      </c>
      <c r="U959" s="187">
        <v>0.5</v>
      </c>
      <c r="V959" s="188">
        <v>0</v>
      </c>
      <c r="W959" s="188">
        <v>0</v>
      </c>
      <c r="X959" s="186">
        <v>0</v>
      </c>
      <c r="Y959" s="186">
        <v>0</v>
      </c>
      <c r="Z959" s="186">
        <v>0</v>
      </c>
      <c r="AA959" s="167">
        <v>0</v>
      </c>
      <c r="AB959" s="186">
        <v>0</v>
      </c>
      <c r="AC959" s="186">
        <v>0</v>
      </c>
      <c r="AD959" s="167">
        <v>0</v>
      </c>
      <c r="AE959" s="186">
        <v>0</v>
      </c>
      <c r="AF959" s="186">
        <v>0</v>
      </c>
      <c r="AG959" s="167">
        <v>0</v>
      </c>
      <c r="AH959" s="186">
        <v>0</v>
      </c>
      <c r="AI959" s="186">
        <v>0</v>
      </c>
      <c r="AJ959" s="167">
        <v>0</v>
      </c>
      <c r="AK959" s="186">
        <v>0</v>
      </c>
      <c r="AL959" s="186">
        <v>0</v>
      </c>
      <c r="AM959" s="167">
        <v>0</v>
      </c>
      <c r="AN959" s="186">
        <v>0</v>
      </c>
      <c r="AO959" s="186">
        <v>0</v>
      </c>
      <c r="AP959" s="167">
        <v>0</v>
      </c>
      <c r="AQ959" s="189">
        <v>1</v>
      </c>
      <c r="AR959" s="190">
        <v>1</v>
      </c>
      <c r="AS959" s="190">
        <v>0</v>
      </c>
      <c r="AT959" s="190">
        <v>0</v>
      </c>
      <c r="AU959" s="190">
        <v>0</v>
      </c>
      <c r="AV959" s="189">
        <v>0</v>
      </c>
      <c r="AW959" s="189">
        <v>0</v>
      </c>
      <c r="AX959" s="189">
        <v>0</v>
      </c>
    </row>
    <row r="960" spans="1:50" ht="20.25" hidden="1" x14ac:dyDescent="0.3">
      <c r="A960" s="163" t="s">
        <v>1000</v>
      </c>
      <c r="B960" s="164">
        <v>0</v>
      </c>
      <c r="C960" s="164">
        <v>0</v>
      </c>
      <c r="D960" s="164">
        <v>0</v>
      </c>
      <c r="E960" s="164">
        <v>0</v>
      </c>
      <c r="F960" s="164">
        <v>0</v>
      </c>
      <c r="G960" s="164">
        <v>0</v>
      </c>
      <c r="H960" s="164">
        <v>0</v>
      </c>
      <c r="I960" s="164">
        <v>0</v>
      </c>
      <c r="J960" s="164">
        <v>0</v>
      </c>
      <c r="K960" s="164">
        <v>0</v>
      </c>
      <c r="L960" s="164">
        <v>0</v>
      </c>
      <c r="M960" s="164">
        <v>0</v>
      </c>
      <c r="N960" s="164">
        <v>0</v>
      </c>
      <c r="O960" s="164">
        <v>0</v>
      </c>
      <c r="P960" s="164" t="s">
        <v>105</v>
      </c>
      <c r="Q960" s="164" t="s">
        <v>105</v>
      </c>
      <c r="R960" s="186">
        <v>0</v>
      </c>
      <c r="S960" s="186">
        <v>0</v>
      </c>
      <c r="T960" s="187">
        <v>0</v>
      </c>
      <c r="U960" s="187">
        <v>0</v>
      </c>
      <c r="V960" s="188">
        <v>0</v>
      </c>
      <c r="W960" s="188">
        <v>0</v>
      </c>
      <c r="X960" s="186">
        <v>0</v>
      </c>
      <c r="Y960" s="186">
        <v>0</v>
      </c>
      <c r="Z960" s="186">
        <v>0</v>
      </c>
      <c r="AA960" s="167">
        <v>0</v>
      </c>
      <c r="AB960" s="186">
        <v>0</v>
      </c>
      <c r="AC960" s="186">
        <v>0</v>
      </c>
      <c r="AD960" s="167">
        <v>0</v>
      </c>
      <c r="AE960" s="186">
        <v>0</v>
      </c>
      <c r="AF960" s="186">
        <v>0</v>
      </c>
      <c r="AG960" s="167">
        <v>0</v>
      </c>
      <c r="AH960" s="186">
        <v>0</v>
      </c>
      <c r="AI960" s="186">
        <v>0</v>
      </c>
      <c r="AJ960" s="167">
        <v>0</v>
      </c>
      <c r="AK960" s="186">
        <v>0</v>
      </c>
      <c r="AL960" s="186">
        <v>0</v>
      </c>
      <c r="AM960" s="167">
        <v>0</v>
      </c>
      <c r="AN960" s="186">
        <v>0</v>
      </c>
      <c r="AO960" s="186">
        <v>0</v>
      </c>
      <c r="AP960" s="167">
        <v>0</v>
      </c>
      <c r="AQ960" s="189">
        <v>0</v>
      </c>
      <c r="AR960" s="190">
        <v>0</v>
      </c>
      <c r="AS960" s="190">
        <v>0</v>
      </c>
      <c r="AT960" s="190">
        <v>0</v>
      </c>
      <c r="AU960" s="190">
        <v>0</v>
      </c>
      <c r="AV960" s="189">
        <v>0</v>
      </c>
      <c r="AW960" s="189">
        <v>0</v>
      </c>
      <c r="AX960" s="189">
        <v>0</v>
      </c>
    </row>
    <row r="961" spans="1:50" ht="20.25" hidden="1" x14ac:dyDescent="0.3">
      <c r="A961" s="163" t="s">
        <v>1001</v>
      </c>
      <c r="B961" s="164">
        <v>0</v>
      </c>
      <c r="C961" s="164">
        <v>0</v>
      </c>
      <c r="D961" s="164">
        <v>0</v>
      </c>
      <c r="E961" s="164">
        <v>0</v>
      </c>
      <c r="F961" s="164">
        <v>0</v>
      </c>
      <c r="G961" s="164">
        <v>0</v>
      </c>
      <c r="H961" s="164">
        <v>0</v>
      </c>
      <c r="I961" s="164">
        <v>0</v>
      </c>
      <c r="J961" s="164">
        <v>0</v>
      </c>
      <c r="K961" s="164">
        <v>0</v>
      </c>
      <c r="L961" s="164">
        <v>0</v>
      </c>
      <c r="M961" s="164">
        <v>0</v>
      </c>
      <c r="N961" s="164">
        <v>0</v>
      </c>
      <c r="O961" s="164">
        <v>0</v>
      </c>
      <c r="P961" s="164" t="s">
        <v>105</v>
      </c>
      <c r="Q961" s="164" t="s">
        <v>105</v>
      </c>
      <c r="R961" s="186">
        <v>0</v>
      </c>
      <c r="S961" s="186">
        <v>0</v>
      </c>
      <c r="T961" s="187">
        <v>0</v>
      </c>
      <c r="U961" s="187">
        <v>0</v>
      </c>
      <c r="V961" s="188">
        <v>0</v>
      </c>
      <c r="W961" s="188">
        <v>0</v>
      </c>
      <c r="X961" s="186">
        <v>0</v>
      </c>
      <c r="Y961" s="186">
        <v>0</v>
      </c>
      <c r="Z961" s="186">
        <v>0</v>
      </c>
      <c r="AA961" s="167">
        <v>0</v>
      </c>
      <c r="AB961" s="186">
        <v>0</v>
      </c>
      <c r="AC961" s="186">
        <v>0</v>
      </c>
      <c r="AD961" s="167">
        <v>0</v>
      </c>
      <c r="AE961" s="186">
        <v>0</v>
      </c>
      <c r="AF961" s="186">
        <v>0</v>
      </c>
      <c r="AG961" s="167">
        <v>0</v>
      </c>
      <c r="AH961" s="186">
        <v>0</v>
      </c>
      <c r="AI961" s="186">
        <v>0</v>
      </c>
      <c r="AJ961" s="167">
        <v>0</v>
      </c>
      <c r="AK961" s="186">
        <v>0</v>
      </c>
      <c r="AL961" s="186">
        <v>0</v>
      </c>
      <c r="AM961" s="167">
        <v>0</v>
      </c>
      <c r="AN961" s="186">
        <v>0</v>
      </c>
      <c r="AO961" s="186">
        <v>0</v>
      </c>
      <c r="AP961" s="167">
        <v>0</v>
      </c>
      <c r="AQ961" s="189">
        <v>0</v>
      </c>
      <c r="AR961" s="190">
        <v>0</v>
      </c>
      <c r="AS961" s="190">
        <v>0</v>
      </c>
      <c r="AT961" s="190">
        <v>0</v>
      </c>
      <c r="AU961" s="190">
        <v>0</v>
      </c>
      <c r="AV961" s="189">
        <v>0</v>
      </c>
      <c r="AW961" s="189">
        <v>0</v>
      </c>
      <c r="AX961" s="189">
        <v>0</v>
      </c>
    </row>
    <row r="962" spans="1:50" ht="20.25" hidden="1" x14ac:dyDescent="0.3">
      <c r="A962" s="163" t="s">
        <v>1002</v>
      </c>
      <c r="B962" s="164">
        <v>0</v>
      </c>
      <c r="C962" s="164">
        <v>0</v>
      </c>
      <c r="D962" s="164">
        <v>0</v>
      </c>
      <c r="E962" s="164">
        <v>0</v>
      </c>
      <c r="F962" s="164">
        <v>0</v>
      </c>
      <c r="G962" s="164">
        <v>0</v>
      </c>
      <c r="H962" s="164">
        <v>0</v>
      </c>
      <c r="I962" s="164">
        <v>0</v>
      </c>
      <c r="J962" s="164">
        <v>0</v>
      </c>
      <c r="K962" s="164">
        <v>0</v>
      </c>
      <c r="L962" s="164">
        <v>0</v>
      </c>
      <c r="M962" s="164">
        <v>0</v>
      </c>
      <c r="N962" s="164">
        <v>0</v>
      </c>
      <c r="O962" s="164">
        <v>0</v>
      </c>
      <c r="P962" s="164" t="s">
        <v>105</v>
      </c>
      <c r="Q962" s="164" t="s">
        <v>105</v>
      </c>
      <c r="R962" s="186">
        <v>0</v>
      </c>
      <c r="S962" s="186">
        <v>0</v>
      </c>
      <c r="T962" s="187">
        <v>0</v>
      </c>
      <c r="U962" s="187">
        <v>0</v>
      </c>
      <c r="V962" s="188">
        <v>0</v>
      </c>
      <c r="W962" s="188">
        <v>0</v>
      </c>
      <c r="X962" s="186">
        <v>0</v>
      </c>
      <c r="Y962" s="186">
        <v>0</v>
      </c>
      <c r="Z962" s="186">
        <v>0</v>
      </c>
      <c r="AA962" s="167">
        <v>0</v>
      </c>
      <c r="AB962" s="186">
        <v>0</v>
      </c>
      <c r="AC962" s="186">
        <v>0</v>
      </c>
      <c r="AD962" s="167">
        <v>0</v>
      </c>
      <c r="AE962" s="186">
        <v>0</v>
      </c>
      <c r="AF962" s="186">
        <v>0</v>
      </c>
      <c r="AG962" s="167">
        <v>0</v>
      </c>
      <c r="AH962" s="186">
        <v>0</v>
      </c>
      <c r="AI962" s="186">
        <v>0</v>
      </c>
      <c r="AJ962" s="167">
        <v>0</v>
      </c>
      <c r="AK962" s="186">
        <v>0</v>
      </c>
      <c r="AL962" s="186">
        <v>0</v>
      </c>
      <c r="AM962" s="167">
        <v>0</v>
      </c>
      <c r="AN962" s="186">
        <v>0</v>
      </c>
      <c r="AO962" s="186">
        <v>0</v>
      </c>
      <c r="AP962" s="167">
        <v>0</v>
      </c>
      <c r="AQ962" s="189">
        <v>0</v>
      </c>
      <c r="AR962" s="190">
        <v>0</v>
      </c>
      <c r="AS962" s="190">
        <v>0</v>
      </c>
      <c r="AT962" s="190">
        <v>0</v>
      </c>
      <c r="AU962" s="190">
        <v>0</v>
      </c>
      <c r="AV962" s="189">
        <v>0</v>
      </c>
      <c r="AW962" s="189">
        <v>0</v>
      </c>
      <c r="AX962" s="189">
        <v>0</v>
      </c>
    </row>
    <row r="963" spans="1:50" ht="20.25" hidden="1" x14ac:dyDescent="0.3">
      <c r="A963" s="163" t="s">
        <v>1003</v>
      </c>
      <c r="B963" s="164">
        <v>9</v>
      </c>
      <c r="C963" s="164">
        <v>0</v>
      </c>
      <c r="D963" s="164">
        <v>0</v>
      </c>
      <c r="E963" s="164">
        <v>0</v>
      </c>
      <c r="F963" s="164">
        <v>0</v>
      </c>
      <c r="G963" s="164">
        <v>0</v>
      </c>
      <c r="H963" s="164">
        <v>0</v>
      </c>
      <c r="I963" s="164">
        <v>0</v>
      </c>
      <c r="J963" s="164">
        <v>9</v>
      </c>
      <c r="K963" s="164">
        <v>18</v>
      </c>
      <c r="L963" s="164">
        <v>0</v>
      </c>
      <c r="M963" s="164">
        <v>9</v>
      </c>
      <c r="N963" s="164">
        <v>0</v>
      </c>
      <c r="O963" s="164">
        <v>0.7</v>
      </c>
      <c r="P963" s="164" t="s">
        <v>105</v>
      </c>
      <c r="Q963" s="164">
        <v>78</v>
      </c>
      <c r="R963" s="186">
        <v>0</v>
      </c>
      <c r="S963" s="186">
        <v>0</v>
      </c>
      <c r="T963" s="187">
        <v>0</v>
      </c>
      <c r="U963" s="187">
        <v>0</v>
      </c>
      <c r="V963" s="188">
        <v>0</v>
      </c>
      <c r="W963" s="188">
        <v>0</v>
      </c>
      <c r="X963" s="186">
        <v>0</v>
      </c>
      <c r="Y963" s="186">
        <v>0</v>
      </c>
      <c r="Z963" s="186">
        <v>0</v>
      </c>
      <c r="AA963" s="167">
        <v>0</v>
      </c>
      <c r="AB963" s="186">
        <v>0</v>
      </c>
      <c r="AC963" s="186">
        <v>0</v>
      </c>
      <c r="AD963" s="167">
        <v>0</v>
      </c>
      <c r="AE963" s="186">
        <v>0</v>
      </c>
      <c r="AF963" s="186">
        <v>0</v>
      </c>
      <c r="AG963" s="167">
        <v>0</v>
      </c>
      <c r="AH963" s="186">
        <v>0</v>
      </c>
      <c r="AI963" s="186">
        <v>0</v>
      </c>
      <c r="AJ963" s="167">
        <v>0</v>
      </c>
      <c r="AK963" s="186">
        <v>0</v>
      </c>
      <c r="AL963" s="186">
        <v>0</v>
      </c>
      <c r="AM963" s="167">
        <v>0</v>
      </c>
      <c r="AN963" s="186">
        <v>0</v>
      </c>
      <c r="AO963" s="186">
        <v>0</v>
      </c>
      <c r="AP963" s="167">
        <v>0</v>
      </c>
      <c r="AQ963" s="189">
        <v>0</v>
      </c>
      <c r="AR963" s="190">
        <v>0</v>
      </c>
      <c r="AS963" s="190">
        <v>0</v>
      </c>
      <c r="AT963" s="190">
        <v>0</v>
      </c>
      <c r="AU963" s="190">
        <v>0</v>
      </c>
      <c r="AV963" s="189">
        <v>0</v>
      </c>
      <c r="AW963" s="189">
        <v>0</v>
      </c>
      <c r="AX963" s="189"/>
    </row>
    <row r="964" spans="1:50" ht="20.25" hidden="1" x14ac:dyDescent="0.3">
      <c r="A964" s="163" t="s">
        <v>1004</v>
      </c>
      <c r="B964" s="164">
        <v>3</v>
      </c>
      <c r="C964" s="164">
        <v>3</v>
      </c>
      <c r="D964" s="164">
        <v>0</v>
      </c>
      <c r="E964" s="164">
        <v>3</v>
      </c>
      <c r="F964" s="164">
        <v>0</v>
      </c>
      <c r="G964" s="164">
        <v>0.99</v>
      </c>
      <c r="H964" s="164">
        <v>0</v>
      </c>
      <c r="I964" s="164">
        <v>330</v>
      </c>
      <c r="J964" s="164">
        <v>0</v>
      </c>
      <c r="K964" s="164">
        <v>0</v>
      </c>
      <c r="L964" s="164">
        <v>0</v>
      </c>
      <c r="M964" s="164">
        <v>0</v>
      </c>
      <c r="N964" s="164">
        <v>0</v>
      </c>
      <c r="O964" s="164">
        <v>0</v>
      </c>
      <c r="P964" s="164" t="s">
        <v>105</v>
      </c>
      <c r="Q964" s="164" t="s">
        <v>105</v>
      </c>
      <c r="R964" s="186">
        <v>0</v>
      </c>
      <c r="S964" s="186">
        <v>0</v>
      </c>
      <c r="T964" s="187">
        <v>3</v>
      </c>
      <c r="U964" s="187">
        <v>3</v>
      </c>
      <c r="V964" s="188">
        <v>0</v>
      </c>
      <c r="W964" s="188">
        <v>0</v>
      </c>
      <c r="X964" s="186">
        <v>0</v>
      </c>
      <c r="Y964" s="186">
        <v>0</v>
      </c>
      <c r="Z964" s="186">
        <v>0</v>
      </c>
      <c r="AA964" s="167">
        <v>0</v>
      </c>
      <c r="AB964" s="186">
        <v>0</v>
      </c>
      <c r="AC964" s="186">
        <v>0</v>
      </c>
      <c r="AD964" s="167">
        <v>0</v>
      </c>
      <c r="AE964" s="186">
        <v>0</v>
      </c>
      <c r="AF964" s="186">
        <v>0</v>
      </c>
      <c r="AG964" s="167">
        <v>0</v>
      </c>
      <c r="AH964" s="186">
        <v>0</v>
      </c>
      <c r="AI964" s="186">
        <v>0</v>
      </c>
      <c r="AJ964" s="167">
        <v>0</v>
      </c>
      <c r="AK964" s="186">
        <v>0</v>
      </c>
      <c r="AL964" s="186">
        <v>0</v>
      </c>
      <c r="AM964" s="167">
        <v>0</v>
      </c>
      <c r="AN964" s="186">
        <v>0</v>
      </c>
      <c r="AO964" s="186">
        <v>0</v>
      </c>
      <c r="AP964" s="167">
        <v>0</v>
      </c>
      <c r="AQ964" s="189">
        <v>4</v>
      </c>
      <c r="AR964" s="190">
        <v>1</v>
      </c>
      <c r="AS964" s="190">
        <v>0</v>
      </c>
      <c r="AT964" s="190">
        <v>0</v>
      </c>
      <c r="AU964" s="190">
        <v>3</v>
      </c>
      <c r="AV964" s="189">
        <v>3</v>
      </c>
      <c r="AW964" s="189">
        <v>0.79</v>
      </c>
      <c r="AX964" s="189">
        <v>263</v>
      </c>
    </row>
    <row r="965" spans="1:50" ht="20.25" hidden="1" x14ac:dyDescent="0.3">
      <c r="A965" s="163" t="s">
        <v>1005</v>
      </c>
      <c r="B965" s="164">
        <v>0</v>
      </c>
      <c r="C965" s="164">
        <v>0</v>
      </c>
      <c r="D965" s="164">
        <v>0</v>
      </c>
      <c r="E965" s="164">
        <v>0</v>
      </c>
      <c r="F965" s="164">
        <v>0</v>
      </c>
      <c r="G965" s="164">
        <v>0</v>
      </c>
      <c r="H965" s="164">
        <v>0</v>
      </c>
      <c r="I965" s="164">
        <v>0</v>
      </c>
      <c r="J965" s="164">
        <v>0</v>
      </c>
      <c r="K965" s="164">
        <v>0</v>
      </c>
      <c r="L965" s="164">
        <v>0</v>
      </c>
      <c r="M965" s="164">
        <v>0</v>
      </c>
      <c r="N965" s="164">
        <v>0</v>
      </c>
      <c r="O965" s="164">
        <v>0</v>
      </c>
      <c r="P965" s="164" t="s">
        <v>105</v>
      </c>
      <c r="Q965" s="164" t="s">
        <v>105</v>
      </c>
      <c r="R965" s="186">
        <v>0</v>
      </c>
      <c r="S965" s="186">
        <v>0</v>
      </c>
      <c r="T965" s="187">
        <v>0</v>
      </c>
      <c r="U965" s="187">
        <v>0</v>
      </c>
      <c r="V965" s="188">
        <v>0</v>
      </c>
      <c r="W965" s="188">
        <v>0</v>
      </c>
      <c r="X965" s="186">
        <v>0</v>
      </c>
      <c r="Y965" s="186">
        <v>0</v>
      </c>
      <c r="Z965" s="186">
        <v>0</v>
      </c>
      <c r="AA965" s="167">
        <v>0</v>
      </c>
      <c r="AB965" s="186">
        <v>0</v>
      </c>
      <c r="AC965" s="186">
        <v>0</v>
      </c>
      <c r="AD965" s="167">
        <v>0</v>
      </c>
      <c r="AE965" s="186">
        <v>0</v>
      </c>
      <c r="AF965" s="186">
        <v>0</v>
      </c>
      <c r="AG965" s="167">
        <v>0</v>
      </c>
      <c r="AH965" s="186">
        <v>0</v>
      </c>
      <c r="AI965" s="186">
        <v>0</v>
      </c>
      <c r="AJ965" s="167">
        <v>0</v>
      </c>
      <c r="AK965" s="186">
        <v>0</v>
      </c>
      <c r="AL965" s="186">
        <v>0</v>
      </c>
      <c r="AM965" s="167">
        <v>0</v>
      </c>
      <c r="AN965" s="186">
        <v>0</v>
      </c>
      <c r="AO965" s="186">
        <v>0</v>
      </c>
      <c r="AP965" s="167">
        <v>0</v>
      </c>
      <c r="AQ965" s="189">
        <v>0</v>
      </c>
      <c r="AR965" s="190">
        <v>0</v>
      </c>
      <c r="AS965" s="190">
        <v>0</v>
      </c>
      <c r="AT965" s="190">
        <v>0</v>
      </c>
      <c r="AU965" s="190">
        <v>0</v>
      </c>
      <c r="AV965" s="189">
        <v>0</v>
      </c>
      <c r="AW965" s="189">
        <v>0</v>
      </c>
      <c r="AX965" s="189">
        <v>0</v>
      </c>
    </row>
    <row r="966" spans="1:50" ht="20.25" hidden="1" x14ac:dyDescent="0.3">
      <c r="A966" s="193" t="s">
        <v>1006</v>
      </c>
      <c r="B966" s="194">
        <v>0</v>
      </c>
      <c r="C966" s="194">
        <v>0</v>
      </c>
      <c r="D966" s="194">
        <v>0</v>
      </c>
      <c r="E966" s="194">
        <v>0</v>
      </c>
      <c r="F966" s="194">
        <v>0</v>
      </c>
      <c r="G966" s="194">
        <v>0</v>
      </c>
      <c r="H966" s="194">
        <v>0</v>
      </c>
      <c r="I966" s="194">
        <v>0</v>
      </c>
      <c r="J966" s="194">
        <v>0</v>
      </c>
      <c r="K966" s="194">
        <v>0</v>
      </c>
      <c r="L966" s="194">
        <v>0</v>
      </c>
      <c r="M966" s="194">
        <v>0</v>
      </c>
      <c r="N966" s="194">
        <v>0</v>
      </c>
      <c r="O966" s="194">
        <v>0</v>
      </c>
      <c r="P966" s="194" t="s">
        <v>105</v>
      </c>
      <c r="Q966" s="194" t="s">
        <v>105</v>
      </c>
      <c r="R966" s="195">
        <v>0</v>
      </c>
      <c r="S966" s="195">
        <v>0</v>
      </c>
      <c r="T966" s="196">
        <v>0</v>
      </c>
      <c r="U966" s="196">
        <v>0</v>
      </c>
      <c r="V966" s="197">
        <v>0</v>
      </c>
      <c r="W966" s="197">
        <v>0</v>
      </c>
      <c r="X966" s="195">
        <v>0</v>
      </c>
      <c r="Y966" s="195">
        <v>0</v>
      </c>
      <c r="Z966" s="195">
        <v>0</v>
      </c>
      <c r="AA966" s="167">
        <v>0</v>
      </c>
      <c r="AB966" s="195">
        <v>0</v>
      </c>
      <c r="AC966" s="195">
        <v>0</v>
      </c>
      <c r="AD966" s="167">
        <v>0</v>
      </c>
      <c r="AE966" s="195">
        <v>0</v>
      </c>
      <c r="AF966" s="195">
        <v>0</v>
      </c>
      <c r="AG966" s="167">
        <v>0</v>
      </c>
      <c r="AH966" s="195">
        <v>0</v>
      </c>
      <c r="AI966" s="195">
        <v>0</v>
      </c>
      <c r="AJ966" s="167">
        <v>0</v>
      </c>
      <c r="AK966" s="195">
        <v>0</v>
      </c>
      <c r="AL966" s="195">
        <v>0</v>
      </c>
      <c r="AM966" s="167">
        <v>0</v>
      </c>
      <c r="AN966" s="195">
        <v>0</v>
      </c>
      <c r="AO966" s="195">
        <v>0</v>
      </c>
      <c r="AP966" s="167">
        <v>0</v>
      </c>
      <c r="AQ966" s="198">
        <v>0</v>
      </c>
      <c r="AR966" s="199">
        <v>0</v>
      </c>
      <c r="AS966" s="199">
        <v>0</v>
      </c>
      <c r="AT966" s="199">
        <v>0</v>
      </c>
      <c r="AU966" s="199">
        <v>0</v>
      </c>
      <c r="AV966" s="198">
        <v>0</v>
      </c>
      <c r="AW966" s="198">
        <v>0</v>
      </c>
      <c r="AX966" s="198">
        <v>0</v>
      </c>
    </row>
  </sheetData>
  <mergeCells count="23">
    <mergeCell ref="AN4:AP4"/>
    <mergeCell ref="T4:U4"/>
    <mergeCell ref="Y4:AA4"/>
    <mergeCell ref="AB4:AD4"/>
    <mergeCell ref="AE4:AG4"/>
    <mergeCell ref="AH4:AJ4"/>
    <mergeCell ref="AK4:AM4"/>
    <mergeCell ref="AQ3:AX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B3:I3"/>
    <mergeCell ref="J3:Q3"/>
    <mergeCell ref="R3:S3"/>
    <mergeCell ref="T3:U3"/>
    <mergeCell ref="V3:W3"/>
    <mergeCell ref="Y3:AP3"/>
  </mergeCells>
  <conditionalFormatting sqref="A11:A45 A48:A81">
    <cfRule type="expression" dxfId="1" priority="2">
      <formula>#REF!="Check"</formula>
    </cfRule>
  </conditionalFormatting>
  <conditionalFormatting sqref="A46:A47">
    <cfRule type="expression" dxfId="0" priority="1">
      <formula>#REF!="Check"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N17"/>
  <sheetViews>
    <sheetView zoomScale="90" zoomScaleNormal="90" workbookViewId="0">
      <selection activeCell="D13" sqref="D13"/>
    </sheetView>
  </sheetViews>
  <sheetFormatPr defaultColWidth="9" defaultRowHeight="24" x14ac:dyDescent="0.2"/>
  <cols>
    <col min="1" max="1" width="16.125" style="258" customWidth="1"/>
    <col min="2" max="13" width="9.875" style="258" customWidth="1"/>
    <col min="14" max="14" width="11.625" style="258" customWidth="1"/>
    <col min="15" max="16384" width="9" style="258"/>
  </cols>
  <sheetData>
    <row r="1" spans="1:14" s="254" customFormat="1" x14ac:dyDescent="0.2">
      <c r="A1" s="252" t="s">
        <v>1049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s="254" customFormat="1" x14ac:dyDescent="0.2">
      <c r="A2" s="338" t="s">
        <v>12</v>
      </c>
      <c r="B2" s="334" t="s">
        <v>1042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6"/>
      <c r="N2" s="337" t="s">
        <v>1025</v>
      </c>
    </row>
    <row r="3" spans="1:14" s="333" customFormat="1" x14ac:dyDescent="0.2">
      <c r="A3" s="339"/>
      <c r="B3" s="255" t="s">
        <v>1026</v>
      </c>
      <c r="C3" s="255" t="s">
        <v>1027</v>
      </c>
      <c r="D3" s="255" t="s">
        <v>1028</v>
      </c>
      <c r="E3" s="255" t="s">
        <v>1029</v>
      </c>
      <c r="F3" s="255" t="s">
        <v>1030</v>
      </c>
      <c r="G3" s="255" t="s">
        <v>1031</v>
      </c>
      <c r="H3" s="255" t="s">
        <v>1032</v>
      </c>
      <c r="I3" s="255" t="s">
        <v>1033</v>
      </c>
      <c r="J3" s="255" t="s">
        <v>1034</v>
      </c>
      <c r="K3" s="255" t="s">
        <v>1035</v>
      </c>
      <c r="L3" s="255" t="s">
        <v>1036</v>
      </c>
      <c r="M3" s="255" t="s">
        <v>1037</v>
      </c>
      <c r="N3" s="256" t="s">
        <v>1038</v>
      </c>
    </row>
    <row r="4" spans="1:14" s="254" customFormat="1" x14ac:dyDescent="0.2">
      <c r="A4" s="340" t="s">
        <v>15</v>
      </c>
      <c r="B4" s="341"/>
      <c r="C4" s="341"/>
      <c r="D4" s="341">
        <v>1.6</v>
      </c>
      <c r="E4" s="341"/>
      <c r="F4" s="341">
        <v>3.83</v>
      </c>
      <c r="G4" s="341">
        <v>4.59</v>
      </c>
      <c r="H4" s="342">
        <v>49.2</v>
      </c>
      <c r="I4" s="341">
        <v>25.35</v>
      </c>
      <c r="J4" s="341">
        <v>4.1100000000000003</v>
      </c>
      <c r="K4" s="341">
        <v>3.91</v>
      </c>
      <c r="L4" s="341">
        <v>2.23</v>
      </c>
      <c r="M4" s="341">
        <v>5.18</v>
      </c>
      <c r="N4" s="343">
        <f>SUM(B4:M4)</f>
        <v>100</v>
      </c>
    </row>
    <row r="5" spans="1:14" s="257" customFormat="1" x14ac:dyDescent="0.2">
      <c r="A5" s="284"/>
      <c r="B5" s="285"/>
      <c r="C5" s="285"/>
      <c r="D5" s="285">
        <f t="shared" ref="D5:M5" si="0">ROUND((D4/$N4)*$N5,0)</f>
        <v>4</v>
      </c>
      <c r="E5" s="285"/>
      <c r="F5" s="285">
        <f>ROUND((F4/$N4)*$N5,0)-1</f>
        <v>9</v>
      </c>
      <c r="G5" s="285">
        <f t="shared" si="0"/>
        <v>12</v>
      </c>
      <c r="H5" s="285">
        <f>ROUND((H4/$N4)*$N5,0)+2</f>
        <v>134</v>
      </c>
      <c r="I5" s="285">
        <f t="shared" si="0"/>
        <v>68</v>
      </c>
      <c r="J5" s="285">
        <f t="shared" si="0"/>
        <v>11</v>
      </c>
      <c r="K5" s="285">
        <f t="shared" si="0"/>
        <v>10</v>
      </c>
      <c r="L5" s="285">
        <f t="shared" si="0"/>
        <v>6</v>
      </c>
      <c r="M5" s="285">
        <f t="shared" si="0"/>
        <v>14</v>
      </c>
      <c r="N5" s="286">
        <v>268</v>
      </c>
    </row>
    <row r="6" spans="1:14" s="254" customFormat="1" x14ac:dyDescent="0.2">
      <c r="A6" s="344" t="s">
        <v>24</v>
      </c>
      <c r="B6" s="345">
        <v>5.76</v>
      </c>
      <c r="C6" s="345"/>
      <c r="D6" s="345"/>
      <c r="E6" s="345"/>
      <c r="F6" s="345">
        <v>17</v>
      </c>
      <c r="G6" s="345">
        <v>12.36</v>
      </c>
      <c r="H6" s="345"/>
      <c r="I6" s="345"/>
      <c r="J6" s="345">
        <v>1.27</v>
      </c>
      <c r="K6" s="345">
        <v>2.78</v>
      </c>
      <c r="L6" s="345">
        <v>45.37</v>
      </c>
      <c r="M6" s="345">
        <v>15.46</v>
      </c>
      <c r="N6" s="346">
        <f>SUM(B6:M6)</f>
        <v>100</v>
      </c>
    </row>
    <row r="7" spans="1:14" s="257" customFormat="1" x14ac:dyDescent="0.2">
      <c r="A7" s="284"/>
      <c r="B7" s="285">
        <f>ROUND((B6/$N6)*$N7,0)</f>
        <v>7</v>
      </c>
      <c r="C7" s="285"/>
      <c r="D7" s="285"/>
      <c r="E7" s="285"/>
      <c r="F7" s="285">
        <f t="shared" ref="F7:M7" si="1">ROUND((F6/$N6)*$N7,0)</f>
        <v>21</v>
      </c>
      <c r="G7" s="285">
        <f t="shared" si="1"/>
        <v>15</v>
      </c>
      <c r="H7" s="285"/>
      <c r="I7" s="285"/>
      <c r="J7" s="285">
        <f t="shared" si="1"/>
        <v>2</v>
      </c>
      <c r="K7" s="285">
        <f t="shared" si="1"/>
        <v>3</v>
      </c>
      <c r="L7" s="285">
        <f>ROUND((L6/$N6)*$N7,0)+1</f>
        <v>58</v>
      </c>
      <c r="M7" s="285">
        <f t="shared" si="1"/>
        <v>19</v>
      </c>
      <c r="N7" s="286">
        <v>125</v>
      </c>
    </row>
    <row r="8" spans="1:14" s="254" customFormat="1" x14ac:dyDescent="0.2">
      <c r="A8" s="344" t="s">
        <v>36</v>
      </c>
      <c r="B8" s="345">
        <v>3.83</v>
      </c>
      <c r="C8" s="345">
        <v>6.55</v>
      </c>
      <c r="D8" s="345"/>
      <c r="E8" s="345"/>
      <c r="F8" s="345"/>
      <c r="G8" s="347">
        <v>32.130000000000003</v>
      </c>
      <c r="H8" s="347">
        <v>17.13</v>
      </c>
      <c r="I8" s="345">
        <v>36.83</v>
      </c>
      <c r="J8" s="345">
        <v>2.13</v>
      </c>
      <c r="K8" s="345"/>
      <c r="L8" s="345"/>
      <c r="M8" s="345">
        <v>1.4</v>
      </c>
      <c r="N8" s="346">
        <f>SUM(B8:M8)</f>
        <v>100</v>
      </c>
    </row>
    <row r="9" spans="1:14" s="257" customFormat="1" x14ac:dyDescent="0.2">
      <c r="A9" s="284"/>
      <c r="B9" s="285">
        <f>ROUND((B8/$N8)*$N9,0)</f>
        <v>11</v>
      </c>
      <c r="C9" s="285">
        <f t="shared" ref="C9:M9" si="2">ROUND((C8/$N8)*$N9,0)</f>
        <v>19</v>
      </c>
      <c r="D9" s="285"/>
      <c r="E9" s="285"/>
      <c r="F9" s="285"/>
      <c r="G9" s="285">
        <f t="shared" si="2"/>
        <v>91</v>
      </c>
      <c r="H9" s="285">
        <f t="shared" si="2"/>
        <v>49</v>
      </c>
      <c r="I9" s="285">
        <f>ROUND((I8/$N8)*$N9,0)-1</f>
        <v>104</v>
      </c>
      <c r="J9" s="285">
        <f t="shared" si="2"/>
        <v>6</v>
      </c>
      <c r="K9" s="285"/>
      <c r="L9" s="285"/>
      <c r="M9" s="285">
        <f t="shared" si="2"/>
        <v>4</v>
      </c>
      <c r="N9" s="286">
        <v>284</v>
      </c>
    </row>
    <row r="10" spans="1:14" s="254" customFormat="1" x14ac:dyDescent="0.2">
      <c r="A10" s="344" t="s">
        <v>45</v>
      </c>
      <c r="B10" s="345">
        <v>19.21</v>
      </c>
      <c r="C10" s="345"/>
      <c r="D10" s="345"/>
      <c r="E10" s="345"/>
      <c r="F10" s="345"/>
      <c r="G10" s="345"/>
      <c r="H10" s="345"/>
      <c r="I10" s="345"/>
      <c r="J10" s="345"/>
      <c r="K10" s="345">
        <v>8</v>
      </c>
      <c r="L10" s="345"/>
      <c r="M10" s="345">
        <v>72.790000000000006</v>
      </c>
      <c r="N10" s="346">
        <f>SUM(B10:M10)</f>
        <v>100</v>
      </c>
    </row>
    <row r="11" spans="1:14" s="257" customFormat="1" x14ac:dyDescent="0.2">
      <c r="A11" s="284"/>
      <c r="B11" s="287">
        <f>ROUND((B10/$N10)*$N11,2)</f>
        <v>0.06</v>
      </c>
      <c r="C11" s="287"/>
      <c r="D11" s="287"/>
      <c r="E11" s="287"/>
      <c r="F11" s="287"/>
      <c r="G11" s="287"/>
      <c r="H11" s="287"/>
      <c r="I11" s="287"/>
      <c r="J11" s="287"/>
      <c r="K11" s="287">
        <f t="shared" ref="K11" si="3">ROUND((K10/$N10)*$N11,2)</f>
        <v>0.02</v>
      </c>
      <c r="L11" s="287"/>
      <c r="M11" s="287">
        <f>ROUND((M10/$N10)*$N11,2)</f>
        <v>0.22</v>
      </c>
      <c r="N11" s="288">
        <v>0.30000000000000004</v>
      </c>
    </row>
    <row r="12" spans="1:14" s="254" customFormat="1" x14ac:dyDescent="0.2">
      <c r="A12" s="344" t="s">
        <v>52</v>
      </c>
      <c r="B12" s="345"/>
      <c r="C12" s="345">
        <v>5.68</v>
      </c>
      <c r="D12" s="345"/>
      <c r="E12" s="345"/>
      <c r="F12" s="347"/>
      <c r="G12" s="347"/>
      <c r="H12" s="347">
        <v>26.23</v>
      </c>
      <c r="I12" s="347">
        <v>25.86</v>
      </c>
      <c r="J12" s="345">
        <v>17.23</v>
      </c>
      <c r="K12" s="345">
        <v>13</v>
      </c>
      <c r="L12" s="345">
        <v>12</v>
      </c>
      <c r="M12" s="345"/>
      <c r="N12" s="346">
        <f>SUM(B12:M12)</f>
        <v>100</v>
      </c>
    </row>
    <row r="13" spans="1:14" s="257" customFormat="1" x14ac:dyDescent="0.2">
      <c r="A13" s="284"/>
      <c r="B13" s="285"/>
      <c r="C13" s="287">
        <f>ROUND((C12/$N12)*$N13,2)</f>
        <v>0.3</v>
      </c>
      <c r="D13" s="287"/>
      <c r="E13" s="287"/>
      <c r="F13" s="287"/>
      <c r="G13" s="287"/>
      <c r="H13" s="287">
        <f t="shared" ref="H13:L13" si="4">ROUND((H12/$N12)*$N13,2)</f>
        <v>1.39</v>
      </c>
      <c r="I13" s="287">
        <f t="shared" si="4"/>
        <v>1.37</v>
      </c>
      <c r="J13" s="287">
        <f t="shared" si="4"/>
        <v>0.91</v>
      </c>
      <c r="K13" s="287">
        <f t="shared" si="4"/>
        <v>0.69</v>
      </c>
      <c r="L13" s="287">
        <f t="shared" si="4"/>
        <v>0.63</v>
      </c>
      <c r="M13" s="285"/>
      <c r="N13" s="288">
        <v>5.2900000000000009</v>
      </c>
    </row>
    <row r="14" spans="1:14" s="254" customFormat="1" x14ac:dyDescent="0.2">
      <c r="A14" s="344" t="s">
        <v>54</v>
      </c>
      <c r="B14" s="345"/>
      <c r="C14" s="345"/>
      <c r="D14" s="345"/>
      <c r="E14" s="345"/>
      <c r="F14" s="345">
        <v>10.210000000000001</v>
      </c>
      <c r="G14" s="347">
        <v>69.569999999999993</v>
      </c>
      <c r="H14" s="347">
        <v>20.22</v>
      </c>
      <c r="I14" s="345"/>
      <c r="J14" s="345"/>
      <c r="K14" s="345"/>
      <c r="L14" s="345"/>
      <c r="M14" s="345"/>
      <c r="N14" s="346">
        <f>SUM(B14:M14)</f>
        <v>100</v>
      </c>
    </row>
    <row r="15" spans="1:14" s="257" customFormat="1" x14ac:dyDescent="0.2">
      <c r="A15" s="284"/>
      <c r="B15" s="285"/>
      <c r="C15" s="285"/>
      <c r="D15" s="285"/>
      <c r="E15" s="285"/>
      <c r="F15" s="285">
        <f t="shared" ref="F15:H15" si="5">ROUND((F14/$N14)*$N15,0)</f>
        <v>35</v>
      </c>
      <c r="G15" s="285">
        <f>ROUND((G14/$N14)*$N15,0)-1</f>
        <v>236</v>
      </c>
      <c r="H15" s="285">
        <f t="shared" si="5"/>
        <v>69</v>
      </c>
      <c r="I15" s="285"/>
      <c r="J15" s="285"/>
      <c r="K15" s="285"/>
      <c r="L15" s="285"/>
      <c r="M15" s="285"/>
      <c r="N15" s="286">
        <v>340</v>
      </c>
    </row>
    <row r="16" spans="1:14" s="254" customFormat="1" x14ac:dyDescent="0.2">
      <c r="A16" s="344" t="s">
        <v>656</v>
      </c>
      <c r="B16" s="345">
        <v>59.15</v>
      </c>
      <c r="C16" s="345">
        <v>40.85</v>
      </c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6">
        <f>SUM(B16:M16)</f>
        <v>100</v>
      </c>
    </row>
    <row r="17" spans="1:14" s="257" customFormat="1" x14ac:dyDescent="0.2">
      <c r="A17" s="289"/>
      <c r="B17" s="290">
        <f>ROUND((B16/$N16)*$N17,2)</f>
        <v>1.1499999999999999</v>
      </c>
      <c r="C17" s="290">
        <f>ROUND((C16/$N16)*$N17,2)</f>
        <v>0.8</v>
      </c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2">
        <v>1.95</v>
      </c>
    </row>
  </sheetData>
  <mergeCells count="2">
    <mergeCell ref="A2:A3"/>
    <mergeCell ref="B2:M2"/>
  </mergeCells>
  <pageMargins left="0.7" right="0.7" top="0.75" bottom="0.75" header="0.3" footer="0.3"/>
  <pageSetup orientation="portrait" horizontalDpi="300" verticalDpi="300" r:id="rId1"/>
  <ignoredErrors>
    <ignoredError sqref="F5 H5 L7 I9 G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Z19"/>
  <sheetViews>
    <sheetView zoomScale="110" zoomScaleNormal="110" workbookViewId="0">
      <pane xSplit="1" ySplit="5" topLeftCell="U6" activePane="bottomRight" state="frozen"/>
      <selection activeCell="AB18" sqref="AB18"/>
      <selection pane="topRight" activeCell="AB18" sqref="AB18"/>
      <selection pane="bottomLeft" activeCell="AB18" sqref="AB18"/>
      <selection pane="bottomRight" activeCell="AB18" sqref="AB18"/>
    </sheetView>
  </sheetViews>
  <sheetFormatPr defaultColWidth="9" defaultRowHeight="21.75" x14ac:dyDescent="0.2"/>
  <cols>
    <col min="1" max="1" width="13.75" style="5" customWidth="1"/>
    <col min="2" max="2" width="9.375" style="5" customWidth="1"/>
    <col min="3" max="3" width="10" style="5" customWidth="1"/>
    <col min="4" max="4" width="9.625" style="5" customWidth="1"/>
    <col min="5" max="5" width="7.625" style="5" bestFit="1" customWidth="1"/>
    <col min="6" max="6" width="9.125" style="5" customWidth="1"/>
    <col min="7" max="7" width="9.75" style="5" customWidth="1"/>
    <col min="8" max="11" width="7" style="5" hidden="1" customWidth="1"/>
    <col min="12" max="13" width="8.75" style="5" hidden="1" customWidth="1"/>
    <col min="14" max="14" width="8" style="5" hidden="1" customWidth="1"/>
    <col min="15" max="15" width="7.25" style="5" customWidth="1"/>
    <col min="16" max="16" width="8.75" style="5" customWidth="1"/>
    <col min="17" max="17" width="11.375" style="5" customWidth="1"/>
    <col min="18" max="18" width="9.875" style="5" customWidth="1"/>
    <col min="19" max="20" width="9.25" style="5" customWidth="1"/>
    <col min="21" max="21" width="7" style="5" bestFit="1" customWidth="1"/>
    <col min="22" max="22" width="10" style="5" customWidth="1"/>
    <col min="23" max="24" width="9.875" style="5" customWidth="1"/>
    <col min="25" max="27" width="9.625" style="5" customWidth="1"/>
    <col min="28" max="28" width="8" style="5" customWidth="1"/>
    <col min="29" max="29" width="8.75" style="5" customWidth="1"/>
    <col min="30" max="31" width="9" style="5" customWidth="1"/>
    <col min="32" max="32" width="7.125" style="5" customWidth="1"/>
    <col min="33" max="33" width="10.625" style="5" customWidth="1"/>
    <col min="34" max="35" width="9.375" style="5" customWidth="1"/>
    <col min="36" max="36" width="7.25" style="5" customWidth="1"/>
    <col min="37" max="38" width="8.375" style="5" customWidth="1"/>
    <col min="39" max="39" width="7.375" style="5" customWidth="1"/>
    <col min="40" max="40" width="7.625" style="5" customWidth="1"/>
    <col min="41" max="41" width="6.125" style="5" customWidth="1"/>
    <col min="42" max="43" width="6.875" style="5" customWidth="1"/>
    <col min="44" max="45" width="7.25" style="5" customWidth="1"/>
    <col min="46" max="46" width="7.75" style="5" customWidth="1"/>
    <col min="47" max="48" width="7.375" style="5" customWidth="1"/>
    <col min="49" max="49" width="8" style="5" bestFit="1" customWidth="1"/>
    <col min="50" max="16384" width="9" style="5"/>
  </cols>
  <sheetData>
    <row r="1" spans="1:52" ht="21" customHeight="1" x14ac:dyDescent="0.2">
      <c r="A1" s="87" t="s">
        <v>1039</v>
      </c>
      <c r="B1" s="1"/>
      <c r="C1" s="2"/>
      <c r="D1" s="2"/>
      <c r="E1" s="3"/>
      <c r="F1" s="2"/>
      <c r="G1" s="2"/>
      <c r="H1" s="4"/>
      <c r="I1" s="4"/>
      <c r="J1" s="4"/>
      <c r="K1" s="2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52" ht="15" customHeight="1" x14ac:dyDescent="0.2">
      <c r="A2" s="6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2"/>
      <c r="AE2" s="2"/>
      <c r="AF2" s="2"/>
      <c r="AG2" s="2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52" ht="21" customHeight="1" x14ac:dyDescent="0.2">
      <c r="A3" s="302" t="s">
        <v>12</v>
      </c>
      <c r="B3" s="296" t="s">
        <v>1040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296" t="s">
        <v>0</v>
      </c>
      <c r="W3" s="297"/>
      <c r="X3" s="297"/>
      <c r="Y3" s="297"/>
      <c r="Z3" s="297"/>
      <c r="AA3" s="297"/>
      <c r="AB3" s="297"/>
      <c r="AC3" s="297"/>
      <c r="AD3" s="297"/>
      <c r="AE3" s="297"/>
      <c r="AF3" s="298"/>
      <c r="AG3" s="296" t="s">
        <v>1</v>
      </c>
      <c r="AH3" s="297"/>
      <c r="AI3" s="297"/>
      <c r="AJ3" s="297"/>
      <c r="AK3" s="297"/>
      <c r="AL3" s="297"/>
      <c r="AM3" s="298"/>
      <c r="AN3" s="296" t="s">
        <v>2</v>
      </c>
      <c r="AO3" s="297"/>
      <c r="AP3" s="297"/>
      <c r="AQ3" s="297"/>
      <c r="AR3" s="297"/>
      <c r="AS3" s="297"/>
      <c r="AT3" s="297"/>
      <c r="AU3" s="297"/>
      <c r="AV3" s="297"/>
      <c r="AW3" s="298"/>
    </row>
    <row r="4" spans="1:52" ht="21" customHeight="1" x14ac:dyDescent="0.2">
      <c r="A4" s="303"/>
      <c r="B4" s="7" t="s">
        <v>3</v>
      </c>
      <c r="C4" s="296" t="s">
        <v>4</v>
      </c>
      <c r="D4" s="297"/>
      <c r="E4" s="298"/>
      <c r="F4" s="296" t="s">
        <v>5</v>
      </c>
      <c r="G4" s="298"/>
      <c r="H4" s="299" t="str">
        <f>"สศก. "&amp;" วิเคราะห์"</f>
        <v>สศก.  วิเคราะห์</v>
      </c>
      <c r="I4" s="300"/>
      <c r="J4" s="300"/>
      <c r="K4" s="300"/>
      <c r="L4" s="300"/>
      <c r="M4" s="300"/>
      <c r="N4" s="301"/>
      <c r="O4" s="305" t="str">
        <f>"มติที่ประชุม (ปลูกใหม่/โค่นทิ้ง 2 ม.ค.-31 ธ.ค.65)"</f>
        <v>มติที่ประชุม (ปลูกใหม่/โค่นทิ้ง 2 ม.ค.-31 ธ.ค.65)</v>
      </c>
      <c r="P4" s="306"/>
      <c r="Q4" s="306"/>
      <c r="R4" s="306"/>
      <c r="S4" s="306"/>
      <c r="T4" s="306"/>
      <c r="U4" s="307"/>
      <c r="V4" s="7" t="s">
        <v>7</v>
      </c>
      <c r="W4" s="299" t="str">
        <f>"สศก. "&amp;" วิเคราะห์"</f>
        <v>สศก.  วิเคราะห์</v>
      </c>
      <c r="X4" s="300"/>
      <c r="Y4" s="300"/>
      <c r="Z4" s="300"/>
      <c r="AA4" s="301"/>
      <c r="AB4" s="305" t="s">
        <v>1041</v>
      </c>
      <c r="AC4" s="306"/>
      <c r="AD4" s="306"/>
      <c r="AE4" s="306"/>
      <c r="AF4" s="307"/>
      <c r="AG4" s="7" t="s">
        <v>7</v>
      </c>
      <c r="AH4" s="308" t="s">
        <v>1014</v>
      </c>
      <c r="AI4" s="309"/>
      <c r="AJ4" s="310"/>
      <c r="AK4" s="305" t="s">
        <v>6</v>
      </c>
      <c r="AL4" s="306"/>
      <c r="AM4" s="307"/>
      <c r="AN4" s="7" t="s">
        <v>7</v>
      </c>
      <c r="AO4" s="296" t="s">
        <v>4</v>
      </c>
      <c r="AP4" s="297"/>
      <c r="AQ4" s="298"/>
      <c r="AR4" s="308" t="s">
        <v>1024</v>
      </c>
      <c r="AS4" s="309"/>
      <c r="AT4" s="310"/>
      <c r="AU4" s="305" t="s">
        <v>6</v>
      </c>
      <c r="AV4" s="306"/>
      <c r="AW4" s="307"/>
      <c r="AX4" s="312" t="s">
        <v>1011</v>
      </c>
      <c r="AY4" s="313"/>
      <c r="AZ4" s="313"/>
    </row>
    <row r="5" spans="1:52" ht="21" customHeight="1" x14ac:dyDescent="0.2">
      <c r="A5" s="304"/>
      <c r="B5" s="9">
        <v>2565</v>
      </c>
      <c r="C5" s="8">
        <f>$B5</f>
        <v>2565</v>
      </c>
      <c r="D5" s="8">
        <f>C5+1</f>
        <v>2566</v>
      </c>
      <c r="E5" s="8" t="s">
        <v>8</v>
      </c>
      <c r="F5" s="8">
        <f>$B5</f>
        <v>2565</v>
      </c>
      <c r="G5" s="8">
        <f>F5+1</f>
        <v>2566</v>
      </c>
      <c r="H5" s="10" t="s">
        <v>9</v>
      </c>
      <c r="I5" s="10" t="s">
        <v>1007</v>
      </c>
      <c r="J5" s="10" t="s">
        <v>1008</v>
      </c>
      <c r="K5" s="10" t="s">
        <v>1009</v>
      </c>
      <c r="L5" s="10">
        <f>$B5+1</f>
        <v>2566</v>
      </c>
      <c r="M5" s="10" t="s">
        <v>62</v>
      </c>
      <c r="N5" s="10" t="s">
        <v>8</v>
      </c>
      <c r="O5" s="11" t="s">
        <v>9</v>
      </c>
      <c r="P5" s="11" t="s">
        <v>1007</v>
      </c>
      <c r="Q5" s="11" t="s">
        <v>1008</v>
      </c>
      <c r="R5" s="11" t="s">
        <v>1009</v>
      </c>
      <c r="S5" s="12">
        <f>$B5+1</f>
        <v>2566</v>
      </c>
      <c r="T5" s="12" t="s">
        <v>62</v>
      </c>
      <c r="U5" s="12" t="s">
        <v>8</v>
      </c>
      <c r="V5" s="9">
        <f>$B5</f>
        <v>2565</v>
      </c>
      <c r="W5" s="13" t="s">
        <v>10</v>
      </c>
      <c r="X5" s="14" t="s">
        <v>11</v>
      </c>
      <c r="Y5" s="10">
        <f>V5+1</f>
        <v>2566</v>
      </c>
      <c r="Z5" s="10" t="s">
        <v>62</v>
      </c>
      <c r="AA5" s="10" t="s">
        <v>8</v>
      </c>
      <c r="AB5" s="11" t="s">
        <v>10</v>
      </c>
      <c r="AC5" s="11" t="s">
        <v>11</v>
      </c>
      <c r="AD5" s="12">
        <f>V5+1</f>
        <v>2566</v>
      </c>
      <c r="AE5" s="12" t="s">
        <v>62</v>
      </c>
      <c r="AF5" s="12" t="s">
        <v>8</v>
      </c>
      <c r="AG5" s="9">
        <f>$B5</f>
        <v>2565</v>
      </c>
      <c r="AH5" s="10">
        <f>AG5+1</f>
        <v>2566</v>
      </c>
      <c r="AI5" s="10" t="s">
        <v>62</v>
      </c>
      <c r="AJ5" s="10" t="s">
        <v>8</v>
      </c>
      <c r="AK5" s="12">
        <f>AG5+1</f>
        <v>2566</v>
      </c>
      <c r="AL5" s="12" t="s">
        <v>62</v>
      </c>
      <c r="AM5" s="12" t="s">
        <v>8</v>
      </c>
      <c r="AN5" s="9">
        <f>$B5</f>
        <v>2565</v>
      </c>
      <c r="AO5" s="8">
        <f>$B5</f>
        <v>2565</v>
      </c>
      <c r="AP5" s="8">
        <f>AO5+1</f>
        <v>2566</v>
      </c>
      <c r="AQ5" s="8" t="s">
        <v>8</v>
      </c>
      <c r="AR5" s="10">
        <f>B5+1</f>
        <v>2566</v>
      </c>
      <c r="AS5" s="10" t="s">
        <v>62</v>
      </c>
      <c r="AT5" s="10" t="s">
        <v>8</v>
      </c>
      <c r="AU5" s="11">
        <f>AN5+1</f>
        <v>2566</v>
      </c>
      <c r="AV5" s="11" t="s">
        <v>62</v>
      </c>
      <c r="AW5" s="12" t="s">
        <v>8</v>
      </c>
      <c r="AX5" s="251" t="s">
        <v>1012</v>
      </c>
      <c r="AY5" s="311" t="s">
        <v>1013</v>
      </c>
      <c r="AZ5" s="311"/>
    </row>
    <row r="6" spans="1:52" x14ac:dyDescent="0.5">
      <c r="A6" s="57" t="s">
        <v>15</v>
      </c>
      <c r="B6" s="58">
        <f>SUM(B7:B19)</f>
        <v>426</v>
      </c>
      <c r="C6" s="17">
        <f>SUM(C7:C19)</f>
        <v>601.5</v>
      </c>
      <c r="D6" s="17">
        <f>SUM(D7:D19)</f>
        <v>548.5</v>
      </c>
      <c r="E6" s="18">
        <f t="shared" ref="E6:E19" si="0">IFERROR(ROUND((D6-C6)/C6*100,2),0)</f>
        <v>-8.81</v>
      </c>
      <c r="F6" s="17">
        <f>SUM(F7:F19)</f>
        <v>222.625</v>
      </c>
      <c r="G6" s="17">
        <f>SUM(G7:G19)</f>
        <v>2.4624999999999999</v>
      </c>
      <c r="H6" s="59">
        <f>SUM(H7:H19)</f>
        <v>0</v>
      </c>
      <c r="I6" s="59">
        <f t="shared" ref="I6:J6" si="1">SUM(I7:I19)</f>
        <v>0</v>
      </c>
      <c r="J6" s="59">
        <f t="shared" si="1"/>
        <v>0</v>
      </c>
      <c r="K6" s="59">
        <f t="shared" ref="K6:L6" si="2">SUM(K7:K19)</f>
        <v>0</v>
      </c>
      <c r="L6" s="59">
        <f t="shared" si="2"/>
        <v>426</v>
      </c>
      <c r="M6" s="19">
        <f t="shared" ref="M6:M19" si="3">L6-B6</f>
        <v>0</v>
      </c>
      <c r="N6" s="20">
        <f t="shared" ref="N6:N19" si="4">(L6-B6)/B6*100</f>
        <v>0</v>
      </c>
      <c r="O6" s="21">
        <f>SUM(O7:O19)</f>
        <v>17</v>
      </c>
      <c r="P6" s="21">
        <f t="shared" ref="P6:S6" si="5">SUM(P7:P19)</f>
        <v>0</v>
      </c>
      <c r="Q6" s="21">
        <f t="shared" si="5"/>
        <v>13</v>
      </c>
      <c r="R6" s="21">
        <f t="shared" si="5"/>
        <v>13</v>
      </c>
      <c r="S6" s="22">
        <f t="shared" si="5"/>
        <v>430</v>
      </c>
      <c r="T6" s="22">
        <f t="shared" ref="T6:T19" si="6">S6-B6</f>
        <v>4</v>
      </c>
      <c r="U6" s="23">
        <f t="shared" ref="U6:U19" si="7">(S6-B6)/B6*100</f>
        <v>0.93896713615023475</v>
      </c>
      <c r="V6" s="58">
        <f>SUM(V7:V19)</f>
        <v>390</v>
      </c>
      <c r="W6" s="19">
        <f>SUM(W7:W19)</f>
        <v>33</v>
      </c>
      <c r="X6" s="19">
        <f t="shared" ref="X6:Y6" si="8">SUM(X7:X19)</f>
        <v>390</v>
      </c>
      <c r="Y6" s="19">
        <f t="shared" si="8"/>
        <v>423</v>
      </c>
      <c r="Z6" s="19">
        <f t="shared" ref="Z6:Z19" si="9">Y6-V6</f>
        <v>33</v>
      </c>
      <c r="AA6" s="93">
        <f t="shared" ref="AA6:AA19" si="10">Z6/V6*100</f>
        <v>8.4615384615384617</v>
      </c>
      <c r="AB6" s="21">
        <f>SUM(AB7:AB19)</f>
        <v>32</v>
      </c>
      <c r="AC6" s="21">
        <f>SUM(AC7:AC19)</f>
        <v>377</v>
      </c>
      <c r="AD6" s="25">
        <f>SUM(AD7:AD19)</f>
        <v>409</v>
      </c>
      <c r="AE6" s="25">
        <f t="shared" ref="AE6:AE19" si="11">AD6-V6</f>
        <v>19</v>
      </c>
      <c r="AF6" s="23">
        <f t="shared" ref="AF6:AF19" si="12">AE6/V6*100</f>
        <v>4.8717948717948723</v>
      </c>
      <c r="AG6" s="16">
        <v>238.44000000000003</v>
      </c>
      <c r="AH6" s="26">
        <v>281</v>
      </c>
      <c r="AI6" s="26">
        <f>AH6-AG6</f>
        <v>42.559999999999974</v>
      </c>
      <c r="AJ6" s="20">
        <f t="shared" ref="AJ6:AJ14" si="13">(AH6-AG6)/AG6*100</f>
        <v>17.849354135212199</v>
      </c>
      <c r="AK6" s="97">
        <f>ROUND(SUM(AK7:AK19),0)</f>
        <v>268</v>
      </c>
      <c r="AL6" s="22">
        <f>AK6-AG6</f>
        <v>29.559999999999974</v>
      </c>
      <c r="AM6" s="23">
        <f>(AK6-AG6)/AG6*100</f>
        <v>12.397248783761102</v>
      </c>
      <c r="AN6" s="27">
        <v>611</v>
      </c>
      <c r="AO6" s="15">
        <v>1214</v>
      </c>
      <c r="AP6" s="15">
        <v>774</v>
      </c>
      <c r="AQ6" s="24">
        <f t="shared" ref="AQ6:AQ14" si="14">IFERROR((AP6-AO6)/AO6*100,0)</f>
        <v>-36.243822075782539</v>
      </c>
      <c r="AR6" s="28">
        <v>664</v>
      </c>
      <c r="AS6" s="28">
        <f t="shared" ref="AS6:AS19" si="15">AR6-AN6</f>
        <v>53</v>
      </c>
      <c r="AT6" s="20">
        <f t="shared" ref="AT6:AT19" si="16">(AR6-AN6)/AN6*100</f>
        <v>8.6743044189852689</v>
      </c>
      <c r="AU6" s="29">
        <f>IFERROR(ROUND(AK6/AD6*1000,0),0)</f>
        <v>655</v>
      </c>
      <c r="AV6" s="29">
        <f t="shared" ref="AV6:AV19" si="17">AU6-AN6</f>
        <v>44</v>
      </c>
      <c r="AW6" s="23">
        <f t="shared" ref="AW6:AW19" si="18">(AU6-AN6)/AN6*100</f>
        <v>7.2013093289689039</v>
      </c>
      <c r="AX6" s="222">
        <f t="shared" ref="AX6:AX19" si="19">IFERROR(ROUND((AK6/AD6)*1000,0),0)</f>
        <v>655</v>
      </c>
      <c r="AY6" s="223">
        <f>AU6-AX6</f>
        <v>0</v>
      </c>
      <c r="AZ6" s="222" t="b">
        <f>AU6=AX6</f>
        <v>1</v>
      </c>
    </row>
    <row r="7" spans="1:52" x14ac:dyDescent="0.5">
      <c r="A7" s="60" t="s">
        <v>638</v>
      </c>
      <c r="B7" s="30">
        <v>2</v>
      </c>
      <c r="C7" s="31">
        <v>4</v>
      </c>
      <c r="D7" s="31">
        <v>2</v>
      </c>
      <c r="E7" s="32">
        <f t="shared" si="0"/>
        <v>-50</v>
      </c>
      <c r="F7" s="31">
        <v>0</v>
      </c>
      <c r="G7" s="31">
        <v>0</v>
      </c>
      <c r="H7" s="33">
        <v>0</v>
      </c>
      <c r="I7" s="33">
        <v>0</v>
      </c>
      <c r="J7" s="33">
        <v>0</v>
      </c>
      <c r="K7" s="33">
        <v>0</v>
      </c>
      <c r="L7" s="33">
        <v>2</v>
      </c>
      <c r="M7" s="33">
        <f t="shared" si="3"/>
        <v>0</v>
      </c>
      <c r="N7" s="34">
        <f t="shared" si="4"/>
        <v>0</v>
      </c>
      <c r="O7" s="61">
        <v>2</v>
      </c>
      <c r="P7" s="61"/>
      <c r="Q7" s="61"/>
      <c r="R7" s="61">
        <f>P7+Q7</f>
        <v>0</v>
      </c>
      <c r="S7" s="36">
        <f t="shared" ref="S7:S19" si="20">B7+$O7-$R7</f>
        <v>4</v>
      </c>
      <c r="T7" s="36">
        <f t="shared" si="6"/>
        <v>2</v>
      </c>
      <c r="U7" s="37">
        <f t="shared" si="7"/>
        <v>100</v>
      </c>
      <c r="V7" s="38">
        <v>1</v>
      </c>
      <c r="W7" s="33">
        <v>0</v>
      </c>
      <c r="X7" s="33">
        <v>1</v>
      </c>
      <c r="Y7" s="33">
        <v>1</v>
      </c>
      <c r="Z7" s="33">
        <f t="shared" si="9"/>
        <v>0</v>
      </c>
      <c r="AA7" s="94">
        <f t="shared" si="10"/>
        <v>0</v>
      </c>
      <c r="AB7" s="277">
        <v>1</v>
      </c>
      <c r="AC7" s="35">
        <f t="shared" ref="AC7:AC19" si="21">V7-Q7</f>
        <v>1</v>
      </c>
      <c r="AD7" s="40">
        <f t="shared" ref="AD7:AD19" si="22">$V7-Q7+$AB7</f>
        <v>2</v>
      </c>
      <c r="AE7" s="40">
        <f t="shared" si="11"/>
        <v>1</v>
      </c>
      <c r="AF7" s="200">
        <f t="shared" si="12"/>
        <v>100</v>
      </c>
      <c r="AG7" s="259">
        <v>0.11</v>
      </c>
      <c r="AH7" s="34">
        <v>0.16</v>
      </c>
      <c r="AI7" s="33">
        <f t="shared" ref="AI7:AI14" si="23">AH7-AG7</f>
        <v>0.05</v>
      </c>
      <c r="AJ7" s="34">
        <f t="shared" si="13"/>
        <v>45.45454545454546</v>
      </c>
      <c r="AK7" s="37">
        <f>ROUND((AU7*AD7)/1000,2)</f>
        <v>0.32</v>
      </c>
      <c r="AL7" s="36">
        <f t="shared" ref="AL7:AL14" si="24">AK7-AG7</f>
        <v>0.21000000000000002</v>
      </c>
      <c r="AM7" s="37">
        <f t="shared" ref="AM7:AM14" si="25">(AK7-AG7)/AG7*100</f>
        <v>190.90909090909091</v>
      </c>
      <c r="AN7" s="42">
        <v>110</v>
      </c>
      <c r="AO7" s="43">
        <v>275</v>
      </c>
      <c r="AP7" s="43">
        <v>0</v>
      </c>
      <c r="AQ7" s="39">
        <f t="shared" si="14"/>
        <v>-100</v>
      </c>
      <c r="AR7" s="44">
        <v>160</v>
      </c>
      <c r="AS7" s="44">
        <f t="shared" si="15"/>
        <v>50</v>
      </c>
      <c r="AT7" s="34">
        <f t="shared" si="16"/>
        <v>45.454545454545453</v>
      </c>
      <c r="AU7" s="45">
        <v>160</v>
      </c>
      <c r="AV7" s="45">
        <f t="shared" si="17"/>
        <v>50</v>
      </c>
      <c r="AW7" s="37">
        <f t="shared" si="18"/>
        <v>45.454545454545453</v>
      </c>
      <c r="AX7" s="222">
        <f t="shared" si="19"/>
        <v>160</v>
      </c>
      <c r="AY7" s="223">
        <f>AU7-AX7</f>
        <v>0</v>
      </c>
      <c r="AZ7" s="222" t="b">
        <f>AU7=AX7</f>
        <v>1</v>
      </c>
    </row>
    <row r="8" spans="1:52" x14ac:dyDescent="0.5">
      <c r="A8" s="62" t="s">
        <v>16</v>
      </c>
      <c r="B8" s="30">
        <v>68</v>
      </c>
      <c r="C8" s="31">
        <v>161</v>
      </c>
      <c r="D8" s="31">
        <v>161</v>
      </c>
      <c r="E8" s="32">
        <f t="shared" si="0"/>
        <v>0</v>
      </c>
      <c r="F8" s="31">
        <v>13.025</v>
      </c>
      <c r="G8" s="31">
        <v>0.42499999999999999</v>
      </c>
      <c r="H8" s="33">
        <v>0</v>
      </c>
      <c r="I8" s="33">
        <v>0</v>
      </c>
      <c r="J8" s="33">
        <v>0</v>
      </c>
      <c r="K8" s="33">
        <v>0</v>
      </c>
      <c r="L8" s="49">
        <v>68</v>
      </c>
      <c r="M8" s="49">
        <f t="shared" si="3"/>
        <v>0</v>
      </c>
      <c r="N8" s="41">
        <f t="shared" si="4"/>
        <v>0</v>
      </c>
      <c r="O8" s="56">
        <v>13</v>
      </c>
      <c r="P8" s="56"/>
      <c r="Q8" s="56"/>
      <c r="R8" s="61">
        <f t="shared" ref="R8:R19" si="26">P8+Q8</f>
        <v>0</v>
      </c>
      <c r="S8" s="50">
        <f t="shared" si="20"/>
        <v>81</v>
      </c>
      <c r="T8" s="50">
        <f t="shared" si="6"/>
        <v>13</v>
      </c>
      <c r="U8" s="51">
        <f t="shared" si="7"/>
        <v>19.117647058823529</v>
      </c>
      <c r="V8" s="38">
        <v>60</v>
      </c>
      <c r="W8" s="33">
        <v>7</v>
      </c>
      <c r="X8" s="33">
        <v>60</v>
      </c>
      <c r="Y8" s="49">
        <v>67</v>
      </c>
      <c r="Z8" s="49">
        <f t="shared" si="9"/>
        <v>7</v>
      </c>
      <c r="AA8" s="95">
        <f t="shared" si="10"/>
        <v>11.666666666666666</v>
      </c>
      <c r="AB8" s="276">
        <v>8</v>
      </c>
      <c r="AC8" s="35">
        <f t="shared" si="21"/>
        <v>60</v>
      </c>
      <c r="AD8" s="40">
        <f t="shared" si="22"/>
        <v>68</v>
      </c>
      <c r="AE8" s="53">
        <f t="shared" si="11"/>
        <v>8</v>
      </c>
      <c r="AF8" s="51">
        <f t="shared" si="12"/>
        <v>13.333333333333334</v>
      </c>
      <c r="AG8" s="38">
        <v>33</v>
      </c>
      <c r="AH8" s="49">
        <v>40</v>
      </c>
      <c r="AI8" s="49">
        <f t="shared" si="23"/>
        <v>7</v>
      </c>
      <c r="AJ8" s="41">
        <f t="shared" si="13"/>
        <v>21.212121212121211</v>
      </c>
      <c r="AK8" s="50">
        <f>ROUND((AU8*AD8)/1000,0)</f>
        <v>41</v>
      </c>
      <c r="AL8" s="50">
        <f t="shared" si="24"/>
        <v>8</v>
      </c>
      <c r="AM8" s="51">
        <f t="shared" si="25"/>
        <v>24.242424242424242</v>
      </c>
      <c r="AN8" s="42">
        <v>550</v>
      </c>
      <c r="AO8" s="43" t="s">
        <v>105</v>
      </c>
      <c r="AP8" s="43" t="s">
        <v>105</v>
      </c>
      <c r="AQ8" s="52">
        <f t="shared" si="14"/>
        <v>0</v>
      </c>
      <c r="AR8" s="44">
        <v>597</v>
      </c>
      <c r="AS8" s="54">
        <f t="shared" si="15"/>
        <v>47</v>
      </c>
      <c r="AT8" s="41">
        <f t="shared" si="16"/>
        <v>8.545454545454545</v>
      </c>
      <c r="AU8" s="55">
        <v>603</v>
      </c>
      <c r="AV8" s="55">
        <f t="shared" si="17"/>
        <v>53</v>
      </c>
      <c r="AW8" s="51">
        <f t="shared" si="18"/>
        <v>9.6363636363636367</v>
      </c>
      <c r="AX8" s="222">
        <f t="shared" si="19"/>
        <v>603</v>
      </c>
      <c r="AY8" s="223">
        <f t="shared" ref="AY8:AY19" si="27">AU8-AX8</f>
        <v>0</v>
      </c>
      <c r="AZ8" s="222" t="b">
        <f t="shared" ref="AZ8:AZ19" si="28">AU8=AX8</f>
        <v>1</v>
      </c>
    </row>
    <row r="9" spans="1:52" x14ac:dyDescent="0.5">
      <c r="A9" s="62" t="s">
        <v>18</v>
      </c>
      <c r="B9" s="30">
        <v>1</v>
      </c>
      <c r="C9" s="31">
        <v>14</v>
      </c>
      <c r="D9" s="31">
        <v>1</v>
      </c>
      <c r="E9" s="32">
        <f t="shared" si="0"/>
        <v>-92.86</v>
      </c>
      <c r="F9" s="31">
        <v>1</v>
      </c>
      <c r="G9" s="31">
        <v>0</v>
      </c>
      <c r="H9" s="33">
        <v>0</v>
      </c>
      <c r="I9" s="33">
        <v>0</v>
      </c>
      <c r="J9" s="33">
        <v>0</v>
      </c>
      <c r="K9" s="33">
        <v>0</v>
      </c>
      <c r="L9" s="49">
        <v>1</v>
      </c>
      <c r="M9" s="49">
        <f t="shared" si="3"/>
        <v>0</v>
      </c>
      <c r="N9" s="41">
        <f t="shared" si="4"/>
        <v>0</v>
      </c>
      <c r="O9" s="56">
        <v>0</v>
      </c>
      <c r="P9" s="56"/>
      <c r="Q9" s="56"/>
      <c r="R9" s="61">
        <f t="shared" si="26"/>
        <v>0</v>
      </c>
      <c r="S9" s="50">
        <f t="shared" si="20"/>
        <v>1</v>
      </c>
      <c r="T9" s="50">
        <f t="shared" si="6"/>
        <v>0</v>
      </c>
      <c r="U9" s="51">
        <f t="shared" si="7"/>
        <v>0</v>
      </c>
      <c r="V9" s="38">
        <v>1</v>
      </c>
      <c r="W9" s="33">
        <v>0</v>
      </c>
      <c r="X9" s="33">
        <v>1</v>
      </c>
      <c r="Y9" s="49">
        <v>1</v>
      </c>
      <c r="Z9" s="49">
        <f t="shared" si="9"/>
        <v>0</v>
      </c>
      <c r="AA9" s="95">
        <f t="shared" si="10"/>
        <v>0</v>
      </c>
      <c r="AB9" s="56">
        <v>0</v>
      </c>
      <c r="AC9" s="35">
        <f t="shared" si="21"/>
        <v>1</v>
      </c>
      <c r="AD9" s="40">
        <f t="shared" si="22"/>
        <v>1</v>
      </c>
      <c r="AE9" s="53">
        <f t="shared" si="11"/>
        <v>0</v>
      </c>
      <c r="AF9" s="51">
        <f t="shared" si="12"/>
        <v>0</v>
      </c>
      <c r="AG9" s="259">
        <v>0.11</v>
      </c>
      <c r="AH9" s="41">
        <v>0.13</v>
      </c>
      <c r="AI9" s="49">
        <f t="shared" si="23"/>
        <v>2.0000000000000004E-2</v>
      </c>
      <c r="AJ9" s="41">
        <f t="shared" si="13"/>
        <v>18.181818181818183</v>
      </c>
      <c r="AK9" s="37">
        <f>ROUND((AU9*AD9)/1000,2)</f>
        <v>0.1</v>
      </c>
      <c r="AL9" s="50">
        <f t="shared" si="24"/>
        <v>-9.999999999999995E-3</v>
      </c>
      <c r="AM9" s="51">
        <f t="shared" si="25"/>
        <v>-9.0909090909090864</v>
      </c>
      <c r="AN9" s="42">
        <v>110</v>
      </c>
      <c r="AO9" s="43">
        <v>0</v>
      </c>
      <c r="AP9" s="43">
        <v>0</v>
      </c>
      <c r="AQ9" s="52">
        <f t="shared" si="14"/>
        <v>0</v>
      </c>
      <c r="AR9" s="44">
        <v>130</v>
      </c>
      <c r="AS9" s="54">
        <f t="shared" si="15"/>
        <v>20</v>
      </c>
      <c r="AT9" s="41">
        <f t="shared" si="16"/>
        <v>18.181818181818183</v>
      </c>
      <c r="AU9" s="55">
        <v>100</v>
      </c>
      <c r="AV9" s="55">
        <f t="shared" si="17"/>
        <v>-10</v>
      </c>
      <c r="AW9" s="51">
        <f t="shared" si="18"/>
        <v>-9.0909090909090917</v>
      </c>
      <c r="AX9" s="222">
        <f t="shared" si="19"/>
        <v>100</v>
      </c>
      <c r="AY9" s="223">
        <f t="shared" si="27"/>
        <v>0</v>
      </c>
      <c r="AZ9" s="222" t="b">
        <f t="shared" si="28"/>
        <v>1</v>
      </c>
    </row>
    <row r="10" spans="1:52" x14ac:dyDescent="0.5">
      <c r="A10" s="62" t="s">
        <v>17</v>
      </c>
      <c r="B10" s="30">
        <v>4</v>
      </c>
      <c r="C10" s="31">
        <v>2</v>
      </c>
      <c r="D10" s="31">
        <v>1</v>
      </c>
      <c r="E10" s="32">
        <f t="shared" si="0"/>
        <v>-50</v>
      </c>
      <c r="F10" s="31">
        <v>1.5</v>
      </c>
      <c r="G10" s="31">
        <v>0</v>
      </c>
      <c r="H10" s="33">
        <v>0</v>
      </c>
      <c r="I10" s="33">
        <v>0</v>
      </c>
      <c r="J10" s="33">
        <v>0</v>
      </c>
      <c r="K10" s="33">
        <v>0</v>
      </c>
      <c r="L10" s="49">
        <v>4</v>
      </c>
      <c r="M10" s="49">
        <f t="shared" si="3"/>
        <v>0</v>
      </c>
      <c r="N10" s="41">
        <f t="shared" si="4"/>
        <v>0</v>
      </c>
      <c r="O10" s="56">
        <v>0</v>
      </c>
      <c r="P10" s="56"/>
      <c r="Q10" s="56"/>
      <c r="R10" s="61">
        <f t="shared" si="26"/>
        <v>0</v>
      </c>
      <c r="S10" s="50">
        <f t="shared" si="20"/>
        <v>4</v>
      </c>
      <c r="T10" s="50">
        <f t="shared" si="6"/>
        <v>0</v>
      </c>
      <c r="U10" s="51">
        <f t="shared" si="7"/>
        <v>0</v>
      </c>
      <c r="V10" s="38">
        <v>1</v>
      </c>
      <c r="W10" s="33">
        <v>3</v>
      </c>
      <c r="X10" s="33">
        <v>1</v>
      </c>
      <c r="Y10" s="49">
        <v>4</v>
      </c>
      <c r="Z10" s="49">
        <f t="shared" si="9"/>
        <v>3</v>
      </c>
      <c r="AA10" s="95">
        <f t="shared" si="10"/>
        <v>300</v>
      </c>
      <c r="AB10" s="56">
        <v>3</v>
      </c>
      <c r="AC10" s="35">
        <f t="shared" si="21"/>
        <v>1</v>
      </c>
      <c r="AD10" s="40">
        <f t="shared" si="22"/>
        <v>4</v>
      </c>
      <c r="AE10" s="53">
        <f t="shared" si="11"/>
        <v>3</v>
      </c>
      <c r="AF10" s="51">
        <f t="shared" si="12"/>
        <v>300</v>
      </c>
      <c r="AG10" s="259">
        <v>0.14000000000000001</v>
      </c>
      <c r="AH10" s="41">
        <v>0.33</v>
      </c>
      <c r="AI10" s="49">
        <f t="shared" si="23"/>
        <v>0.19</v>
      </c>
      <c r="AJ10" s="41">
        <f t="shared" si="13"/>
        <v>135.71428571428569</v>
      </c>
      <c r="AK10" s="37">
        <f>ROUND((AU10*AD10)/1000,2)</f>
        <v>0.33</v>
      </c>
      <c r="AL10" s="50">
        <f t="shared" si="24"/>
        <v>0.19</v>
      </c>
      <c r="AM10" s="51">
        <f t="shared" si="25"/>
        <v>135.71428571428569</v>
      </c>
      <c r="AN10" s="42">
        <v>140</v>
      </c>
      <c r="AO10" s="43">
        <v>0</v>
      </c>
      <c r="AP10" s="43">
        <v>0</v>
      </c>
      <c r="AQ10" s="52">
        <f t="shared" si="14"/>
        <v>0</v>
      </c>
      <c r="AR10" s="44">
        <v>83</v>
      </c>
      <c r="AS10" s="54">
        <f t="shared" si="15"/>
        <v>-57</v>
      </c>
      <c r="AT10" s="41">
        <f t="shared" si="16"/>
        <v>-40.714285714285715</v>
      </c>
      <c r="AU10" s="55">
        <v>83</v>
      </c>
      <c r="AV10" s="55">
        <f t="shared" si="17"/>
        <v>-57</v>
      </c>
      <c r="AW10" s="51">
        <f t="shared" si="18"/>
        <v>-40.714285714285715</v>
      </c>
      <c r="AX10" s="222">
        <f t="shared" si="19"/>
        <v>83</v>
      </c>
      <c r="AY10" s="223">
        <f t="shared" si="27"/>
        <v>0</v>
      </c>
      <c r="AZ10" s="222" t="b">
        <f t="shared" si="28"/>
        <v>1</v>
      </c>
    </row>
    <row r="11" spans="1:52" x14ac:dyDescent="0.5">
      <c r="A11" s="62" t="s">
        <v>19</v>
      </c>
      <c r="B11" s="30">
        <v>151</v>
      </c>
      <c r="C11" s="31">
        <v>236</v>
      </c>
      <c r="D11" s="31">
        <v>236</v>
      </c>
      <c r="E11" s="32">
        <f t="shared" si="0"/>
        <v>0</v>
      </c>
      <c r="F11" s="31">
        <v>131.75</v>
      </c>
      <c r="G11" s="31">
        <v>0</v>
      </c>
      <c r="H11" s="33">
        <v>0</v>
      </c>
      <c r="I11" s="33">
        <v>0</v>
      </c>
      <c r="J11" s="33">
        <v>0</v>
      </c>
      <c r="K11" s="33">
        <v>0</v>
      </c>
      <c r="L11" s="49">
        <v>151</v>
      </c>
      <c r="M11" s="49">
        <f t="shared" si="3"/>
        <v>0</v>
      </c>
      <c r="N11" s="41">
        <f t="shared" si="4"/>
        <v>0</v>
      </c>
      <c r="O11" s="56">
        <v>0</v>
      </c>
      <c r="P11" s="56"/>
      <c r="Q11" s="56"/>
      <c r="R11" s="61">
        <f t="shared" si="26"/>
        <v>0</v>
      </c>
      <c r="S11" s="50">
        <f t="shared" si="20"/>
        <v>151</v>
      </c>
      <c r="T11" s="50">
        <f t="shared" si="6"/>
        <v>0</v>
      </c>
      <c r="U11" s="51">
        <f t="shared" si="7"/>
        <v>0</v>
      </c>
      <c r="V11" s="38">
        <v>136</v>
      </c>
      <c r="W11" s="33">
        <v>15</v>
      </c>
      <c r="X11" s="33">
        <v>136</v>
      </c>
      <c r="Y11" s="49">
        <v>151</v>
      </c>
      <c r="Z11" s="49">
        <f t="shared" si="9"/>
        <v>15</v>
      </c>
      <c r="AA11" s="95">
        <f t="shared" si="10"/>
        <v>11.029411764705882</v>
      </c>
      <c r="AB11" s="56">
        <v>12</v>
      </c>
      <c r="AC11" s="35">
        <f t="shared" si="21"/>
        <v>136</v>
      </c>
      <c r="AD11" s="40">
        <f t="shared" si="22"/>
        <v>148</v>
      </c>
      <c r="AE11" s="53">
        <f t="shared" si="11"/>
        <v>12</v>
      </c>
      <c r="AF11" s="51">
        <f t="shared" si="12"/>
        <v>8.8235294117647065</v>
      </c>
      <c r="AG11" s="38">
        <v>110</v>
      </c>
      <c r="AH11" s="49">
        <v>129</v>
      </c>
      <c r="AI11" s="49">
        <f t="shared" si="23"/>
        <v>19</v>
      </c>
      <c r="AJ11" s="41">
        <f t="shared" si="13"/>
        <v>17.272727272727273</v>
      </c>
      <c r="AK11" s="50">
        <f>ROUND((AU11*AD11)/1000,0)</f>
        <v>126</v>
      </c>
      <c r="AL11" s="50">
        <f t="shared" si="24"/>
        <v>16</v>
      </c>
      <c r="AM11" s="51">
        <f t="shared" si="25"/>
        <v>14.545454545454545</v>
      </c>
      <c r="AN11" s="42">
        <v>809</v>
      </c>
      <c r="AO11" s="43">
        <v>0</v>
      </c>
      <c r="AP11" s="43">
        <v>0</v>
      </c>
      <c r="AQ11" s="52">
        <f t="shared" si="14"/>
        <v>0</v>
      </c>
      <c r="AR11" s="44">
        <v>854</v>
      </c>
      <c r="AS11" s="54">
        <f t="shared" si="15"/>
        <v>45</v>
      </c>
      <c r="AT11" s="41">
        <f t="shared" si="16"/>
        <v>5.5624227441285541</v>
      </c>
      <c r="AU11" s="55">
        <v>851</v>
      </c>
      <c r="AV11" s="55">
        <f t="shared" si="17"/>
        <v>42</v>
      </c>
      <c r="AW11" s="51">
        <f t="shared" si="18"/>
        <v>5.1915945611866503</v>
      </c>
      <c r="AX11" s="222">
        <f t="shared" si="19"/>
        <v>851</v>
      </c>
      <c r="AY11" s="223">
        <f t="shared" si="27"/>
        <v>0</v>
      </c>
      <c r="AZ11" s="222" t="b">
        <f t="shared" si="28"/>
        <v>1</v>
      </c>
    </row>
    <row r="12" spans="1:52" x14ac:dyDescent="0.5">
      <c r="A12" s="62" t="s">
        <v>21</v>
      </c>
      <c r="B12" s="30">
        <v>109</v>
      </c>
      <c r="C12" s="31">
        <v>25</v>
      </c>
      <c r="D12" s="31">
        <v>25</v>
      </c>
      <c r="E12" s="32">
        <f t="shared" si="0"/>
        <v>0</v>
      </c>
      <c r="F12" s="31">
        <v>22.85</v>
      </c>
      <c r="G12" s="31">
        <v>0</v>
      </c>
      <c r="H12" s="33">
        <v>0</v>
      </c>
      <c r="I12" s="33">
        <v>0</v>
      </c>
      <c r="J12" s="33">
        <v>0</v>
      </c>
      <c r="K12" s="33">
        <v>0</v>
      </c>
      <c r="L12" s="49">
        <v>109</v>
      </c>
      <c r="M12" s="49">
        <f t="shared" si="3"/>
        <v>0</v>
      </c>
      <c r="N12" s="41">
        <f t="shared" si="4"/>
        <v>0</v>
      </c>
      <c r="O12" s="56">
        <v>0</v>
      </c>
      <c r="P12" s="56"/>
      <c r="Q12" s="56"/>
      <c r="R12" s="61">
        <f t="shared" si="26"/>
        <v>0</v>
      </c>
      <c r="S12" s="50">
        <f t="shared" si="20"/>
        <v>109</v>
      </c>
      <c r="T12" s="50">
        <f t="shared" si="6"/>
        <v>0</v>
      </c>
      <c r="U12" s="51">
        <f t="shared" si="7"/>
        <v>0</v>
      </c>
      <c r="V12" s="38">
        <v>108</v>
      </c>
      <c r="W12" s="33">
        <v>0</v>
      </c>
      <c r="X12" s="33">
        <v>108</v>
      </c>
      <c r="Y12" s="49">
        <v>108</v>
      </c>
      <c r="Z12" s="49">
        <f t="shared" si="9"/>
        <v>0</v>
      </c>
      <c r="AA12" s="95">
        <f t="shared" si="10"/>
        <v>0</v>
      </c>
      <c r="AB12" s="56">
        <v>0</v>
      </c>
      <c r="AC12" s="35">
        <f t="shared" si="21"/>
        <v>108</v>
      </c>
      <c r="AD12" s="40">
        <f t="shared" si="22"/>
        <v>108</v>
      </c>
      <c r="AE12" s="53">
        <f t="shared" si="11"/>
        <v>0</v>
      </c>
      <c r="AF12" s="51">
        <f t="shared" si="12"/>
        <v>0</v>
      </c>
      <c r="AG12" s="38">
        <v>54</v>
      </c>
      <c r="AH12" s="49">
        <v>63</v>
      </c>
      <c r="AI12" s="49">
        <f t="shared" si="23"/>
        <v>9</v>
      </c>
      <c r="AJ12" s="41">
        <f t="shared" si="13"/>
        <v>16.666666666666664</v>
      </c>
      <c r="AK12" s="50">
        <f>ROUND((AU12*AD12)/1000,0)</f>
        <v>64</v>
      </c>
      <c r="AL12" s="50">
        <f t="shared" si="24"/>
        <v>10</v>
      </c>
      <c r="AM12" s="51">
        <f t="shared" si="25"/>
        <v>18.518518518518519</v>
      </c>
      <c r="AN12" s="42">
        <v>500</v>
      </c>
      <c r="AO12" s="43">
        <v>0</v>
      </c>
      <c r="AP12" s="43">
        <v>0</v>
      </c>
      <c r="AQ12" s="52">
        <f t="shared" si="14"/>
        <v>0</v>
      </c>
      <c r="AR12" s="44">
        <v>583</v>
      </c>
      <c r="AS12" s="54">
        <f t="shared" si="15"/>
        <v>83</v>
      </c>
      <c r="AT12" s="41">
        <f t="shared" si="16"/>
        <v>16.600000000000001</v>
      </c>
      <c r="AU12" s="55">
        <v>593</v>
      </c>
      <c r="AV12" s="55">
        <f t="shared" si="17"/>
        <v>93</v>
      </c>
      <c r="AW12" s="51">
        <f t="shared" si="18"/>
        <v>18.600000000000001</v>
      </c>
      <c r="AX12" s="222">
        <f t="shared" si="19"/>
        <v>593</v>
      </c>
      <c r="AY12" s="223">
        <f t="shared" si="27"/>
        <v>0</v>
      </c>
      <c r="AZ12" s="222" t="b">
        <f t="shared" si="28"/>
        <v>1</v>
      </c>
    </row>
    <row r="13" spans="1:52" x14ac:dyDescent="0.5">
      <c r="A13" s="62" t="s">
        <v>639</v>
      </c>
      <c r="B13" s="30">
        <v>25</v>
      </c>
      <c r="C13" s="31">
        <v>52.5</v>
      </c>
      <c r="D13" s="31">
        <v>42.5</v>
      </c>
      <c r="E13" s="32">
        <f t="shared" si="0"/>
        <v>-19.05</v>
      </c>
      <c r="F13" s="31">
        <v>4.75</v>
      </c>
      <c r="G13" s="31">
        <v>2</v>
      </c>
      <c r="H13" s="33">
        <v>0</v>
      </c>
      <c r="I13" s="33">
        <v>0</v>
      </c>
      <c r="J13" s="33">
        <v>0</v>
      </c>
      <c r="K13" s="33">
        <v>0</v>
      </c>
      <c r="L13" s="49">
        <v>25</v>
      </c>
      <c r="M13" s="49">
        <f t="shared" si="3"/>
        <v>0</v>
      </c>
      <c r="N13" s="41">
        <f t="shared" si="4"/>
        <v>0</v>
      </c>
      <c r="O13" s="56">
        <v>2</v>
      </c>
      <c r="P13" s="56"/>
      <c r="Q13" s="56"/>
      <c r="R13" s="61">
        <f t="shared" si="26"/>
        <v>0</v>
      </c>
      <c r="S13" s="50">
        <f t="shared" si="20"/>
        <v>27</v>
      </c>
      <c r="T13" s="50">
        <f t="shared" si="6"/>
        <v>2</v>
      </c>
      <c r="U13" s="51">
        <f t="shared" si="7"/>
        <v>8</v>
      </c>
      <c r="V13" s="38">
        <v>25</v>
      </c>
      <c r="W13" s="33">
        <v>0</v>
      </c>
      <c r="X13" s="33">
        <v>25</v>
      </c>
      <c r="Y13" s="49">
        <v>25</v>
      </c>
      <c r="Z13" s="49">
        <f t="shared" si="9"/>
        <v>0</v>
      </c>
      <c r="AA13" s="95">
        <f t="shared" si="10"/>
        <v>0</v>
      </c>
      <c r="AB13" s="56">
        <v>0</v>
      </c>
      <c r="AC13" s="35">
        <f t="shared" si="21"/>
        <v>25</v>
      </c>
      <c r="AD13" s="40">
        <f t="shared" si="22"/>
        <v>25</v>
      </c>
      <c r="AE13" s="53">
        <f t="shared" si="11"/>
        <v>0</v>
      </c>
      <c r="AF13" s="51">
        <f t="shared" si="12"/>
        <v>0</v>
      </c>
      <c r="AG13" s="259">
        <v>4.08</v>
      </c>
      <c r="AH13" s="41">
        <v>4.7300000000000004</v>
      </c>
      <c r="AI13" s="49">
        <f t="shared" si="23"/>
        <v>0.65000000000000036</v>
      </c>
      <c r="AJ13" s="41">
        <f t="shared" si="13"/>
        <v>15.931372549019615</v>
      </c>
      <c r="AK13" s="37">
        <f>ROUND((AU13*AD13)/1000,2)</f>
        <v>4.7300000000000004</v>
      </c>
      <c r="AL13" s="50">
        <f t="shared" si="24"/>
        <v>0.65000000000000036</v>
      </c>
      <c r="AM13" s="51">
        <f t="shared" si="25"/>
        <v>15.931372549019615</v>
      </c>
      <c r="AN13" s="42">
        <v>163</v>
      </c>
      <c r="AO13" s="43">
        <v>0</v>
      </c>
      <c r="AP13" s="43">
        <v>0</v>
      </c>
      <c r="AQ13" s="52">
        <f t="shared" si="14"/>
        <v>0</v>
      </c>
      <c r="AR13" s="44">
        <v>189</v>
      </c>
      <c r="AS13" s="54">
        <f t="shared" si="15"/>
        <v>26</v>
      </c>
      <c r="AT13" s="41">
        <f t="shared" si="16"/>
        <v>15.950920245398773</v>
      </c>
      <c r="AU13" s="55">
        <v>189</v>
      </c>
      <c r="AV13" s="55">
        <f t="shared" si="17"/>
        <v>26</v>
      </c>
      <c r="AW13" s="51">
        <f t="shared" si="18"/>
        <v>15.950920245398773</v>
      </c>
      <c r="AX13" s="222">
        <f t="shared" si="19"/>
        <v>189</v>
      </c>
      <c r="AY13" s="223">
        <f t="shared" si="27"/>
        <v>0</v>
      </c>
      <c r="AZ13" s="222" t="b">
        <f t="shared" si="28"/>
        <v>1</v>
      </c>
    </row>
    <row r="14" spans="1:52" x14ac:dyDescent="0.5">
      <c r="A14" s="63" t="s">
        <v>22</v>
      </c>
      <c r="B14" s="201">
        <v>16</v>
      </c>
      <c r="C14" s="202">
        <v>60</v>
      </c>
      <c r="D14" s="202">
        <v>60</v>
      </c>
      <c r="E14" s="203">
        <f t="shared" si="0"/>
        <v>0</v>
      </c>
      <c r="F14" s="202">
        <v>15.5</v>
      </c>
      <c r="G14" s="202">
        <v>0</v>
      </c>
      <c r="H14" s="204">
        <v>0</v>
      </c>
      <c r="I14" s="204">
        <v>0</v>
      </c>
      <c r="J14" s="204">
        <v>0</v>
      </c>
      <c r="K14" s="204">
        <v>0</v>
      </c>
      <c r="L14" s="205">
        <v>16</v>
      </c>
      <c r="M14" s="205">
        <f t="shared" si="3"/>
        <v>0</v>
      </c>
      <c r="N14" s="206">
        <f t="shared" si="4"/>
        <v>0</v>
      </c>
      <c r="O14" s="207">
        <v>0</v>
      </c>
      <c r="P14" s="207"/>
      <c r="Q14" s="207">
        <v>6</v>
      </c>
      <c r="R14" s="208">
        <f t="shared" si="26"/>
        <v>6</v>
      </c>
      <c r="S14" s="209">
        <f t="shared" si="20"/>
        <v>10</v>
      </c>
      <c r="T14" s="209">
        <f t="shared" si="6"/>
        <v>-6</v>
      </c>
      <c r="U14" s="210">
        <f t="shared" si="7"/>
        <v>-37.5</v>
      </c>
      <c r="V14" s="38">
        <v>10</v>
      </c>
      <c r="W14" s="33">
        <v>6</v>
      </c>
      <c r="X14" s="33">
        <v>10</v>
      </c>
      <c r="Y14" s="205">
        <v>16</v>
      </c>
      <c r="Z14" s="205">
        <f t="shared" si="9"/>
        <v>6</v>
      </c>
      <c r="AA14" s="212">
        <f t="shared" si="10"/>
        <v>60</v>
      </c>
      <c r="AB14" s="207">
        <v>6</v>
      </c>
      <c r="AC14" s="35">
        <f t="shared" si="21"/>
        <v>4</v>
      </c>
      <c r="AD14" s="40">
        <f t="shared" si="22"/>
        <v>10</v>
      </c>
      <c r="AE14" s="213">
        <f t="shared" si="11"/>
        <v>0</v>
      </c>
      <c r="AF14" s="51">
        <f t="shared" si="12"/>
        <v>0</v>
      </c>
      <c r="AG14" s="38">
        <v>6</v>
      </c>
      <c r="AH14" s="205">
        <v>10</v>
      </c>
      <c r="AI14" s="205">
        <f t="shared" si="23"/>
        <v>4</v>
      </c>
      <c r="AJ14" s="206">
        <f t="shared" si="13"/>
        <v>66.666666666666657</v>
      </c>
      <c r="AK14" s="209">
        <f>ROUND((AU14*AD14)/1000,0)</f>
        <v>6</v>
      </c>
      <c r="AL14" s="209">
        <f t="shared" si="24"/>
        <v>0</v>
      </c>
      <c r="AM14" s="210">
        <f t="shared" si="25"/>
        <v>0</v>
      </c>
      <c r="AN14" s="42">
        <v>600</v>
      </c>
      <c r="AO14" s="43">
        <v>5000</v>
      </c>
      <c r="AP14" s="43">
        <v>3200</v>
      </c>
      <c r="AQ14" s="211">
        <f t="shared" si="14"/>
        <v>-36</v>
      </c>
      <c r="AR14" s="44">
        <v>625</v>
      </c>
      <c r="AS14" s="214">
        <f t="shared" si="15"/>
        <v>25</v>
      </c>
      <c r="AT14" s="206">
        <f t="shared" si="16"/>
        <v>4.1666666666666661</v>
      </c>
      <c r="AU14" s="215">
        <v>600</v>
      </c>
      <c r="AV14" s="215">
        <f t="shared" si="17"/>
        <v>0</v>
      </c>
      <c r="AW14" s="210">
        <f t="shared" si="18"/>
        <v>0</v>
      </c>
      <c r="AX14" s="222">
        <f t="shared" si="19"/>
        <v>600</v>
      </c>
      <c r="AY14" s="223">
        <f t="shared" si="27"/>
        <v>0</v>
      </c>
      <c r="AZ14" s="222" t="b">
        <f t="shared" si="28"/>
        <v>1</v>
      </c>
    </row>
    <row r="15" spans="1:52" hidden="1" x14ac:dyDescent="0.5">
      <c r="A15" s="216" t="s">
        <v>640</v>
      </c>
      <c r="B15" s="46">
        <v>0</v>
      </c>
      <c r="C15" s="47">
        <v>1</v>
      </c>
      <c r="D15" s="47">
        <v>1</v>
      </c>
      <c r="E15" s="48">
        <f t="shared" si="0"/>
        <v>0</v>
      </c>
      <c r="F15" s="47">
        <v>0</v>
      </c>
      <c r="G15" s="47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f t="shared" si="3"/>
        <v>0</v>
      </c>
      <c r="N15" s="41" t="e">
        <f t="shared" si="4"/>
        <v>#DIV/0!</v>
      </c>
      <c r="O15" s="56"/>
      <c r="P15" s="56"/>
      <c r="Q15" s="56"/>
      <c r="R15" s="56">
        <f t="shared" si="26"/>
        <v>0</v>
      </c>
      <c r="S15" s="50">
        <f t="shared" si="20"/>
        <v>0</v>
      </c>
      <c r="T15" s="50">
        <f t="shared" si="6"/>
        <v>0</v>
      </c>
      <c r="U15" s="51" t="e">
        <f t="shared" si="7"/>
        <v>#DIV/0!</v>
      </c>
      <c r="V15" s="38">
        <v>0</v>
      </c>
      <c r="W15" s="33">
        <v>0</v>
      </c>
      <c r="X15" s="33">
        <v>0</v>
      </c>
      <c r="Y15" s="49">
        <v>0</v>
      </c>
      <c r="Z15" s="49">
        <f t="shared" si="9"/>
        <v>0</v>
      </c>
      <c r="AA15" s="95" t="e">
        <f t="shared" si="10"/>
        <v>#DIV/0!</v>
      </c>
      <c r="AB15" s="56"/>
      <c r="AC15" s="35">
        <f t="shared" si="21"/>
        <v>0</v>
      </c>
      <c r="AD15" s="40">
        <f t="shared" si="22"/>
        <v>0</v>
      </c>
      <c r="AE15" s="53">
        <f t="shared" si="11"/>
        <v>0</v>
      </c>
      <c r="AF15" s="51" t="e">
        <f t="shared" si="12"/>
        <v>#DIV/0!</v>
      </c>
      <c r="AG15" s="38">
        <v>0</v>
      </c>
      <c r="AH15" s="41">
        <v>0</v>
      </c>
      <c r="AI15" s="49">
        <f t="shared" ref="AI15:AI19" si="29">AH15-AG15</f>
        <v>0</v>
      </c>
      <c r="AJ15" s="41" t="e">
        <f t="shared" ref="AJ15:AJ19" si="30">(AH15-AG15)/AG15*100</f>
        <v>#DIV/0!</v>
      </c>
      <c r="AK15" s="37">
        <f>ROUND((AU15*AD15)/1000,2)</f>
        <v>0</v>
      </c>
      <c r="AL15" s="50">
        <f t="shared" ref="AL15:AL19" si="31">AK15-AG15</f>
        <v>0</v>
      </c>
      <c r="AM15" s="51" t="e">
        <f t="shared" ref="AM15:AM19" si="32">(AK15-AG15)/AG15*100</f>
        <v>#DIV/0!</v>
      </c>
      <c r="AN15" s="42">
        <v>0</v>
      </c>
      <c r="AO15" s="43" t="s">
        <v>105</v>
      </c>
      <c r="AP15" s="43" t="s">
        <v>105</v>
      </c>
      <c r="AQ15" s="52">
        <f t="shared" ref="AQ15:AQ19" si="33">IFERROR((AP15-AO15)/AO15*100,0)</f>
        <v>0</v>
      </c>
      <c r="AR15" s="44">
        <v>0</v>
      </c>
      <c r="AS15" s="54">
        <f t="shared" si="15"/>
        <v>0</v>
      </c>
      <c r="AT15" s="41" t="e">
        <f t="shared" si="16"/>
        <v>#DIV/0!</v>
      </c>
      <c r="AU15" s="55"/>
      <c r="AV15" s="55">
        <f t="shared" si="17"/>
        <v>0</v>
      </c>
      <c r="AW15" s="51" t="e">
        <f t="shared" si="18"/>
        <v>#DIV/0!</v>
      </c>
      <c r="AX15" s="222">
        <f t="shared" si="19"/>
        <v>0</v>
      </c>
      <c r="AY15" s="223">
        <f t="shared" si="27"/>
        <v>0</v>
      </c>
      <c r="AZ15" s="222" t="b">
        <f t="shared" si="28"/>
        <v>1</v>
      </c>
    </row>
    <row r="16" spans="1:52" hidden="1" x14ac:dyDescent="0.5">
      <c r="A16" s="217" t="s">
        <v>641</v>
      </c>
      <c r="B16" s="30">
        <v>0</v>
      </c>
      <c r="C16" s="31">
        <v>4</v>
      </c>
      <c r="D16" s="31">
        <v>0</v>
      </c>
      <c r="E16" s="32">
        <f t="shared" si="0"/>
        <v>-100</v>
      </c>
      <c r="F16" s="31">
        <v>0</v>
      </c>
      <c r="G16" s="31">
        <v>0</v>
      </c>
      <c r="H16" s="33">
        <v>0</v>
      </c>
      <c r="I16" s="33">
        <v>0</v>
      </c>
      <c r="J16" s="33">
        <v>0</v>
      </c>
      <c r="K16" s="33">
        <v>0</v>
      </c>
      <c r="L16" s="49">
        <v>0</v>
      </c>
      <c r="M16" s="49">
        <f t="shared" si="3"/>
        <v>0</v>
      </c>
      <c r="N16" s="41" t="e">
        <f t="shared" si="4"/>
        <v>#DIV/0!</v>
      </c>
      <c r="O16" s="56"/>
      <c r="P16" s="56"/>
      <c r="Q16" s="56"/>
      <c r="R16" s="56">
        <f t="shared" si="26"/>
        <v>0</v>
      </c>
      <c r="S16" s="50">
        <f t="shared" si="20"/>
        <v>0</v>
      </c>
      <c r="T16" s="50">
        <f t="shared" si="6"/>
        <v>0</v>
      </c>
      <c r="U16" s="51" t="e">
        <f t="shared" si="7"/>
        <v>#DIV/0!</v>
      </c>
      <c r="V16" s="38">
        <v>0</v>
      </c>
      <c r="W16" s="33">
        <v>0</v>
      </c>
      <c r="X16" s="33">
        <v>0</v>
      </c>
      <c r="Y16" s="49">
        <v>0</v>
      </c>
      <c r="Z16" s="49">
        <f t="shared" si="9"/>
        <v>0</v>
      </c>
      <c r="AA16" s="95" t="e">
        <f t="shared" si="10"/>
        <v>#DIV/0!</v>
      </c>
      <c r="AB16" s="56"/>
      <c r="AC16" s="35">
        <f t="shared" si="21"/>
        <v>0</v>
      </c>
      <c r="AD16" s="40">
        <f t="shared" si="22"/>
        <v>0</v>
      </c>
      <c r="AE16" s="53">
        <f t="shared" si="11"/>
        <v>0</v>
      </c>
      <c r="AF16" s="51" t="e">
        <f t="shared" si="12"/>
        <v>#DIV/0!</v>
      </c>
      <c r="AG16" s="38">
        <v>0</v>
      </c>
      <c r="AH16" s="49">
        <v>0</v>
      </c>
      <c r="AI16" s="49">
        <f t="shared" si="29"/>
        <v>0</v>
      </c>
      <c r="AJ16" s="41" t="e">
        <f t="shared" si="30"/>
        <v>#DIV/0!</v>
      </c>
      <c r="AK16" s="50">
        <f>ROUND((AU16*AD16)/1000,0)</f>
        <v>0</v>
      </c>
      <c r="AL16" s="50">
        <f t="shared" si="31"/>
        <v>0</v>
      </c>
      <c r="AM16" s="51" t="e">
        <f t="shared" si="32"/>
        <v>#DIV/0!</v>
      </c>
      <c r="AN16" s="42">
        <v>0</v>
      </c>
      <c r="AO16" s="43" t="s">
        <v>105</v>
      </c>
      <c r="AP16" s="43" t="s">
        <v>105</v>
      </c>
      <c r="AQ16" s="52">
        <f t="shared" si="33"/>
        <v>0</v>
      </c>
      <c r="AR16" s="44">
        <v>0</v>
      </c>
      <c r="AS16" s="54">
        <f t="shared" si="15"/>
        <v>0</v>
      </c>
      <c r="AT16" s="41" t="e">
        <f t="shared" si="16"/>
        <v>#DIV/0!</v>
      </c>
      <c r="AU16" s="55"/>
      <c r="AV16" s="55">
        <f t="shared" si="17"/>
        <v>0</v>
      </c>
      <c r="AW16" s="51" t="e">
        <f t="shared" si="18"/>
        <v>#DIV/0!</v>
      </c>
      <c r="AX16" s="222">
        <f t="shared" si="19"/>
        <v>0</v>
      </c>
      <c r="AY16" s="223">
        <f t="shared" si="27"/>
        <v>0</v>
      </c>
      <c r="AZ16" s="222" t="b">
        <f t="shared" si="28"/>
        <v>1</v>
      </c>
    </row>
    <row r="17" spans="1:52" hidden="1" x14ac:dyDescent="0.5">
      <c r="A17" s="217" t="s">
        <v>642</v>
      </c>
      <c r="B17" s="30">
        <v>0</v>
      </c>
      <c r="C17" s="31">
        <v>0</v>
      </c>
      <c r="D17" s="31">
        <v>0</v>
      </c>
      <c r="E17" s="32">
        <f t="shared" si="0"/>
        <v>0</v>
      </c>
      <c r="F17" s="31">
        <v>0</v>
      </c>
      <c r="G17" s="31">
        <v>3.7499999999999999E-2</v>
      </c>
      <c r="H17" s="33">
        <v>0</v>
      </c>
      <c r="I17" s="33">
        <v>0</v>
      </c>
      <c r="J17" s="33">
        <v>0</v>
      </c>
      <c r="K17" s="33">
        <v>0</v>
      </c>
      <c r="L17" s="49">
        <v>0</v>
      </c>
      <c r="M17" s="49">
        <f t="shared" si="3"/>
        <v>0</v>
      </c>
      <c r="N17" s="41" t="e">
        <f t="shared" si="4"/>
        <v>#DIV/0!</v>
      </c>
      <c r="O17" s="56"/>
      <c r="P17" s="56"/>
      <c r="Q17" s="56"/>
      <c r="R17" s="56">
        <f t="shared" si="26"/>
        <v>0</v>
      </c>
      <c r="S17" s="50">
        <f t="shared" si="20"/>
        <v>0</v>
      </c>
      <c r="T17" s="50">
        <f t="shared" si="6"/>
        <v>0</v>
      </c>
      <c r="U17" s="51" t="e">
        <f t="shared" si="7"/>
        <v>#DIV/0!</v>
      </c>
      <c r="V17" s="38">
        <v>0</v>
      </c>
      <c r="W17" s="33">
        <v>0</v>
      </c>
      <c r="X17" s="33">
        <v>0</v>
      </c>
      <c r="Y17" s="49">
        <v>0</v>
      </c>
      <c r="Z17" s="49">
        <f t="shared" si="9"/>
        <v>0</v>
      </c>
      <c r="AA17" s="95" t="e">
        <f t="shared" si="10"/>
        <v>#DIV/0!</v>
      </c>
      <c r="AB17" s="56"/>
      <c r="AC17" s="35">
        <f t="shared" si="21"/>
        <v>0</v>
      </c>
      <c r="AD17" s="40">
        <f t="shared" si="22"/>
        <v>0</v>
      </c>
      <c r="AE17" s="53">
        <f t="shared" si="11"/>
        <v>0</v>
      </c>
      <c r="AF17" s="51" t="e">
        <f t="shared" si="12"/>
        <v>#DIV/0!</v>
      </c>
      <c r="AG17" s="38">
        <v>0</v>
      </c>
      <c r="AH17" s="49">
        <v>0</v>
      </c>
      <c r="AI17" s="49">
        <f t="shared" si="29"/>
        <v>0</v>
      </c>
      <c r="AJ17" s="41" t="e">
        <f t="shared" si="30"/>
        <v>#DIV/0!</v>
      </c>
      <c r="AK17" s="50">
        <f>ROUND((AU17*AD17)/1000,0)</f>
        <v>0</v>
      </c>
      <c r="AL17" s="50">
        <f t="shared" si="31"/>
        <v>0</v>
      </c>
      <c r="AM17" s="51" t="e">
        <f t="shared" si="32"/>
        <v>#DIV/0!</v>
      </c>
      <c r="AN17" s="42">
        <v>0</v>
      </c>
      <c r="AO17" s="43" t="s">
        <v>105</v>
      </c>
      <c r="AP17" s="43" t="s">
        <v>105</v>
      </c>
      <c r="AQ17" s="52">
        <f t="shared" si="33"/>
        <v>0</v>
      </c>
      <c r="AR17" s="44">
        <v>0</v>
      </c>
      <c r="AS17" s="54">
        <f t="shared" si="15"/>
        <v>0</v>
      </c>
      <c r="AT17" s="41" t="e">
        <f t="shared" si="16"/>
        <v>#DIV/0!</v>
      </c>
      <c r="AU17" s="55"/>
      <c r="AV17" s="55">
        <f t="shared" si="17"/>
        <v>0</v>
      </c>
      <c r="AW17" s="51" t="e">
        <f t="shared" si="18"/>
        <v>#DIV/0!</v>
      </c>
      <c r="AX17" s="222">
        <f t="shared" si="19"/>
        <v>0</v>
      </c>
      <c r="AY17" s="223">
        <f t="shared" si="27"/>
        <v>0</v>
      </c>
      <c r="AZ17" s="222" t="b">
        <f t="shared" si="28"/>
        <v>1</v>
      </c>
    </row>
    <row r="18" spans="1:52" x14ac:dyDescent="0.5">
      <c r="A18" s="217" t="s">
        <v>23</v>
      </c>
      <c r="B18" s="30">
        <v>39</v>
      </c>
      <c r="C18" s="31">
        <v>42</v>
      </c>
      <c r="D18" s="31">
        <v>19</v>
      </c>
      <c r="E18" s="32">
        <f t="shared" si="0"/>
        <v>-54.76</v>
      </c>
      <c r="F18" s="31">
        <v>32.25</v>
      </c>
      <c r="G18" s="31">
        <v>0</v>
      </c>
      <c r="H18" s="33">
        <v>0</v>
      </c>
      <c r="I18" s="33">
        <v>0</v>
      </c>
      <c r="J18" s="33">
        <v>0</v>
      </c>
      <c r="K18" s="33">
        <v>0</v>
      </c>
      <c r="L18" s="49">
        <v>39</v>
      </c>
      <c r="M18" s="49">
        <f t="shared" si="3"/>
        <v>0</v>
      </c>
      <c r="N18" s="41">
        <f t="shared" si="4"/>
        <v>0</v>
      </c>
      <c r="O18" s="56"/>
      <c r="P18" s="56"/>
      <c r="Q18" s="56">
        <v>7</v>
      </c>
      <c r="R18" s="56">
        <f t="shared" si="26"/>
        <v>7</v>
      </c>
      <c r="S18" s="50">
        <f t="shared" si="20"/>
        <v>32</v>
      </c>
      <c r="T18" s="50">
        <f t="shared" si="6"/>
        <v>-7</v>
      </c>
      <c r="U18" s="51">
        <f t="shared" si="7"/>
        <v>-17.948717948717949</v>
      </c>
      <c r="V18" s="38">
        <v>37</v>
      </c>
      <c r="W18" s="33">
        <v>2</v>
      </c>
      <c r="X18" s="33">
        <v>37</v>
      </c>
      <c r="Y18" s="49">
        <v>39</v>
      </c>
      <c r="Z18" s="49">
        <f t="shared" si="9"/>
        <v>2</v>
      </c>
      <c r="AA18" s="95">
        <f t="shared" si="10"/>
        <v>5.4054054054054053</v>
      </c>
      <c r="AB18" s="56">
        <v>2</v>
      </c>
      <c r="AC18" s="35">
        <f t="shared" si="21"/>
        <v>30</v>
      </c>
      <c r="AD18" s="40">
        <f t="shared" si="22"/>
        <v>32</v>
      </c>
      <c r="AE18" s="53">
        <f t="shared" si="11"/>
        <v>-5</v>
      </c>
      <c r="AF18" s="51">
        <f t="shared" si="12"/>
        <v>-13.513513513513514</v>
      </c>
      <c r="AG18" s="38">
        <v>24</v>
      </c>
      <c r="AH18" s="49">
        <v>26</v>
      </c>
      <c r="AI18" s="49">
        <f t="shared" si="29"/>
        <v>2</v>
      </c>
      <c r="AJ18" s="41">
        <f t="shared" si="30"/>
        <v>8.3333333333333321</v>
      </c>
      <c r="AK18" s="50">
        <f>ROUND((AU18*AD18)/1000,0)</f>
        <v>18</v>
      </c>
      <c r="AL18" s="50">
        <f t="shared" si="31"/>
        <v>-6</v>
      </c>
      <c r="AM18" s="51">
        <f t="shared" si="32"/>
        <v>-25</v>
      </c>
      <c r="AN18" s="42">
        <v>649</v>
      </c>
      <c r="AO18" s="43">
        <v>0</v>
      </c>
      <c r="AP18" s="43">
        <v>0</v>
      </c>
      <c r="AQ18" s="52">
        <f t="shared" si="33"/>
        <v>0</v>
      </c>
      <c r="AR18" s="44">
        <v>667</v>
      </c>
      <c r="AS18" s="54">
        <f t="shared" si="15"/>
        <v>18</v>
      </c>
      <c r="AT18" s="41">
        <f t="shared" si="16"/>
        <v>2.773497688751926</v>
      </c>
      <c r="AU18" s="55">
        <v>563</v>
      </c>
      <c r="AV18" s="55">
        <f t="shared" si="17"/>
        <v>-86</v>
      </c>
      <c r="AW18" s="51">
        <f t="shared" si="18"/>
        <v>-13.251155624036981</v>
      </c>
      <c r="AX18" s="222">
        <f t="shared" si="19"/>
        <v>563</v>
      </c>
      <c r="AY18" s="223">
        <f t="shared" si="27"/>
        <v>0</v>
      </c>
      <c r="AZ18" s="222" t="b">
        <f t="shared" si="28"/>
        <v>1</v>
      </c>
    </row>
    <row r="19" spans="1:52" x14ac:dyDescent="0.5">
      <c r="A19" s="218" t="s">
        <v>643</v>
      </c>
      <c r="B19" s="219">
        <v>11</v>
      </c>
      <c r="C19" s="220">
        <v>0</v>
      </c>
      <c r="D19" s="220">
        <v>0</v>
      </c>
      <c r="E19" s="221">
        <f t="shared" si="0"/>
        <v>0</v>
      </c>
      <c r="F19" s="220">
        <v>0</v>
      </c>
      <c r="G19" s="220">
        <v>0</v>
      </c>
      <c r="H19" s="98">
        <v>0</v>
      </c>
      <c r="I19" s="98">
        <v>0</v>
      </c>
      <c r="J19" s="98">
        <v>0</v>
      </c>
      <c r="K19" s="98">
        <v>0</v>
      </c>
      <c r="L19" s="66">
        <v>11</v>
      </c>
      <c r="M19" s="66">
        <f t="shared" si="3"/>
        <v>0</v>
      </c>
      <c r="N19" s="67">
        <f t="shared" si="4"/>
        <v>0</v>
      </c>
      <c r="O19" s="68"/>
      <c r="P19" s="68"/>
      <c r="Q19" s="68"/>
      <c r="R19" s="68">
        <f t="shared" si="26"/>
        <v>0</v>
      </c>
      <c r="S19" s="69">
        <f t="shared" si="20"/>
        <v>11</v>
      </c>
      <c r="T19" s="69">
        <f t="shared" si="6"/>
        <v>0</v>
      </c>
      <c r="U19" s="70">
        <f t="shared" si="7"/>
        <v>0</v>
      </c>
      <c r="V19" s="224">
        <v>11</v>
      </c>
      <c r="W19" s="98">
        <v>0</v>
      </c>
      <c r="X19" s="98">
        <v>11</v>
      </c>
      <c r="Y19" s="66">
        <v>11</v>
      </c>
      <c r="Z19" s="66">
        <f t="shared" si="9"/>
        <v>0</v>
      </c>
      <c r="AA19" s="96">
        <f t="shared" si="10"/>
        <v>0</v>
      </c>
      <c r="AB19" s="68">
        <v>0</v>
      </c>
      <c r="AC19" s="225">
        <f t="shared" si="21"/>
        <v>11</v>
      </c>
      <c r="AD19" s="99">
        <f t="shared" si="22"/>
        <v>11</v>
      </c>
      <c r="AE19" s="72">
        <f t="shared" si="11"/>
        <v>0</v>
      </c>
      <c r="AF19" s="70">
        <f t="shared" si="12"/>
        <v>0</v>
      </c>
      <c r="AG19" s="224">
        <v>7</v>
      </c>
      <c r="AH19" s="66">
        <v>8</v>
      </c>
      <c r="AI19" s="66">
        <f t="shared" si="29"/>
        <v>1</v>
      </c>
      <c r="AJ19" s="67">
        <f t="shared" si="30"/>
        <v>14.285714285714285</v>
      </c>
      <c r="AK19" s="69">
        <f>ROUND((AU19*AD19)/1000,0)</f>
        <v>8</v>
      </c>
      <c r="AL19" s="69">
        <f t="shared" si="31"/>
        <v>1</v>
      </c>
      <c r="AM19" s="70">
        <f t="shared" si="32"/>
        <v>14.285714285714285</v>
      </c>
      <c r="AN19" s="42">
        <v>636</v>
      </c>
      <c r="AO19" s="227" t="s">
        <v>105</v>
      </c>
      <c r="AP19" s="227" t="s">
        <v>105</v>
      </c>
      <c r="AQ19" s="71">
        <f t="shared" si="33"/>
        <v>0</v>
      </c>
      <c r="AR19" s="100">
        <v>727</v>
      </c>
      <c r="AS19" s="73">
        <f t="shared" si="15"/>
        <v>91</v>
      </c>
      <c r="AT19" s="67">
        <f t="shared" si="16"/>
        <v>14.308176100628931</v>
      </c>
      <c r="AU19" s="74">
        <v>727</v>
      </c>
      <c r="AV19" s="74">
        <f t="shared" si="17"/>
        <v>91</v>
      </c>
      <c r="AW19" s="70">
        <f t="shared" si="18"/>
        <v>14.308176100628931</v>
      </c>
      <c r="AX19" s="222">
        <f t="shared" si="19"/>
        <v>727</v>
      </c>
      <c r="AY19" s="223">
        <f t="shared" si="27"/>
        <v>0</v>
      </c>
      <c r="AZ19" s="222" t="b">
        <f t="shared" si="28"/>
        <v>1</v>
      </c>
    </row>
  </sheetData>
  <mergeCells count="18">
    <mergeCell ref="AY5:AZ5"/>
    <mergeCell ref="O4:U4"/>
    <mergeCell ref="AR4:AT4"/>
    <mergeCell ref="W4:AA4"/>
    <mergeCell ref="AX4:AZ4"/>
    <mergeCell ref="AU4:AW4"/>
    <mergeCell ref="AO4:AQ4"/>
    <mergeCell ref="AN3:AW3"/>
    <mergeCell ref="C4:E4"/>
    <mergeCell ref="F4:G4"/>
    <mergeCell ref="H4:N4"/>
    <mergeCell ref="A3:A5"/>
    <mergeCell ref="AB4:AF4"/>
    <mergeCell ref="AH4:AJ4"/>
    <mergeCell ref="AK4:AM4"/>
    <mergeCell ref="B3:U3"/>
    <mergeCell ref="V3:AF3"/>
    <mergeCell ref="AG3:AM3"/>
  </mergeCells>
  <conditionalFormatting sqref="AY6:AY19">
    <cfRule type="cellIs" dxfId="15" priority="1" operator="notEqual">
      <formula>0</formula>
    </cfRule>
  </conditionalFormatting>
  <conditionalFormatting sqref="AZ6:AZ19">
    <cfRule type="cellIs" priority="2" operator="equal">
      <formula>FALSE</formula>
    </cfRule>
    <cfRule type="cellIs" dxfId="14" priority="3" operator="equal">
      <formula>FALSE</formula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27"/>
  <sheetViews>
    <sheetView zoomScale="120" zoomScaleNormal="120" workbookViewId="0">
      <pane xSplit="1" topLeftCell="B1" activePane="topRight" state="frozen"/>
      <selection activeCell="AB18" sqref="AB18"/>
      <selection pane="topRight" activeCell="AB18" sqref="AB18"/>
    </sheetView>
  </sheetViews>
  <sheetFormatPr defaultColWidth="9" defaultRowHeight="21.75" x14ac:dyDescent="0.5"/>
  <cols>
    <col min="1" max="1" width="17.125" style="85" customWidth="1"/>
    <col min="2" max="2" width="10.125" style="75" bestFit="1" customWidth="1"/>
    <col min="3" max="3" width="9.75" style="75" bestFit="1" customWidth="1"/>
    <col min="4" max="4" width="11" style="75" bestFit="1" customWidth="1"/>
    <col min="5" max="5" width="11.875" style="75" bestFit="1" customWidth="1"/>
    <col min="6" max="16384" width="9" style="75"/>
  </cols>
  <sheetData>
    <row r="1" spans="1:5" ht="21" customHeight="1" x14ac:dyDescent="0.5">
      <c r="A1" s="1" t="s">
        <v>1043</v>
      </c>
    </row>
    <row r="2" spans="1:5" ht="15" customHeight="1" x14ac:dyDescent="0.5">
      <c r="A2" s="1"/>
    </row>
    <row r="3" spans="1:5" ht="21" customHeight="1" x14ac:dyDescent="0.5">
      <c r="A3" s="293" t="s">
        <v>13</v>
      </c>
      <c r="B3" s="248" t="s">
        <v>80</v>
      </c>
      <c r="C3" s="248" t="s">
        <v>84</v>
      </c>
      <c r="D3" s="248" t="s">
        <v>85</v>
      </c>
      <c r="E3" s="249" t="s">
        <v>1021</v>
      </c>
    </row>
    <row r="4" spans="1:5" ht="21" customHeight="1" x14ac:dyDescent="0.5">
      <c r="A4" s="295"/>
      <c r="B4" s="250" t="s">
        <v>75</v>
      </c>
      <c r="C4" s="250" t="s">
        <v>75</v>
      </c>
      <c r="D4" s="250" t="s">
        <v>1022</v>
      </c>
      <c r="E4" s="250" t="s">
        <v>1023</v>
      </c>
    </row>
    <row r="5" spans="1:5" ht="21" customHeight="1" x14ac:dyDescent="0.5">
      <c r="A5" s="86" t="s">
        <v>15</v>
      </c>
      <c r="B5" s="76">
        <f>SUM(B6:B18)</f>
        <v>430</v>
      </c>
      <c r="C5" s="76">
        <f>SUM(C6:C18)</f>
        <v>409</v>
      </c>
      <c r="D5" s="76">
        <f>ROUND(SUM(D6:D18),0)</f>
        <v>268</v>
      </c>
      <c r="E5" s="77">
        <f t="shared" ref="E5:E18" si="0">IFERROR(ROUND((D5/C5)*1000,0),0)</f>
        <v>655</v>
      </c>
    </row>
    <row r="6" spans="1:5" ht="21" customHeight="1" x14ac:dyDescent="0.5">
      <c r="A6" s="60" t="s">
        <v>638</v>
      </c>
      <c r="B6" s="78">
        <f>สระบุรี!S7</f>
        <v>4</v>
      </c>
      <c r="C6" s="78">
        <f>สระบุรี!AD7</f>
        <v>2</v>
      </c>
      <c r="D6" s="243">
        <f>สระบุรี!AK7</f>
        <v>0.32</v>
      </c>
      <c r="E6" s="241">
        <f t="shared" si="0"/>
        <v>160</v>
      </c>
    </row>
    <row r="7" spans="1:5" ht="21" customHeight="1" x14ac:dyDescent="0.5">
      <c r="A7" s="62" t="s">
        <v>16</v>
      </c>
      <c r="B7" s="84">
        <f>สระบุรี!S8</f>
        <v>81</v>
      </c>
      <c r="C7" s="84">
        <f>สระบุรี!AD8</f>
        <v>68</v>
      </c>
      <c r="D7" s="84">
        <f>สระบุรี!AK8</f>
        <v>41</v>
      </c>
      <c r="E7" s="80">
        <f t="shared" si="0"/>
        <v>603</v>
      </c>
    </row>
    <row r="8" spans="1:5" ht="21" customHeight="1" x14ac:dyDescent="0.5">
      <c r="A8" s="62" t="s">
        <v>18</v>
      </c>
      <c r="B8" s="84">
        <f>สระบุรี!S9</f>
        <v>1</v>
      </c>
      <c r="C8" s="84">
        <f>สระบุรี!AD9</f>
        <v>1</v>
      </c>
      <c r="D8" s="244">
        <f>สระบุรี!AK9</f>
        <v>0.1</v>
      </c>
      <c r="E8" s="80">
        <f t="shared" si="0"/>
        <v>100</v>
      </c>
    </row>
    <row r="9" spans="1:5" ht="21" customHeight="1" x14ac:dyDescent="0.5">
      <c r="A9" s="62" t="s">
        <v>17</v>
      </c>
      <c r="B9" s="84">
        <f>สระบุรี!S10</f>
        <v>4</v>
      </c>
      <c r="C9" s="84">
        <f>สระบุรี!AD10</f>
        <v>4</v>
      </c>
      <c r="D9" s="244">
        <f>สระบุรี!AK10</f>
        <v>0.33</v>
      </c>
      <c r="E9" s="80">
        <f t="shared" si="0"/>
        <v>83</v>
      </c>
    </row>
    <row r="10" spans="1:5" ht="21" customHeight="1" x14ac:dyDescent="0.5">
      <c r="A10" s="62" t="s">
        <v>19</v>
      </c>
      <c r="B10" s="84">
        <f>สระบุรี!S11</f>
        <v>151</v>
      </c>
      <c r="C10" s="84">
        <f>สระบุรี!AD11</f>
        <v>148</v>
      </c>
      <c r="D10" s="84">
        <f>สระบุรี!AK11</f>
        <v>126</v>
      </c>
      <c r="E10" s="80">
        <f t="shared" si="0"/>
        <v>851</v>
      </c>
    </row>
    <row r="11" spans="1:5" ht="21" customHeight="1" x14ac:dyDescent="0.5">
      <c r="A11" s="62" t="s">
        <v>21</v>
      </c>
      <c r="B11" s="84">
        <f>สระบุรี!S12</f>
        <v>109</v>
      </c>
      <c r="C11" s="84">
        <f>สระบุรี!AD12</f>
        <v>108</v>
      </c>
      <c r="D11" s="84">
        <f>สระบุรี!AK12</f>
        <v>64</v>
      </c>
      <c r="E11" s="80">
        <f t="shared" si="0"/>
        <v>593</v>
      </c>
    </row>
    <row r="12" spans="1:5" ht="21" customHeight="1" x14ac:dyDescent="0.5">
      <c r="A12" s="62" t="s">
        <v>639</v>
      </c>
      <c r="B12" s="84">
        <f>สระบุรี!S13</f>
        <v>27</v>
      </c>
      <c r="C12" s="84">
        <f>สระบุรี!AD13</f>
        <v>25</v>
      </c>
      <c r="D12" s="244">
        <f>สระบุรี!AK13</f>
        <v>4.7300000000000004</v>
      </c>
      <c r="E12" s="80">
        <f t="shared" si="0"/>
        <v>189</v>
      </c>
    </row>
    <row r="13" spans="1:5" ht="21" customHeight="1" x14ac:dyDescent="0.5">
      <c r="A13" s="63" t="s">
        <v>22</v>
      </c>
      <c r="B13" s="89">
        <f>สระบุรี!S14</f>
        <v>10</v>
      </c>
      <c r="C13" s="89">
        <f>สระบุรี!AD14</f>
        <v>10</v>
      </c>
      <c r="D13" s="89">
        <f>สระบุรี!AK14</f>
        <v>6</v>
      </c>
      <c r="E13" s="80">
        <f t="shared" si="0"/>
        <v>600</v>
      </c>
    </row>
    <row r="14" spans="1:5" ht="21" hidden="1" customHeight="1" x14ac:dyDescent="0.5">
      <c r="A14" s="88" t="s">
        <v>640</v>
      </c>
      <c r="B14" s="84">
        <f>สระบุรี!S15</f>
        <v>0</v>
      </c>
      <c r="C14" s="84">
        <f>สระบุรี!AD15</f>
        <v>0</v>
      </c>
      <c r="D14" s="244">
        <f>สระบุรี!AK15</f>
        <v>0</v>
      </c>
      <c r="E14" s="83">
        <f t="shared" si="0"/>
        <v>0</v>
      </c>
    </row>
    <row r="15" spans="1:5" ht="21" hidden="1" customHeight="1" x14ac:dyDescent="0.5">
      <c r="A15" s="88" t="s">
        <v>641</v>
      </c>
      <c r="B15" s="84">
        <f>สระบุรี!S16</f>
        <v>0</v>
      </c>
      <c r="C15" s="84">
        <f>สระบุรี!AD16</f>
        <v>0</v>
      </c>
      <c r="D15" s="84">
        <f>สระบุรี!AK16</f>
        <v>0</v>
      </c>
      <c r="E15" s="80">
        <f t="shared" si="0"/>
        <v>0</v>
      </c>
    </row>
    <row r="16" spans="1:5" ht="21" hidden="1" customHeight="1" x14ac:dyDescent="0.5">
      <c r="A16" s="88" t="s">
        <v>642</v>
      </c>
      <c r="B16" s="84">
        <f>สระบุรี!S17</f>
        <v>0</v>
      </c>
      <c r="C16" s="84">
        <f>สระบุรี!AD17</f>
        <v>0</v>
      </c>
      <c r="D16" s="84">
        <f>สระบุรี!AK17</f>
        <v>0</v>
      </c>
      <c r="E16" s="80">
        <f t="shared" si="0"/>
        <v>0</v>
      </c>
    </row>
    <row r="17" spans="1:5" ht="21" customHeight="1" x14ac:dyDescent="0.5">
      <c r="A17" s="88" t="s">
        <v>23</v>
      </c>
      <c r="B17" s="84">
        <f>สระบุรี!S18</f>
        <v>32</v>
      </c>
      <c r="C17" s="84">
        <f>สระบุรี!AD18</f>
        <v>32</v>
      </c>
      <c r="D17" s="84">
        <f>สระบุรี!AK18</f>
        <v>18</v>
      </c>
      <c r="E17" s="80">
        <f t="shared" si="0"/>
        <v>563</v>
      </c>
    </row>
    <row r="18" spans="1:5" ht="21" customHeight="1" x14ac:dyDescent="0.5">
      <c r="A18" s="88" t="s">
        <v>643</v>
      </c>
      <c r="B18" s="84">
        <f>สระบุรี!S19</f>
        <v>11</v>
      </c>
      <c r="C18" s="84">
        <f>สระบุรี!AD19</f>
        <v>11</v>
      </c>
      <c r="D18" s="84">
        <f>สระบุรี!AK19</f>
        <v>8</v>
      </c>
      <c r="E18" s="80">
        <f t="shared" si="0"/>
        <v>727</v>
      </c>
    </row>
    <row r="20" spans="1:5" ht="24" x14ac:dyDescent="0.5">
      <c r="A20" s="314" t="s">
        <v>1044</v>
      </c>
      <c r="B20" s="314"/>
      <c r="C20" s="314"/>
      <c r="D20" s="245" t="str">
        <f>A$5</f>
        <v>สระบุรี</v>
      </c>
      <c r="E20" s="246"/>
    </row>
    <row r="21" spans="1:5" ht="24" x14ac:dyDescent="0.5">
      <c r="A21" s="246" t="s">
        <v>1015</v>
      </c>
      <c r="B21" s="246"/>
      <c r="C21" s="246"/>
      <c r="D21" s="246"/>
      <c r="E21" s="246"/>
    </row>
    <row r="22" spans="1:5" ht="24" x14ac:dyDescent="0.5">
      <c r="A22" s="246" t="s">
        <v>1016</v>
      </c>
      <c r="B22" s="246"/>
      <c r="C22" s="246"/>
      <c r="D22" s="246"/>
      <c r="E22" s="246"/>
    </row>
    <row r="23" spans="1:5" ht="24" x14ac:dyDescent="0.5">
      <c r="A23" s="246"/>
      <c r="B23" s="246"/>
      <c r="C23" s="246"/>
      <c r="D23" s="246"/>
      <c r="E23" s="246"/>
    </row>
    <row r="24" spans="1:5" ht="24" x14ac:dyDescent="0.5">
      <c r="A24" s="246"/>
      <c r="B24" s="246"/>
      <c r="C24" s="246"/>
      <c r="D24" s="246"/>
      <c r="E24" s="246"/>
    </row>
    <row r="25" spans="1:5" ht="24" x14ac:dyDescent="0.5">
      <c r="A25" s="246"/>
      <c r="B25" s="246"/>
      <c r="C25" s="246"/>
      <c r="D25" s="246"/>
      <c r="E25" s="246"/>
    </row>
    <row r="26" spans="1:5" ht="24" x14ac:dyDescent="0.5">
      <c r="A26" s="246" t="s">
        <v>1017</v>
      </c>
      <c r="B26" s="246"/>
      <c r="C26" s="314" t="s">
        <v>1018</v>
      </c>
      <c r="D26" s="314"/>
      <c r="E26" s="247" t="str">
        <f>"จังหวัด"&amp;D20</f>
        <v>จังหวัดสระบุรี</v>
      </c>
    </row>
    <row r="27" spans="1:5" ht="24" x14ac:dyDescent="0.5">
      <c r="A27" s="246" t="s">
        <v>1019</v>
      </c>
      <c r="B27" s="246"/>
      <c r="C27" s="246"/>
      <c r="D27" s="247" t="s">
        <v>1020</v>
      </c>
      <c r="E27" s="246"/>
    </row>
  </sheetData>
  <mergeCells count="3">
    <mergeCell ref="A3:A4"/>
    <mergeCell ref="A20:C20"/>
    <mergeCell ref="C26:D26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Z17"/>
  <sheetViews>
    <sheetView zoomScale="120" zoomScaleNormal="120" workbookViewId="0">
      <pane xSplit="1" ySplit="5" topLeftCell="W6" activePane="bottomRight" state="frozen"/>
      <selection activeCell="AB18" sqref="AB18"/>
      <selection pane="topRight" activeCell="AB18" sqref="AB18"/>
      <selection pane="bottomLeft" activeCell="AB18" sqref="AB18"/>
      <selection pane="bottomRight" activeCell="AB18" sqref="AB18"/>
    </sheetView>
  </sheetViews>
  <sheetFormatPr defaultColWidth="9" defaultRowHeight="21.75" x14ac:dyDescent="0.2"/>
  <cols>
    <col min="1" max="1" width="13.75" style="5" customWidth="1"/>
    <col min="2" max="2" width="9.375" style="5" customWidth="1"/>
    <col min="3" max="3" width="10" style="5" customWidth="1"/>
    <col min="4" max="4" width="9.625" style="5" customWidth="1"/>
    <col min="5" max="5" width="6.875" style="5" customWidth="1"/>
    <col min="6" max="6" width="9.125" style="5" customWidth="1"/>
    <col min="7" max="7" width="9.75" style="5" customWidth="1"/>
    <col min="8" max="11" width="7" style="5" customWidth="1"/>
    <col min="12" max="12" width="8.75" style="5" customWidth="1"/>
    <col min="13" max="13" width="8.75" style="5" hidden="1" customWidth="1"/>
    <col min="14" max="14" width="8" style="5" hidden="1" customWidth="1"/>
    <col min="15" max="18" width="7.25" style="5" customWidth="1"/>
    <col min="19" max="20" width="9.25" style="5" customWidth="1"/>
    <col min="21" max="21" width="6.125" style="5" customWidth="1"/>
    <col min="22" max="22" width="10" style="5" customWidth="1"/>
    <col min="23" max="24" width="9.875" style="5" customWidth="1"/>
    <col min="25" max="27" width="9.625" style="5" customWidth="1"/>
    <col min="28" max="28" width="8" style="5" customWidth="1"/>
    <col min="29" max="29" width="8.75" style="5" customWidth="1"/>
    <col min="30" max="31" width="9" style="5" customWidth="1"/>
    <col min="32" max="32" width="7.125" style="5" customWidth="1"/>
    <col min="33" max="33" width="10.625" style="5" customWidth="1"/>
    <col min="34" max="35" width="9.375" style="5" customWidth="1"/>
    <col min="36" max="36" width="7.25" style="5" customWidth="1"/>
    <col min="37" max="38" width="8.375" style="5" customWidth="1"/>
    <col min="39" max="39" width="7.375" style="5" customWidth="1"/>
    <col min="40" max="40" width="7.625" style="5" customWidth="1"/>
    <col min="41" max="41" width="6.125" style="5" hidden="1" customWidth="1"/>
    <col min="42" max="43" width="6.875" style="5" hidden="1" customWidth="1"/>
    <col min="44" max="45" width="7.25" style="5" customWidth="1"/>
    <col min="46" max="46" width="7.75" style="5" customWidth="1"/>
    <col min="47" max="48" width="7.375" style="5" customWidth="1"/>
    <col min="49" max="49" width="7.25" style="5" customWidth="1"/>
    <col min="50" max="16384" width="9" style="5"/>
  </cols>
  <sheetData>
    <row r="1" spans="1:52" ht="21" customHeight="1" x14ac:dyDescent="0.2">
      <c r="A1" s="87" t="s">
        <v>1039</v>
      </c>
      <c r="B1" s="1"/>
      <c r="C1" s="2"/>
      <c r="D1" s="2"/>
      <c r="E1" s="3"/>
      <c r="F1" s="2"/>
      <c r="G1" s="2"/>
      <c r="H1" s="4"/>
      <c r="I1" s="4"/>
      <c r="J1" s="4"/>
      <c r="K1" s="2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52" ht="15" customHeight="1" x14ac:dyDescent="0.2">
      <c r="A2" s="6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2"/>
      <c r="AE2" s="2"/>
      <c r="AF2" s="2"/>
      <c r="AG2" s="2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52" ht="21" customHeight="1" x14ac:dyDescent="0.2">
      <c r="A3" s="302" t="s">
        <v>12</v>
      </c>
      <c r="B3" s="296" t="s">
        <v>1040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296" t="s">
        <v>0</v>
      </c>
      <c r="W3" s="297"/>
      <c r="X3" s="297"/>
      <c r="Y3" s="297"/>
      <c r="Z3" s="297"/>
      <c r="AA3" s="297"/>
      <c r="AB3" s="297"/>
      <c r="AC3" s="297"/>
      <c r="AD3" s="297"/>
      <c r="AE3" s="297"/>
      <c r="AF3" s="298"/>
      <c r="AG3" s="296" t="s">
        <v>1</v>
      </c>
      <c r="AH3" s="297"/>
      <c r="AI3" s="297"/>
      <c r="AJ3" s="297"/>
      <c r="AK3" s="297"/>
      <c r="AL3" s="297"/>
      <c r="AM3" s="298"/>
      <c r="AN3" s="296" t="s">
        <v>2</v>
      </c>
      <c r="AO3" s="297"/>
      <c r="AP3" s="297"/>
      <c r="AQ3" s="297"/>
      <c r="AR3" s="297"/>
      <c r="AS3" s="297"/>
      <c r="AT3" s="297"/>
      <c r="AU3" s="297"/>
      <c r="AV3" s="297"/>
      <c r="AW3" s="298"/>
    </row>
    <row r="4" spans="1:52" ht="21" customHeight="1" x14ac:dyDescent="0.2">
      <c r="A4" s="303"/>
      <c r="B4" s="7" t="s">
        <v>3</v>
      </c>
      <c r="C4" s="296" t="s">
        <v>4</v>
      </c>
      <c r="D4" s="297"/>
      <c r="E4" s="298"/>
      <c r="F4" s="296" t="s">
        <v>5</v>
      </c>
      <c r="G4" s="298"/>
      <c r="H4" s="299" t="str">
        <f>"สศก. "&amp;" วิเคราะห์"</f>
        <v>สศก.  วิเคราะห์</v>
      </c>
      <c r="I4" s="300"/>
      <c r="J4" s="300"/>
      <c r="K4" s="300"/>
      <c r="L4" s="300"/>
      <c r="M4" s="300"/>
      <c r="N4" s="301"/>
      <c r="O4" s="305" t="str">
        <f>"มติที่ประชุม (ปลูกใหม่/โค่นทิ้ง 2 ม.ค.-31 ธ.ค.65)"</f>
        <v>มติที่ประชุม (ปลูกใหม่/โค่นทิ้ง 2 ม.ค.-31 ธ.ค.65)</v>
      </c>
      <c r="P4" s="306"/>
      <c r="Q4" s="306"/>
      <c r="R4" s="306"/>
      <c r="S4" s="306"/>
      <c r="T4" s="306"/>
      <c r="U4" s="307"/>
      <c r="V4" s="7" t="s">
        <v>7</v>
      </c>
      <c r="W4" s="299" t="str">
        <f>"สศก. "&amp;" วิเคราะห์"</f>
        <v>สศก.  วิเคราะห์</v>
      </c>
      <c r="X4" s="300"/>
      <c r="Y4" s="300"/>
      <c r="Z4" s="300"/>
      <c r="AA4" s="301"/>
      <c r="AB4" s="305" t="s">
        <v>1041</v>
      </c>
      <c r="AC4" s="306"/>
      <c r="AD4" s="306"/>
      <c r="AE4" s="306"/>
      <c r="AF4" s="307"/>
      <c r="AG4" s="7" t="s">
        <v>7</v>
      </c>
      <c r="AH4" s="308" t="s">
        <v>1014</v>
      </c>
      <c r="AI4" s="309"/>
      <c r="AJ4" s="310"/>
      <c r="AK4" s="305" t="s">
        <v>6</v>
      </c>
      <c r="AL4" s="306"/>
      <c r="AM4" s="307"/>
      <c r="AN4" s="7" t="s">
        <v>7</v>
      </c>
      <c r="AO4" s="296" t="s">
        <v>4</v>
      </c>
      <c r="AP4" s="297"/>
      <c r="AQ4" s="298"/>
      <c r="AR4" s="308" t="s">
        <v>1024</v>
      </c>
      <c r="AS4" s="309"/>
      <c r="AT4" s="310"/>
      <c r="AU4" s="305" t="s">
        <v>6</v>
      </c>
      <c r="AV4" s="306"/>
      <c r="AW4" s="307"/>
      <c r="AX4" s="312" t="s">
        <v>1011</v>
      </c>
      <c r="AY4" s="313"/>
      <c r="AZ4" s="313"/>
    </row>
    <row r="5" spans="1:52" ht="21" customHeight="1" x14ac:dyDescent="0.2">
      <c r="A5" s="304"/>
      <c r="B5" s="9">
        <v>2565</v>
      </c>
      <c r="C5" s="8">
        <f>$B5</f>
        <v>2565</v>
      </c>
      <c r="D5" s="8">
        <f>C5+1</f>
        <v>2566</v>
      </c>
      <c r="E5" s="8" t="s">
        <v>8</v>
      </c>
      <c r="F5" s="8">
        <f>$B5</f>
        <v>2565</v>
      </c>
      <c r="G5" s="8">
        <f>F5+1</f>
        <v>2566</v>
      </c>
      <c r="H5" s="10" t="s">
        <v>9</v>
      </c>
      <c r="I5" s="10" t="s">
        <v>1007</v>
      </c>
      <c r="J5" s="10" t="s">
        <v>1008</v>
      </c>
      <c r="K5" s="10" t="s">
        <v>1009</v>
      </c>
      <c r="L5" s="10">
        <f>$B5+1</f>
        <v>2566</v>
      </c>
      <c r="M5" s="10" t="s">
        <v>62</v>
      </c>
      <c r="N5" s="10" t="s">
        <v>8</v>
      </c>
      <c r="O5" s="11" t="s">
        <v>9</v>
      </c>
      <c r="P5" s="11" t="s">
        <v>1007</v>
      </c>
      <c r="Q5" s="11" t="s">
        <v>1008</v>
      </c>
      <c r="R5" s="11" t="s">
        <v>1009</v>
      </c>
      <c r="S5" s="12">
        <f>$B5+1</f>
        <v>2566</v>
      </c>
      <c r="T5" s="12" t="s">
        <v>62</v>
      </c>
      <c r="U5" s="12" t="s">
        <v>8</v>
      </c>
      <c r="V5" s="9">
        <f>$B5</f>
        <v>2565</v>
      </c>
      <c r="W5" s="13" t="s">
        <v>10</v>
      </c>
      <c r="X5" s="14" t="s">
        <v>11</v>
      </c>
      <c r="Y5" s="10">
        <f>V5+1</f>
        <v>2566</v>
      </c>
      <c r="Z5" s="10" t="s">
        <v>62</v>
      </c>
      <c r="AA5" s="10" t="s">
        <v>8</v>
      </c>
      <c r="AB5" s="11" t="s">
        <v>10</v>
      </c>
      <c r="AC5" s="11" t="s">
        <v>11</v>
      </c>
      <c r="AD5" s="12">
        <f>V5+1</f>
        <v>2566</v>
      </c>
      <c r="AE5" s="12" t="s">
        <v>62</v>
      </c>
      <c r="AF5" s="12" t="s">
        <v>8</v>
      </c>
      <c r="AG5" s="9">
        <f>$B5</f>
        <v>2565</v>
      </c>
      <c r="AH5" s="10">
        <f>AG5+1</f>
        <v>2566</v>
      </c>
      <c r="AI5" s="10" t="s">
        <v>62</v>
      </c>
      <c r="AJ5" s="10" t="s">
        <v>8</v>
      </c>
      <c r="AK5" s="12">
        <f>AG5+1</f>
        <v>2566</v>
      </c>
      <c r="AL5" s="12" t="s">
        <v>62</v>
      </c>
      <c r="AM5" s="12" t="s">
        <v>8</v>
      </c>
      <c r="AN5" s="9">
        <f>$B5</f>
        <v>2565</v>
      </c>
      <c r="AO5" s="8">
        <f>$B5</f>
        <v>2565</v>
      </c>
      <c r="AP5" s="8">
        <f>AO5+1</f>
        <v>2566</v>
      </c>
      <c r="AQ5" s="8" t="s">
        <v>8</v>
      </c>
      <c r="AR5" s="10">
        <f>B5+1</f>
        <v>2566</v>
      </c>
      <c r="AS5" s="10" t="s">
        <v>62</v>
      </c>
      <c r="AT5" s="10" t="s">
        <v>8</v>
      </c>
      <c r="AU5" s="11">
        <f>AN5+1</f>
        <v>2566</v>
      </c>
      <c r="AV5" s="11" t="s">
        <v>62</v>
      </c>
      <c r="AW5" s="12" t="s">
        <v>8</v>
      </c>
      <c r="AX5" s="251" t="s">
        <v>1012</v>
      </c>
      <c r="AY5" s="311" t="s">
        <v>1013</v>
      </c>
      <c r="AZ5" s="311"/>
    </row>
    <row r="6" spans="1:52" x14ac:dyDescent="0.5">
      <c r="A6" s="57" t="s">
        <v>24</v>
      </c>
      <c r="B6" s="58">
        <f t="shared" ref="B6" si="0">SUM(B7:B17)</f>
        <v>390</v>
      </c>
      <c r="C6" s="17">
        <f>SUM(C7:C17)</f>
        <v>420</v>
      </c>
      <c r="D6" s="17">
        <f>SUM(D7:D17)</f>
        <v>427</v>
      </c>
      <c r="E6" s="18">
        <f t="shared" ref="E6:E17" si="1">IFERROR(ROUND((D6-C6)/C6*100,2),0)</f>
        <v>1.67</v>
      </c>
      <c r="F6" s="17">
        <f t="shared" ref="F6:G6" si="2">SUM(F7:F17)</f>
        <v>251.56</v>
      </c>
      <c r="G6" s="17">
        <f t="shared" si="2"/>
        <v>60.75</v>
      </c>
      <c r="H6" s="59">
        <f t="shared" ref="H6:J6" si="3">SUM(H7:H17)</f>
        <v>15</v>
      </c>
      <c r="I6" s="59">
        <f t="shared" si="3"/>
        <v>0</v>
      </c>
      <c r="J6" s="59">
        <f t="shared" si="3"/>
        <v>11</v>
      </c>
      <c r="K6" s="19">
        <f>SUM(K7:K17)</f>
        <v>11</v>
      </c>
      <c r="L6" s="19">
        <f>SUM(L7:L17)</f>
        <v>394</v>
      </c>
      <c r="M6" s="19">
        <f t="shared" ref="M6:M17" si="4">L6-B6</f>
        <v>4</v>
      </c>
      <c r="N6" s="20">
        <f t="shared" ref="N6:N17" si="5">(L6-B6)/B6*100</f>
        <v>1.0256410256410255</v>
      </c>
      <c r="O6" s="21">
        <f>SUM(O7:O17)</f>
        <v>19</v>
      </c>
      <c r="P6" s="21">
        <f t="shared" ref="P6:S6" si="6">SUM(P7:P17)</f>
        <v>6</v>
      </c>
      <c r="Q6" s="21">
        <f t="shared" si="6"/>
        <v>11</v>
      </c>
      <c r="R6" s="21">
        <f t="shared" si="6"/>
        <v>17</v>
      </c>
      <c r="S6" s="22">
        <f t="shared" si="6"/>
        <v>392</v>
      </c>
      <c r="T6" s="22">
        <f t="shared" ref="T6:T17" si="7">S6-B6</f>
        <v>2</v>
      </c>
      <c r="U6" s="23">
        <f t="shared" ref="U6:U17" si="8">(S6-B6)/B6*100</f>
        <v>0.51282051282051277</v>
      </c>
      <c r="V6" s="58">
        <f t="shared" ref="V6" si="9">SUM(V7:V17)</f>
        <v>375</v>
      </c>
      <c r="W6" s="19">
        <f>SUM(W7:W17)</f>
        <v>6</v>
      </c>
      <c r="X6" s="19">
        <f>SUM(X7:X17)</f>
        <v>364</v>
      </c>
      <c r="Y6" s="19">
        <f>SUM(Y7:Y17)</f>
        <v>370</v>
      </c>
      <c r="Z6" s="19">
        <f t="shared" ref="Z6:Z17" si="10">Y6-V6</f>
        <v>-5</v>
      </c>
      <c r="AA6" s="93">
        <f t="shared" ref="AA6:AA17" si="11">Z6/V6*100</f>
        <v>-1.3333333333333335</v>
      </c>
      <c r="AB6" s="21">
        <f>SUM(AB7:AB17)</f>
        <v>0</v>
      </c>
      <c r="AC6" s="21">
        <f>SUM(AC7:AC17)</f>
        <v>364</v>
      </c>
      <c r="AD6" s="25">
        <f>SUM(AD7:AD17)</f>
        <v>364</v>
      </c>
      <c r="AE6" s="25">
        <f t="shared" ref="AE6:AE17" si="12">AD6-V6</f>
        <v>-11</v>
      </c>
      <c r="AF6" s="23">
        <f t="shared" ref="AF6:AF17" si="13">AE6/V6*100</f>
        <v>-2.9333333333333331</v>
      </c>
      <c r="AG6" s="16">
        <v>113.34</v>
      </c>
      <c r="AH6" s="26">
        <v>128</v>
      </c>
      <c r="AI6" s="26">
        <f>AH6-AG6</f>
        <v>14.659999999999997</v>
      </c>
      <c r="AJ6" s="20">
        <f t="shared" ref="AJ6:AJ17" si="14">(AH6-AG6)/AG6*100</f>
        <v>12.934533262749245</v>
      </c>
      <c r="AK6" s="97">
        <f>ROUND(SUM(AK7:AK17),0)</f>
        <v>125</v>
      </c>
      <c r="AL6" s="22">
        <f>AK6-AG6</f>
        <v>11.659999999999997</v>
      </c>
      <c r="AM6" s="23">
        <f t="shared" ref="AM6:AM17" si="15">(AK6-AG6)/AG6*100</f>
        <v>10.287630139403561</v>
      </c>
      <c r="AN6" s="27">
        <v>302</v>
      </c>
      <c r="AO6" s="262">
        <v>398</v>
      </c>
      <c r="AP6" s="262">
        <v>63</v>
      </c>
      <c r="AQ6" s="24">
        <f t="shared" ref="AQ6:AQ17" si="16">IFERROR((AP6-AO6)/AO6*100,0)</f>
        <v>-84.170854271356788</v>
      </c>
      <c r="AR6" s="28">
        <v>346</v>
      </c>
      <c r="AS6" s="28">
        <f t="shared" ref="AS6:AS17" si="17">AR6-AN6</f>
        <v>44</v>
      </c>
      <c r="AT6" s="20">
        <f t="shared" ref="AT6:AT17" si="18">(AR6-AN6)/AN6*100</f>
        <v>14.569536423841059</v>
      </c>
      <c r="AU6" s="29">
        <f>IFERROR(ROUND(AK6/AD6*1000,0),0)</f>
        <v>343</v>
      </c>
      <c r="AV6" s="29">
        <f t="shared" ref="AV6:AV17" si="19">AU6-AN6</f>
        <v>41</v>
      </c>
      <c r="AW6" s="23">
        <f t="shared" ref="AW6:AW17" si="20">(AU6-AN6)/AN6*100</f>
        <v>13.576158940397351</v>
      </c>
      <c r="AX6" s="222">
        <f t="shared" ref="AX6:AX17" si="21">IFERROR(ROUND((AK6/AD6)*1000,0),0)</f>
        <v>343</v>
      </c>
      <c r="AY6" s="223">
        <f>AU6-AX6</f>
        <v>0</v>
      </c>
      <c r="AZ6" s="222" t="b">
        <f>AU6=AX6</f>
        <v>1</v>
      </c>
    </row>
    <row r="7" spans="1:52" x14ac:dyDescent="0.5">
      <c r="A7" s="60" t="s">
        <v>25</v>
      </c>
      <c r="B7" s="30">
        <v>11</v>
      </c>
      <c r="C7" s="31">
        <v>24</v>
      </c>
      <c r="D7" s="31">
        <v>16</v>
      </c>
      <c r="E7" s="32">
        <f t="shared" si="1"/>
        <v>-33.33</v>
      </c>
      <c r="F7" s="31">
        <v>9.25</v>
      </c>
      <c r="G7" s="31">
        <v>9.75</v>
      </c>
      <c r="H7" s="33">
        <v>0</v>
      </c>
      <c r="I7" s="33">
        <v>0</v>
      </c>
      <c r="J7" s="33">
        <v>0</v>
      </c>
      <c r="K7" s="33">
        <v>0</v>
      </c>
      <c r="L7" s="33">
        <f t="shared" ref="L7:L17" si="22">B7+H7-K7</f>
        <v>11</v>
      </c>
      <c r="M7" s="33">
        <f t="shared" si="4"/>
        <v>0</v>
      </c>
      <c r="N7" s="34">
        <f t="shared" si="5"/>
        <v>0</v>
      </c>
      <c r="O7" s="61">
        <v>5</v>
      </c>
      <c r="P7" s="61"/>
      <c r="Q7" s="61"/>
      <c r="R7" s="61">
        <f>P7+Q7</f>
        <v>0</v>
      </c>
      <c r="S7" s="36">
        <f t="shared" ref="S7:S17" si="23">B7+$O7-$R7</f>
        <v>16</v>
      </c>
      <c r="T7" s="36">
        <f t="shared" si="7"/>
        <v>5</v>
      </c>
      <c r="U7" s="37">
        <f t="shared" si="8"/>
        <v>45.454545454545453</v>
      </c>
      <c r="V7" s="38">
        <v>11</v>
      </c>
      <c r="W7" s="33">
        <v>0</v>
      </c>
      <c r="X7" s="33">
        <v>11</v>
      </c>
      <c r="Y7" s="33">
        <v>11</v>
      </c>
      <c r="Z7" s="33">
        <f t="shared" si="10"/>
        <v>0</v>
      </c>
      <c r="AA7" s="94">
        <f t="shared" si="11"/>
        <v>0</v>
      </c>
      <c r="AB7" s="61">
        <v>0</v>
      </c>
      <c r="AC7" s="35">
        <f t="shared" ref="AC7:AC17" si="24">V7-Q7</f>
        <v>11</v>
      </c>
      <c r="AD7" s="40">
        <f t="shared" ref="AD7:AD17" si="25">$V7-Q7+$AB7</f>
        <v>11</v>
      </c>
      <c r="AE7" s="40">
        <f t="shared" si="12"/>
        <v>0</v>
      </c>
      <c r="AF7" s="200">
        <f t="shared" si="13"/>
        <v>0</v>
      </c>
      <c r="AG7" s="259">
        <v>2.86</v>
      </c>
      <c r="AH7" s="34">
        <v>2.95</v>
      </c>
      <c r="AI7" s="33">
        <f t="shared" ref="AI7:AI17" si="26">AH7-AG7</f>
        <v>9.0000000000000302E-2</v>
      </c>
      <c r="AJ7" s="34">
        <f t="shared" si="14"/>
        <v>3.1468531468531578</v>
      </c>
      <c r="AK7" s="37">
        <f>ROUND((AU7*AD7)/1000,2)</f>
        <v>2.95</v>
      </c>
      <c r="AL7" s="36">
        <f t="shared" ref="AL7:AL17" si="27">AK7-AG7</f>
        <v>9.0000000000000302E-2</v>
      </c>
      <c r="AM7" s="37">
        <f t="shared" si="15"/>
        <v>3.1468531468531578</v>
      </c>
      <c r="AN7" s="42">
        <v>260</v>
      </c>
      <c r="AO7" s="237">
        <v>38</v>
      </c>
      <c r="AP7" s="237">
        <v>0</v>
      </c>
      <c r="AQ7" s="39">
        <f t="shared" si="16"/>
        <v>-100</v>
      </c>
      <c r="AR7" s="44">
        <v>268</v>
      </c>
      <c r="AS7" s="44">
        <f t="shared" si="17"/>
        <v>8</v>
      </c>
      <c r="AT7" s="34">
        <f t="shared" si="18"/>
        <v>3.0769230769230771</v>
      </c>
      <c r="AU7" s="45">
        <v>268</v>
      </c>
      <c r="AV7" s="45">
        <f t="shared" si="19"/>
        <v>8</v>
      </c>
      <c r="AW7" s="37">
        <f t="shared" si="20"/>
        <v>3.0769230769230771</v>
      </c>
      <c r="AX7" s="222">
        <f t="shared" si="21"/>
        <v>268</v>
      </c>
      <c r="AY7" s="223">
        <f>AU7-AX7</f>
        <v>0</v>
      </c>
      <c r="AZ7" s="222" t="b">
        <f>AU7=AX7</f>
        <v>1</v>
      </c>
    </row>
    <row r="8" spans="1:52" x14ac:dyDescent="0.5">
      <c r="A8" s="62" t="s">
        <v>27</v>
      </c>
      <c r="B8" s="30">
        <v>29</v>
      </c>
      <c r="C8" s="31">
        <v>28</v>
      </c>
      <c r="D8" s="31">
        <v>28</v>
      </c>
      <c r="E8" s="48">
        <f t="shared" si="1"/>
        <v>0</v>
      </c>
      <c r="F8" s="31">
        <v>28.75</v>
      </c>
      <c r="G8" s="31">
        <v>0</v>
      </c>
      <c r="H8" s="33">
        <v>0</v>
      </c>
      <c r="I8" s="33">
        <v>0</v>
      </c>
      <c r="J8" s="33">
        <v>0</v>
      </c>
      <c r="K8" s="33">
        <v>0</v>
      </c>
      <c r="L8" s="49">
        <f t="shared" si="22"/>
        <v>29</v>
      </c>
      <c r="M8" s="49">
        <f t="shared" si="4"/>
        <v>0</v>
      </c>
      <c r="N8" s="41">
        <f t="shared" si="5"/>
        <v>0</v>
      </c>
      <c r="O8" s="56"/>
      <c r="P8" s="56"/>
      <c r="Q8" s="56"/>
      <c r="R8" s="61">
        <f t="shared" ref="R8:R17" si="28">P8+Q8</f>
        <v>0</v>
      </c>
      <c r="S8" s="50">
        <f t="shared" si="23"/>
        <v>29</v>
      </c>
      <c r="T8" s="50">
        <f t="shared" si="7"/>
        <v>0</v>
      </c>
      <c r="U8" s="51">
        <f t="shared" si="8"/>
        <v>0</v>
      </c>
      <c r="V8" s="38">
        <v>21</v>
      </c>
      <c r="W8" s="33">
        <v>5</v>
      </c>
      <c r="X8" s="33">
        <v>21</v>
      </c>
      <c r="Y8" s="49">
        <v>26</v>
      </c>
      <c r="Z8" s="49">
        <f t="shared" si="10"/>
        <v>5</v>
      </c>
      <c r="AA8" s="95">
        <f t="shared" si="11"/>
        <v>23.809523809523807</v>
      </c>
      <c r="AB8" s="56">
        <v>0</v>
      </c>
      <c r="AC8" s="35">
        <f t="shared" si="24"/>
        <v>21</v>
      </c>
      <c r="AD8" s="40">
        <f t="shared" si="25"/>
        <v>21</v>
      </c>
      <c r="AE8" s="53">
        <f t="shared" si="12"/>
        <v>0</v>
      </c>
      <c r="AF8" s="51">
        <f t="shared" si="13"/>
        <v>0</v>
      </c>
      <c r="AG8" s="38">
        <v>5</v>
      </c>
      <c r="AH8" s="49">
        <v>6</v>
      </c>
      <c r="AI8" s="49">
        <f t="shared" si="26"/>
        <v>1</v>
      </c>
      <c r="AJ8" s="41">
        <f t="shared" si="14"/>
        <v>20</v>
      </c>
      <c r="AK8" s="50">
        <f>ROUND((AU8*AD8)/1000,0)</f>
        <v>7</v>
      </c>
      <c r="AL8" s="50">
        <f t="shared" si="27"/>
        <v>2</v>
      </c>
      <c r="AM8" s="51">
        <f t="shared" si="15"/>
        <v>40</v>
      </c>
      <c r="AN8" s="42">
        <v>238</v>
      </c>
      <c r="AO8" s="237">
        <v>0</v>
      </c>
      <c r="AP8" s="237">
        <v>200</v>
      </c>
      <c r="AQ8" s="52">
        <f t="shared" si="16"/>
        <v>0</v>
      </c>
      <c r="AR8" s="44">
        <v>231</v>
      </c>
      <c r="AS8" s="54">
        <f t="shared" si="17"/>
        <v>-7</v>
      </c>
      <c r="AT8" s="41">
        <f t="shared" si="18"/>
        <v>-2.9411764705882351</v>
      </c>
      <c r="AU8" s="55">
        <v>333</v>
      </c>
      <c r="AV8" s="55">
        <f t="shared" si="19"/>
        <v>95</v>
      </c>
      <c r="AW8" s="51">
        <f t="shared" si="20"/>
        <v>39.915966386554622</v>
      </c>
      <c r="AX8" s="222">
        <f t="shared" si="21"/>
        <v>333</v>
      </c>
      <c r="AY8" s="223">
        <f t="shared" ref="AY8:AY17" si="29">AU8-AX8</f>
        <v>0</v>
      </c>
      <c r="AZ8" s="222" t="b">
        <f t="shared" ref="AZ8:AZ17" si="30">AU8=AX8</f>
        <v>1</v>
      </c>
    </row>
    <row r="9" spans="1:52" x14ac:dyDescent="0.5">
      <c r="A9" s="62" t="s">
        <v>29</v>
      </c>
      <c r="B9" s="30">
        <v>62</v>
      </c>
      <c r="C9" s="31">
        <v>59</v>
      </c>
      <c r="D9" s="31">
        <v>74</v>
      </c>
      <c r="E9" s="48">
        <f t="shared" si="1"/>
        <v>25.42</v>
      </c>
      <c r="F9" s="31">
        <v>21</v>
      </c>
      <c r="G9" s="31">
        <v>0</v>
      </c>
      <c r="H9" s="33">
        <v>12</v>
      </c>
      <c r="I9" s="33">
        <v>0</v>
      </c>
      <c r="J9" s="33">
        <v>10</v>
      </c>
      <c r="K9" s="33">
        <v>10</v>
      </c>
      <c r="L9" s="49">
        <f t="shared" si="22"/>
        <v>64</v>
      </c>
      <c r="M9" s="49">
        <f t="shared" si="4"/>
        <v>2</v>
      </c>
      <c r="N9" s="41">
        <f t="shared" si="5"/>
        <v>3.225806451612903</v>
      </c>
      <c r="O9" s="56">
        <v>12</v>
      </c>
      <c r="P9" s="56"/>
      <c r="Q9" s="56">
        <v>10</v>
      </c>
      <c r="R9" s="61">
        <f t="shared" si="28"/>
        <v>10</v>
      </c>
      <c r="S9" s="50">
        <f t="shared" si="23"/>
        <v>64</v>
      </c>
      <c r="T9" s="50">
        <f t="shared" si="7"/>
        <v>2</v>
      </c>
      <c r="U9" s="51">
        <f t="shared" si="8"/>
        <v>3.225806451612903</v>
      </c>
      <c r="V9" s="38">
        <v>62</v>
      </c>
      <c r="W9" s="33">
        <v>0</v>
      </c>
      <c r="X9" s="33">
        <v>52</v>
      </c>
      <c r="Y9" s="49">
        <v>52</v>
      </c>
      <c r="Z9" s="49">
        <f t="shared" si="10"/>
        <v>-10</v>
      </c>
      <c r="AA9" s="95">
        <f t="shared" si="11"/>
        <v>-16.129032258064516</v>
      </c>
      <c r="AB9" s="56">
        <v>0</v>
      </c>
      <c r="AC9" s="35">
        <f t="shared" si="24"/>
        <v>52</v>
      </c>
      <c r="AD9" s="40">
        <f t="shared" si="25"/>
        <v>52</v>
      </c>
      <c r="AE9" s="53">
        <f t="shared" si="12"/>
        <v>-10</v>
      </c>
      <c r="AF9" s="51">
        <f t="shared" si="13"/>
        <v>-16.129032258064516</v>
      </c>
      <c r="AG9" s="38">
        <v>19</v>
      </c>
      <c r="AH9" s="49">
        <v>18</v>
      </c>
      <c r="AI9" s="49">
        <f t="shared" si="26"/>
        <v>-1</v>
      </c>
      <c r="AJ9" s="41">
        <f t="shared" si="14"/>
        <v>-5.2631578947368416</v>
      </c>
      <c r="AK9" s="50">
        <f>ROUND((AU9*AD9)/1000,0)</f>
        <v>16</v>
      </c>
      <c r="AL9" s="50">
        <f t="shared" si="27"/>
        <v>-3</v>
      </c>
      <c r="AM9" s="51">
        <f t="shared" si="15"/>
        <v>-15.789473684210526</v>
      </c>
      <c r="AN9" s="42">
        <v>306</v>
      </c>
      <c r="AO9" s="237">
        <v>133</v>
      </c>
      <c r="AP9" s="237">
        <v>278</v>
      </c>
      <c r="AQ9" s="52">
        <f t="shared" si="16"/>
        <v>109.02255639097744</v>
      </c>
      <c r="AR9" s="44">
        <v>346</v>
      </c>
      <c r="AS9" s="54">
        <f t="shared" si="17"/>
        <v>40</v>
      </c>
      <c r="AT9" s="41">
        <f t="shared" si="18"/>
        <v>13.071895424836603</v>
      </c>
      <c r="AU9" s="55">
        <v>308</v>
      </c>
      <c r="AV9" s="55">
        <f t="shared" si="19"/>
        <v>2</v>
      </c>
      <c r="AW9" s="51">
        <f t="shared" si="20"/>
        <v>0.65359477124183007</v>
      </c>
      <c r="AX9" s="222">
        <f t="shared" si="21"/>
        <v>308</v>
      </c>
      <c r="AY9" s="223">
        <f t="shared" si="29"/>
        <v>0</v>
      </c>
      <c r="AZ9" s="222" t="b">
        <f t="shared" si="30"/>
        <v>1</v>
      </c>
    </row>
    <row r="10" spans="1:52" hidden="1" x14ac:dyDescent="0.5">
      <c r="A10" s="62" t="s">
        <v>31</v>
      </c>
      <c r="B10" s="30">
        <v>0</v>
      </c>
      <c r="C10" s="31">
        <v>0</v>
      </c>
      <c r="D10" s="31">
        <v>0</v>
      </c>
      <c r="E10" s="48">
        <f t="shared" si="1"/>
        <v>0</v>
      </c>
      <c r="F10" s="31">
        <v>0.375</v>
      </c>
      <c r="G10" s="31">
        <v>0</v>
      </c>
      <c r="H10" s="33">
        <v>0</v>
      </c>
      <c r="I10" s="33">
        <v>0</v>
      </c>
      <c r="J10" s="33">
        <v>0</v>
      </c>
      <c r="K10" s="33">
        <v>0</v>
      </c>
      <c r="L10" s="49">
        <f t="shared" si="22"/>
        <v>0</v>
      </c>
      <c r="M10" s="49">
        <f t="shared" si="4"/>
        <v>0</v>
      </c>
      <c r="N10" s="41" t="e">
        <f t="shared" si="5"/>
        <v>#DIV/0!</v>
      </c>
      <c r="O10" s="56"/>
      <c r="P10" s="56"/>
      <c r="Q10" s="56"/>
      <c r="R10" s="61">
        <f t="shared" si="28"/>
        <v>0</v>
      </c>
      <c r="S10" s="50">
        <f t="shared" si="23"/>
        <v>0</v>
      </c>
      <c r="T10" s="50">
        <f t="shared" si="7"/>
        <v>0</v>
      </c>
      <c r="U10" s="51" t="e">
        <f t="shared" si="8"/>
        <v>#DIV/0!</v>
      </c>
      <c r="V10" s="38">
        <v>0</v>
      </c>
      <c r="W10" s="33">
        <v>0</v>
      </c>
      <c r="X10" s="33">
        <v>0</v>
      </c>
      <c r="Y10" s="49">
        <v>0</v>
      </c>
      <c r="Z10" s="49">
        <f t="shared" si="10"/>
        <v>0</v>
      </c>
      <c r="AA10" s="95" t="e">
        <f t="shared" si="11"/>
        <v>#DIV/0!</v>
      </c>
      <c r="AB10" s="56"/>
      <c r="AC10" s="35">
        <f t="shared" si="24"/>
        <v>0</v>
      </c>
      <c r="AD10" s="40">
        <f t="shared" si="25"/>
        <v>0</v>
      </c>
      <c r="AE10" s="53">
        <f t="shared" si="12"/>
        <v>0</v>
      </c>
      <c r="AF10" s="51" t="e">
        <f t="shared" si="13"/>
        <v>#DIV/0!</v>
      </c>
      <c r="AG10" s="38">
        <v>0</v>
      </c>
      <c r="AH10" s="49">
        <v>0</v>
      </c>
      <c r="AI10" s="49">
        <f t="shared" si="26"/>
        <v>0</v>
      </c>
      <c r="AJ10" s="41" t="e">
        <f t="shared" si="14"/>
        <v>#DIV/0!</v>
      </c>
      <c r="AK10" s="50">
        <f>ROUND((AU10*AD10)/1000,0)</f>
        <v>0</v>
      </c>
      <c r="AL10" s="50">
        <f t="shared" si="27"/>
        <v>0</v>
      </c>
      <c r="AM10" s="51" t="e">
        <f t="shared" si="15"/>
        <v>#DIV/0!</v>
      </c>
      <c r="AN10" s="42">
        <v>0</v>
      </c>
      <c r="AO10" s="237" t="s">
        <v>105</v>
      </c>
      <c r="AP10" s="237" t="s">
        <v>105</v>
      </c>
      <c r="AQ10" s="52">
        <f t="shared" si="16"/>
        <v>0</v>
      </c>
      <c r="AR10" s="44">
        <v>0</v>
      </c>
      <c r="AS10" s="54">
        <f t="shared" si="17"/>
        <v>0</v>
      </c>
      <c r="AT10" s="41" t="e">
        <f t="shared" si="18"/>
        <v>#DIV/0!</v>
      </c>
      <c r="AU10" s="55"/>
      <c r="AV10" s="55">
        <f t="shared" si="19"/>
        <v>0</v>
      </c>
      <c r="AW10" s="51" t="e">
        <f t="shared" si="20"/>
        <v>#DIV/0!</v>
      </c>
      <c r="AX10" s="222">
        <f t="shared" si="21"/>
        <v>0</v>
      </c>
      <c r="AY10" s="223">
        <f t="shared" si="29"/>
        <v>0</v>
      </c>
      <c r="AZ10" s="222" t="b">
        <f t="shared" si="30"/>
        <v>1</v>
      </c>
    </row>
    <row r="11" spans="1:52" x14ac:dyDescent="0.5">
      <c r="A11" s="62" t="s">
        <v>30</v>
      </c>
      <c r="B11" s="30">
        <v>4</v>
      </c>
      <c r="C11" s="31">
        <v>0</v>
      </c>
      <c r="D11" s="31">
        <v>0</v>
      </c>
      <c r="E11" s="48">
        <f t="shared" si="1"/>
        <v>0</v>
      </c>
      <c r="F11" s="31">
        <v>2.5625</v>
      </c>
      <c r="G11" s="31">
        <v>0</v>
      </c>
      <c r="H11" s="33">
        <v>0</v>
      </c>
      <c r="I11" s="33">
        <v>0</v>
      </c>
      <c r="J11" s="33">
        <v>0</v>
      </c>
      <c r="K11" s="33">
        <v>0</v>
      </c>
      <c r="L11" s="49">
        <f t="shared" si="22"/>
        <v>4</v>
      </c>
      <c r="M11" s="49">
        <f t="shared" si="4"/>
        <v>0</v>
      </c>
      <c r="N11" s="41">
        <f t="shared" si="5"/>
        <v>0</v>
      </c>
      <c r="O11" s="56"/>
      <c r="P11" s="56"/>
      <c r="Q11" s="56">
        <v>1</v>
      </c>
      <c r="R11" s="61">
        <f t="shared" si="28"/>
        <v>1</v>
      </c>
      <c r="S11" s="50">
        <f t="shared" si="23"/>
        <v>3</v>
      </c>
      <c r="T11" s="50">
        <f t="shared" si="7"/>
        <v>-1</v>
      </c>
      <c r="U11" s="51">
        <f t="shared" si="8"/>
        <v>-25</v>
      </c>
      <c r="V11" s="38">
        <v>4</v>
      </c>
      <c r="W11" s="33">
        <v>0</v>
      </c>
      <c r="X11" s="33">
        <v>4</v>
      </c>
      <c r="Y11" s="49">
        <v>4</v>
      </c>
      <c r="Z11" s="49">
        <f t="shared" si="10"/>
        <v>0</v>
      </c>
      <c r="AA11" s="95">
        <f t="shared" si="11"/>
        <v>0</v>
      </c>
      <c r="AB11" s="56">
        <v>0</v>
      </c>
      <c r="AC11" s="35">
        <f t="shared" si="24"/>
        <v>3</v>
      </c>
      <c r="AD11" s="40">
        <f t="shared" si="25"/>
        <v>3</v>
      </c>
      <c r="AE11" s="53">
        <f t="shared" si="12"/>
        <v>-1</v>
      </c>
      <c r="AF11" s="51">
        <f t="shared" si="13"/>
        <v>-25</v>
      </c>
      <c r="AG11" s="259">
        <v>0.48</v>
      </c>
      <c r="AH11" s="41">
        <v>0.5</v>
      </c>
      <c r="AI11" s="49">
        <f t="shared" si="26"/>
        <v>2.0000000000000018E-2</v>
      </c>
      <c r="AJ11" s="41">
        <f t="shared" si="14"/>
        <v>4.1666666666666705</v>
      </c>
      <c r="AK11" s="37">
        <f>ROUND((AU11*AD11)/1000,2)</f>
        <v>0.35</v>
      </c>
      <c r="AL11" s="50">
        <f t="shared" si="27"/>
        <v>-0.13</v>
      </c>
      <c r="AM11" s="51">
        <f t="shared" si="15"/>
        <v>-27.083333333333336</v>
      </c>
      <c r="AN11" s="42">
        <v>120</v>
      </c>
      <c r="AO11" s="237" t="s">
        <v>105</v>
      </c>
      <c r="AP11" s="237" t="s">
        <v>105</v>
      </c>
      <c r="AQ11" s="52">
        <f t="shared" si="16"/>
        <v>0</v>
      </c>
      <c r="AR11" s="44">
        <v>125</v>
      </c>
      <c r="AS11" s="54">
        <f t="shared" si="17"/>
        <v>5</v>
      </c>
      <c r="AT11" s="41">
        <f t="shared" si="18"/>
        <v>4.1666666666666661</v>
      </c>
      <c r="AU11" s="55">
        <v>117</v>
      </c>
      <c r="AV11" s="55">
        <f t="shared" si="19"/>
        <v>-3</v>
      </c>
      <c r="AW11" s="51">
        <f t="shared" si="20"/>
        <v>-2.5</v>
      </c>
      <c r="AX11" s="222">
        <f t="shared" si="21"/>
        <v>117</v>
      </c>
      <c r="AY11" s="223">
        <f t="shared" si="29"/>
        <v>0</v>
      </c>
      <c r="AZ11" s="222" t="b">
        <f t="shared" si="30"/>
        <v>1</v>
      </c>
    </row>
    <row r="12" spans="1:52" x14ac:dyDescent="0.5">
      <c r="A12" s="62" t="s">
        <v>26</v>
      </c>
      <c r="B12" s="30">
        <v>45</v>
      </c>
      <c r="C12" s="31">
        <v>0</v>
      </c>
      <c r="D12" s="31">
        <v>0</v>
      </c>
      <c r="E12" s="48">
        <f t="shared" si="1"/>
        <v>0</v>
      </c>
      <c r="F12" s="31">
        <v>8.25</v>
      </c>
      <c r="G12" s="31">
        <v>1</v>
      </c>
      <c r="H12" s="33">
        <v>0</v>
      </c>
      <c r="I12" s="33">
        <v>0</v>
      </c>
      <c r="J12" s="33">
        <v>0</v>
      </c>
      <c r="K12" s="33">
        <v>0</v>
      </c>
      <c r="L12" s="49">
        <f t="shared" si="22"/>
        <v>45</v>
      </c>
      <c r="M12" s="49">
        <f t="shared" si="4"/>
        <v>0</v>
      </c>
      <c r="N12" s="41">
        <f t="shared" si="5"/>
        <v>0</v>
      </c>
      <c r="O12" s="56"/>
      <c r="P12" s="56"/>
      <c r="Q12" s="56"/>
      <c r="R12" s="61">
        <f t="shared" si="28"/>
        <v>0</v>
      </c>
      <c r="S12" s="50">
        <f t="shared" si="23"/>
        <v>45</v>
      </c>
      <c r="T12" s="50">
        <f t="shared" si="7"/>
        <v>0</v>
      </c>
      <c r="U12" s="51">
        <f t="shared" si="8"/>
        <v>0</v>
      </c>
      <c r="V12" s="38">
        <v>45</v>
      </c>
      <c r="W12" s="33">
        <v>0</v>
      </c>
      <c r="X12" s="33">
        <v>45</v>
      </c>
      <c r="Y12" s="49">
        <v>45</v>
      </c>
      <c r="Z12" s="49">
        <f t="shared" si="10"/>
        <v>0</v>
      </c>
      <c r="AA12" s="95">
        <f t="shared" si="11"/>
        <v>0</v>
      </c>
      <c r="AB12" s="56">
        <v>0</v>
      </c>
      <c r="AC12" s="35">
        <f t="shared" si="24"/>
        <v>45</v>
      </c>
      <c r="AD12" s="40">
        <f t="shared" si="25"/>
        <v>45</v>
      </c>
      <c r="AE12" s="53">
        <f t="shared" si="12"/>
        <v>0</v>
      </c>
      <c r="AF12" s="51">
        <f t="shared" si="13"/>
        <v>0</v>
      </c>
      <c r="AG12" s="38">
        <v>13</v>
      </c>
      <c r="AH12" s="49">
        <v>14</v>
      </c>
      <c r="AI12" s="49">
        <f t="shared" si="26"/>
        <v>1</v>
      </c>
      <c r="AJ12" s="41">
        <f t="shared" si="14"/>
        <v>7.6923076923076925</v>
      </c>
      <c r="AK12" s="50">
        <f>ROUND((AU12*AD12)/1000,0)</f>
        <v>14</v>
      </c>
      <c r="AL12" s="50">
        <f t="shared" si="27"/>
        <v>1</v>
      </c>
      <c r="AM12" s="51">
        <f t="shared" si="15"/>
        <v>7.6923076923076925</v>
      </c>
      <c r="AN12" s="42">
        <v>289</v>
      </c>
      <c r="AO12" s="237" t="s">
        <v>105</v>
      </c>
      <c r="AP12" s="237" t="s">
        <v>105</v>
      </c>
      <c r="AQ12" s="52">
        <f t="shared" si="16"/>
        <v>0</v>
      </c>
      <c r="AR12" s="44">
        <v>311</v>
      </c>
      <c r="AS12" s="54">
        <f t="shared" si="17"/>
        <v>22</v>
      </c>
      <c r="AT12" s="41">
        <f t="shared" si="18"/>
        <v>7.6124567474048446</v>
      </c>
      <c r="AU12" s="55">
        <v>311</v>
      </c>
      <c r="AV12" s="55">
        <f t="shared" si="19"/>
        <v>22</v>
      </c>
      <c r="AW12" s="51">
        <f t="shared" si="20"/>
        <v>7.6124567474048446</v>
      </c>
      <c r="AX12" s="222">
        <f t="shared" si="21"/>
        <v>311</v>
      </c>
      <c r="AY12" s="223">
        <f t="shared" si="29"/>
        <v>0</v>
      </c>
      <c r="AZ12" s="222" t="b">
        <f t="shared" si="30"/>
        <v>1</v>
      </c>
    </row>
    <row r="13" spans="1:52" x14ac:dyDescent="0.5">
      <c r="A13" s="261" t="s">
        <v>32</v>
      </c>
      <c r="B13" s="30">
        <v>146</v>
      </c>
      <c r="C13" s="31">
        <v>133</v>
      </c>
      <c r="D13" s="31">
        <v>133</v>
      </c>
      <c r="E13" s="48">
        <f t="shared" si="1"/>
        <v>0</v>
      </c>
      <c r="F13" s="260">
        <v>147.6225</v>
      </c>
      <c r="G13" s="31">
        <v>50</v>
      </c>
      <c r="H13" s="33">
        <v>3</v>
      </c>
      <c r="I13" s="33">
        <v>0</v>
      </c>
      <c r="J13" s="33">
        <v>1</v>
      </c>
      <c r="K13" s="33">
        <v>1</v>
      </c>
      <c r="L13" s="49">
        <f t="shared" si="22"/>
        <v>148</v>
      </c>
      <c r="M13" s="49">
        <f t="shared" si="4"/>
        <v>2</v>
      </c>
      <c r="N13" s="41">
        <f t="shared" si="5"/>
        <v>1.3698630136986301</v>
      </c>
      <c r="O13" s="56">
        <v>2</v>
      </c>
      <c r="P13" s="56"/>
      <c r="Q13" s="56"/>
      <c r="R13" s="61">
        <f t="shared" si="28"/>
        <v>0</v>
      </c>
      <c r="S13" s="50">
        <f t="shared" si="23"/>
        <v>148</v>
      </c>
      <c r="T13" s="50">
        <f t="shared" si="7"/>
        <v>2</v>
      </c>
      <c r="U13" s="51">
        <f t="shared" si="8"/>
        <v>1.3698630136986301</v>
      </c>
      <c r="V13" s="38">
        <v>146</v>
      </c>
      <c r="W13" s="33">
        <v>0</v>
      </c>
      <c r="X13" s="33">
        <v>145</v>
      </c>
      <c r="Y13" s="49">
        <v>145</v>
      </c>
      <c r="Z13" s="49">
        <f t="shared" si="10"/>
        <v>-1</v>
      </c>
      <c r="AA13" s="95">
        <f t="shared" si="11"/>
        <v>-0.68493150684931503</v>
      </c>
      <c r="AB13" s="56">
        <v>0</v>
      </c>
      <c r="AC13" s="35">
        <f t="shared" si="24"/>
        <v>146</v>
      </c>
      <c r="AD13" s="40">
        <f t="shared" si="25"/>
        <v>146</v>
      </c>
      <c r="AE13" s="53">
        <f t="shared" si="12"/>
        <v>0</v>
      </c>
      <c r="AF13" s="51">
        <f t="shared" si="13"/>
        <v>0</v>
      </c>
      <c r="AG13" s="38">
        <v>45</v>
      </c>
      <c r="AH13" s="49">
        <v>56</v>
      </c>
      <c r="AI13" s="49">
        <f t="shared" si="26"/>
        <v>11</v>
      </c>
      <c r="AJ13" s="41">
        <f t="shared" si="14"/>
        <v>24.444444444444443</v>
      </c>
      <c r="AK13" s="50">
        <f>ROUND((AU13*AD13)/1000,0)</f>
        <v>56</v>
      </c>
      <c r="AL13" s="50">
        <f t="shared" si="27"/>
        <v>11</v>
      </c>
      <c r="AM13" s="51">
        <f t="shared" si="15"/>
        <v>24.444444444444443</v>
      </c>
      <c r="AN13" s="42">
        <v>308</v>
      </c>
      <c r="AO13" s="237">
        <v>0</v>
      </c>
      <c r="AP13" s="237">
        <v>0</v>
      </c>
      <c r="AQ13" s="52">
        <f t="shared" si="16"/>
        <v>0</v>
      </c>
      <c r="AR13" s="44">
        <v>386</v>
      </c>
      <c r="AS13" s="54">
        <f t="shared" si="17"/>
        <v>78</v>
      </c>
      <c r="AT13" s="41">
        <f t="shared" si="18"/>
        <v>25.324675324675322</v>
      </c>
      <c r="AU13" s="55">
        <v>384</v>
      </c>
      <c r="AV13" s="55">
        <f t="shared" si="19"/>
        <v>76</v>
      </c>
      <c r="AW13" s="51">
        <f t="shared" si="20"/>
        <v>24.675324675324674</v>
      </c>
      <c r="AX13" s="222">
        <f t="shared" si="21"/>
        <v>384</v>
      </c>
      <c r="AY13" s="223">
        <f t="shared" si="29"/>
        <v>0</v>
      </c>
      <c r="AZ13" s="222" t="b">
        <f t="shared" si="30"/>
        <v>1</v>
      </c>
    </row>
    <row r="14" spans="1:52" hidden="1" x14ac:dyDescent="0.5">
      <c r="A14" s="62" t="s">
        <v>33</v>
      </c>
      <c r="B14" s="30">
        <v>0</v>
      </c>
      <c r="C14" s="31">
        <v>0</v>
      </c>
      <c r="D14" s="31">
        <v>0</v>
      </c>
      <c r="E14" s="48">
        <f t="shared" si="1"/>
        <v>0</v>
      </c>
      <c r="F14" s="31">
        <v>0</v>
      </c>
      <c r="G14" s="31">
        <v>0</v>
      </c>
      <c r="H14" s="33">
        <v>0</v>
      </c>
      <c r="I14" s="33">
        <v>0</v>
      </c>
      <c r="J14" s="33">
        <v>0</v>
      </c>
      <c r="K14" s="33">
        <v>0</v>
      </c>
      <c r="L14" s="49">
        <f t="shared" si="22"/>
        <v>0</v>
      </c>
      <c r="M14" s="49">
        <f t="shared" si="4"/>
        <v>0</v>
      </c>
      <c r="N14" s="41" t="e">
        <f t="shared" si="5"/>
        <v>#DIV/0!</v>
      </c>
      <c r="O14" s="56"/>
      <c r="P14" s="56"/>
      <c r="Q14" s="56"/>
      <c r="R14" s="61">
        <f t="shared" si="28"/>
        <v>0</v>
      </c>
      <c r="S14" s="50">
        <f t="shared" si="23"/>
        <v>0</v>
      </c>
      <c r="T14" s="50">
        <f t="shared" si="7"/>
        <v>0</v>
      </c>
      <c r="U14" s="51" t="e">
        <f t="shared" si="8"/>
        <v>#DIV/0!</v>
      </c>
      <c r="V14" s="38">
        <v>0</v>
      </c>
      <c r="W14" s="33">
        <v>0</v>
      </c>
      <c r="X14" s="33">
        <v>0</v>
      </c>
      <c r="Y14" s="49">
        <v>0</v>
      </c>
      <c r="Z14" s="49">
        <f t="shared" si="10"/>
        <v>0</v>
      </c>
      <c r="AA14" s="95" t="e">
        <f t="shared" si="11"/>
        <v>#DIV/0!</v>
      </c>
      <c r="AB14" s="56"/>
      <c r="AC14" s="35">
        <f t="shared" si="24"/>
        <v>0</v>
      </c>
      <c r="AD14" s="40">
        <f t="shared" si="25"/>
        <v>0</v>
      </c>
      <c r="AE14" s="53">
        <f t="shared" si="12"/>
        <v>0</v>
      </c>
      <c r="AF14" s="51" t="e">
        <f t="shared" si="13"/>
        <v>#DIV/0!</v>
      </c>
      <c r="AG14" s="38">
        <v>0</v>
      </c>
      <c r="AH14" s="49">
        <v>0</v>
      </c>
      <c r="AI14" s="49">
        <f t="shared" si="26"/>
        <v>0</v>
      </c>
      <c r="AJ14" s="41" t="e">
        <f t="shared" si="14"/>
        <v>#DIV/0!</v>
      </c>
      <c r="AK14" s="50">
        <f>ROUND((AU14*AD14)/1000,0)</f>
        <v>0</v>
      </c>
      <c r="AL14" s="50">
        <f t="shared" si="27"/>
        <v>0</v>
      </c>
      <c r="AM14" s="51" t="e">
        <f t="shared" si="15"/>
        <v>#DIV/0!</v>
      </c>
      <c r="AN14" s="42">
        <v>0</v>
      </c>
      <c r="AO14" s="237" t="s">
        <v>105</v>
      </c>
      <c r="AP14" s="237" t="s">
        <v>105</v>
      </c>
      <c r="AQ14" s="52">
        <f t="shared" si="16"/>
        <v>0</v>
      </c>
      <c r="AR14" s="44">
        <v>0</v>
      </c>
      <c r="AS14" s="54">
        <f t="shared" si="17"/>
        <v>0</v>
      </c>
      <c r="AT14" s="41" t="e">
        <f t="shared" si="18"/>
        <v>#DIV/0!</v>
      </c>
      <c r="AU14" s="55"/>
      <c r="AV14" s="55">
        <f t="shared" si="19"/>
        <v>0</v>
      </c>
      <c r="AW14" s="51" t="e">
        <f t="shared" si="20"/>
        <v>#DIV/0!</v>
      </c>
      <c r="AX14" s="222">
        <f t="shared" si="21"/>
        <v>0</v>
      </c>
      <c r="AY14" s="223">
        <f t="shared" si="29"/>
        <v>0</v>
      </c>
      <c r="AZ14" s="222" t="b">
        <f t="shared" si="30"/>
        <v>1</v>
      </c>
    </row>
    <row r="15" spans="1:52" x14ac:dyDescent="0.5">
      <c r="A15" s="62" t="s">
        <v>34</v>
      </c>
      <c r="B15" s="30">
        <v>1</v>
      </c>
      <c r="C15" s="31">
        <v>0</v>
      </c>
      <c r="D15" s="31">
        <v>0</v>
      </c>
      <c r="E15" s="48">
        <f t="shared" si="1"/>
        <v>0</v>
      </c>
      <c r="F15" s="31">
        <v>0</v>
      </c>
      <c r="G15" s="31">
        <v>0</v>
      </c>
      <c r="H15" s="33">
        <v>0</v>
      </c>
      <c r="I15" s="33">
        <v>0</v>
      </c>
      <c r="J15" s="33">
        <v>0</v>
      </c>
      <c r="K15" s="33">
        <v>0</v>
      </c>
      <c r="L15" s="49">
        <f t="shared" si="22"/>
        <v>1</v>
      </c>
      <c r="M15" s="49">
        <f t="shared" si="4"/>
        <v>0</v>
      </c>
      <c r="N15" s="41">
        <f t="shared" si="5"/>
        <v>0</v>
      </c>
      <c r="O15" s="56"/>
      <c r="P15" s="56"/>
      <c r="Q15" s="56"/>
      <c r="R15" s="61">
        <f t="shared" si="28"/>
        <v>0</v>
      </c>
      <c r="S15" s="50">
        <f t="shared" si="23"/>
        <v>1</v>
      </c>
      <c r="T15" s="50">
        <f t="shared" si="7"/>
        <v>0</v>
      </c>
      <c r="U15" s="51">
        <f t="shared" si="8"/>
        <v>0</v>
      </c>
      <c r="V15" s="38">
        <v>0</v>
      </c>
      <c r="W15" s="33">
        <v>1</v>
      </c>
      <c r="X15" s="33">
        <v>0</v>
      </c>
      <c r="Y15" s="49">
        <v>1</v>
      </c>
      <c r="Z15" s="49">
        <f t="shared" si="10"/>
        <v>1</v>
      </c>
      <c r="AA15" s="95" t="e">
        <f t="shared" si="11"/>
        <v>#DIV/0!</v>
      </c>
      <c r="AB15" s="56">
        <v>0</v>
      </c>
      <c r="AC15" s="35">
        <f t="shared" si="24"/>
        <v>0</v>
      </c>
      <c r="AD15" s="40">
        <f t="shared" si="25"/>
        <v>0</v>
      </c>
      <c r="AE15" s="53">
        <f t="shared" si="12"/>
        <v>0</v>
      </c>
      <c r="AF15" s="51" t="e">
        <f t="shared" si="13"/>
        <v>#DIV/0!</v>
      </c>
      <c r="AG15" s="38">
        <v>0</v>
      </c>
      <c r="AH15" s="41">
        <v>0.18</v>
      </c>
      <c r="AI15" s="49">
        <f t="shared" si="26"/>
        <v>0.18</v>
      </c>
      <c r="AJ15" s="41" t="e">
        <f t="shared" si="14"/>
        <v>#DIV/0!</v>
      </c>
      <c r="AK15" s="37">
        <f>ROUND((AU15*AD15)/1000,2)</f>
        <v>0</v>
      </c>
      <c r="AL15" s="50">
        <f t="shared" si="27"/>
        <v>0</v>
      </c>
      <c r="AM15" s="51" t="e">
        <f t="shared" si="15"/>
        <v>#DIV/0!</v>
      </c>
      <c r="AN15" s="42">
        <v>0</v>
      </c>
      <c r="AO15" s="237" t="s">
        <v>105</v>
      </c>
      <c r="AP15" s="237" t="s">
        <v>105</v>
      </c>
      <c r="AQ15" s="52">
        <f t="shared" si="16"/>
        <v>0</v>
      </c>
      <c r="AR15" s="44">
        <v>180</v>
      </c>
      <c r="AS15" s="54">
        <f t="shared" si="17"/>
        <v>180</v>
      </c>
      <c r="AT15" s="41" t="e">
        <f t="shared" si="18"/>
        <v>#DIV/0!</v>
      </c>
      <c r="AU15" s="55">
        <v>0</v>
      </c>
      <c r="AV15" s="55">
        <f t="shared" si="19"/>
        <v>0</v>
      </c>
      <c r="AW15" s="51" t="e">
        <f t="shared" si="20"/>
        <v>#DIV/0!</v>
      </c>
      <c r="AX15" s="222">
        <f t="shared" si="21"/>
        <v>0</v>
      </c>
      <c r="AY15" s="223">
        <f t="shared" si="29"/>
        <v>0</v>
      </c>
      <c r="AZ15" s="222" t="b">
        <f t="shared" si="30"/>
        <v>1</v>
      </c>
    </row>
    <row r="16" spans="1:52" x14ac:dyDescent="0.5">
      <c r="A16" s="62" t="s">
        <v>35</v>
      </c>
      <c r="B16" s="30">
        <v>53</v>
      </c>
      <c r="C16" s="31">
        <v>90</v>
      </c>
      <c r="D16" s="31">
        <v>90</v>
      </c>
      <c r="E16" s="48">
        <f t="shared" si="1"/>
        <v>0</v>
      </c>
      <c r="F16" s="31">
        <v>3.25</v>
      </c>
      <c r="G16" s="31">
        <v>0</v>
      </c>
      <c r="H16" s="33">
        <v>0</v>
      </c>
      <c r="I16" s="33">
        <v>0</v>
      </c>
      <c r="J16" s="33">
        <v>0</v>
      </c>
      <c r="K16" s="33">
        <v>0</v>
      </c>
      <c r="L16" s="49">
        <f t="shared" si="22"/>
        <v>53</v>
      </c>
      <c r="M16" s="49">
        <f t="shared" si="4"/>
        <v>0</v>
      </c>
      <c r="N16" s="41">
        <f t="shared" si="5"/>
        <v>0</v>
      </c>
      <c r="O16" s="56"/>
      <c r="P16" s="56">
        <v>6</v>
      </c>
      <c r="Q16" s="56"/>
      <c r="R16" s="61">
        <f t="shared" si="28"/>
        <v>6</v>
      </c>
      <c r="S16" s="50">
        <f t="shared" si="23"/>
        <v>47</v>
      </c>
      <c r="T16" s="50">
        <f t="shared" si="7"/>
        <v>-6</v>
      </c>
      <c r="U16" s="51">
        <f t="shared" si="8"/>
        <v>-11.320754716981133</v>
      </c>
      <c r="V16" s="38">
        <v>47</v>
      </c>
      <c r="W16" s="33">
        <v>0</v>
      </c>
      <c r="X16" s="33">
        <v>47</v>
      </c>
      <c r="Y16" s="49">
        <v>47</v>
      </c>
      <c r="Z16" s="49">
        <f t="shared" si="10"/>
        <v>0</v>
      </c>
      <c r="AA16" s="95">
        <f t="shared" si="11"/>
        <v>0</v>
      </c>
      <c r="AB16" s="56">
        <v>0</v>
      </c>
      <c r="AC16" s="35">
        <f t="shared" si="24"/>
        <v>47</v>
      </c>
      <c r="AD16" s="40">
        <f t="shared" si="25"/>
        <v>47</v>
      </c>
      <c r="AE16" s="53">
        <f t="shared" si="12"/>
        <v>0</v>
      </c>
      <c r="AF16" s="51">
        <f t="shared" si="13"/>
        <v>0</v>
      </c>
      <c r="AG16" s="38">
        <v>11</v>
      </c>
      <c r="AH16" s="49">
        <v>12</v>
      </c>
      <c r="AI16" s="49">
        <f t="shared" si="26"/>
        <v>1</v>
      </c>
      <c r="AJ16" s="41">
        <f t="shared" si="14"/>
        <v>9.0909090909090917</v>
      </c>
      <c r="AK16" s="50">
        <f>ROUND((AU16*AD16)/1000,0)</f>
        <v>12</v>
      </c>
      <c r="AL16" s="50">
        <f t="shared" si="27"/>
        <v>1</v>
      </c>
      <c r="AM16" s="51">
        <f t="shared" si="15"/>
        <v>9.0909090909090917</v>
      </c>
      <c r="AN16" s="42">
        <v>234</v>
      </c>
      <c r="AO16" s="237">
        <v>1444</v>
      </c>
      <c r="AP16" s="237">
        <v>0</v>
      </c>
      <c r="AQ16" s="52">
        <f t="shared" si="16"/>
        <v>-100</v>
      </c>
      <c r="AR16" s="44">
        <v>255</v>
      </c>
      <c r="AS16" s="54">
        <f t="shared" si="17"/>
        <v>21</v>
      </c>
      <c r="AT16" s="41">
        <f t="shared" si="18"/>
        <v>8.9743589743589745</v>
      </c>
      <c r="AU16" s="55">
        <v>255</v>
      </c>
      <c r="AV16" s="55">
        <f t="shared" si="19"/>
        <v>21</v>
      </c>
      <c r="AW16" s="51">
        <f t="shared" si="20"/>
        <v>8.9743589743589745</v>
      </c>
      <c r="AX16" s="222">
        <f t="shared" si="21"/>
        <v>255</v>
      </c>
      <c r="AY16" s="223">
        <f t="shared" si="29"/>
        <v>0</v>
      </c>
      <c r="AZ16" s="222" t="b">
        <f t="shared" si="30"/>
        <v>1</v>
      </c>
    </row>
    <row r="17" spans="1:52" x14ac:dyDescent="0.5">
      <c r="A17" s="64" t="s">
        <v>28</v>
      </c>
      <c r="B17" s="219">
        <v>39</v>
      </c>
      <c r="C17" s="220">
        <v>86</v>
      </c>
      <c r="D17" s="220">
        <v>86</v>
      </c>
      <c r="E17" s="65">
        <f t="shared" si="1"/>
        <v>0</v>
      </c>
      <c r="F17" s="220">
        <v>30.5</v>
      </c>
      <c r="G17" s="220">
        <v>0</v>
      </c>
      <c r="H17" s="98">
        <v>0</v>
      </c>
      <c r="I17" s="98">
        <v>0</v>
      </c>
      <c r="J17" s="98">
        <v>0</v>
      </c>
      <c r="K17" s="98">
        <v>0</v>
      </c>
      <c r="L17" s="66">
        <f t="shared" si="22"/>
        <v>39</v>
      </c>
      <c r="M17" s="66">
        <f t="shared" si="4"/>
        <v>0</v>
      </c>
      <c r="N17" s="67">
        <f t="shared" si="5"/>
        <v>0</v>
      </c>
      <c r="O17" s="68"/>
      <c r="P17" s="68"/>
      <c r="Q17" s="68"/>
      <c r="R17" s="238">
        <f t="shared" si="28"/>
        <v>0</v>
      </c>
      <c r="S17" s="69">
        <f t="shared" si="23"/>
        <v>39</v>
      </c>
      <c r="T17" s="69">
        <f t="shared" si="7"/>
        <v>0</v>
      </c>
      <c r="U17" s="70">
        <f t="shared" si="8"/>
        <v>0</v>
      </c>
      <c r="V17" s="224">
        <v>39</v>
      </c>
      <c r="W17" s="98">
        <v>0</v>
      </c>
      <c r="X17" s="98">
        <v>39</v>
      </c>
      <c r="Y17" s="66">
        <v>39</v>
      </c>
      <c r="Z17" s="66">
        <f t="shared" si="10"/>
        <v>0</v>
      </c>
      <c r="AA17" s="96">
        <f t="shared" si="11"/>
        <v>0</v>
      </c>
      <c r="AB17" s="68">
        <v>0</v>
      </c>
      <c r="AC17" s="225">
        <f t="shared" si="24"/>
        <v>39</v>
      </c>
      <c r="AD17" s="99">
        <f t="shared" si="25"/>
        <v>39</v>
      </c>
      <c r="AE17" s="72">
        <f t="shared" si="12"/>
        <v>0</v>
      </c>
      <c r="AF17" s="70">
        <f t="shared" si="13"/>
        <v>0</v>
      </c>
      <c r="AG17" s="224">
        <v>17</v>
      </c>
      <c r="AH17" s="66">
        <v>18</v>
      </c>
      <c r="AI17" s="66">
        <f t="shared" si="26"/>
        <v>1</v>
      </c>
      <c r="AJ17" s="67">
        <f t="shared" si="14"/>
        <v>5.8823529411764701</v>
      </c>
      <c r="AK17" s="69">
        <f>ROUND((AU17*AD17)/1000,0)</f>
        <v>17</v>
      </c>
      <c r="AL17" s="69">
        <f t="shared" si="27"/>
        <v>0</v>
      </c>
      <c r="AM17" s="70">
        <f t="shared" si="15"/>
        <v>0</v>
      </c>
      <c r="AN17" s="226">
        <v>436</v>
      </c>
      <c r="AO17" s="237" t="s">
        <v>105</v>
      </c>
      <c r="AP17" s="237" t="s">
        <v>105</v>
      </c>
      <c r="AQ17" s="71">
        <f t="shared" si="16"/>
        <v>0</v>
      </c>
      <c r="AR17" s="100">
        <v>462</v>
      </c>
      <c r="AS17" s="73">
        <f t="shared" si="17"/>
        <v>26</v>
      </c>
      <c r="AT17" s="67">
        <f t="shared" si="18"/>
        <v>5.9633027522935782</v>
      </c>
      <c r="AU17" s="74">
        <v>436</v>
      </c>
      <c r="AV17" s="74">
        <f t="shared" si="19"/>
        <v>0</v>
      </c>
      <c r="AW17" s="70">
        <f t="shared" si="20"/>
        <v>0</v>
      </c>
      <c r="AX17" s="222">
        <f t="shared" si="21"/>
        <v>436</v>
      </c>
      <c r="AY17" s="223">
        <f t="shared" si="29"/>
        <v>0</v>
      </c>
      <c r="AZ17" s="222" t="b">
        <f t="shared" si="30"/>
        <v>1</v>
      </c>
    </row>
  </sheetData>
  <mergeCells count="18">
    <mergeCell ref="AX4:AZ4"/>
    <mergeCell ref="AY5:AZ5"/>
    <mergeCell ref="AN3:AW3"/>
    <mergeCell ref="C4:E4"/>
    <mergeCell ref="F4:G4"/>
    <mergeCell ref="H4:N4"/>
    <mergeCell ref="AO4:AQ4"/>
    <mergeCell ref="AR4:AT4"/>
    <mergeCell ref="AU4:AW4"/>
    <mergeCell ref="O4:U4"/>
    <mergeCell ref="AB4:AF4"/>
    <mergeCell ref="AH4:AJ4"/>
    <mergeCell ref="AK4:AM4"/>
    <mergeCell ref="W4:AA4"/>
    <mergeCell ref="A3:A5"/>
    <mergeCell ref="B3:U3"/>
    <mergeCell ref="V3:AF3"/>
    <mergeCell ref="AG3:AM3"/>
  </mergeCells>
  <conditionalFormatting sqref="AY6:AY17">
    <cfRule type="cellIs" dxfId="13" priority="1" operator="notEqual">
      <formula>0</formula>
    </cfRule>
  </conditionalFormatting>
  <conditionalFormatting sqref="AZ6:AZ17">
    <cfRule type="cellIs" priority="2" operator="equal">
      <formula>FALSE</formula>
    </cfRule>
    <cfRule type="cellIs" dxfId="12" priority="3" operator="equal">
      <formula>FALSE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E25"/>
  <sheetViews>
    <sheetView topLeftCell="A2" zoomScale="130" zoomScaleNormal="130" workbookViewId="0">
      <selection activeCell="AB18" sqref="AB18"/>
    </sheetView>
  </sheetViews>
  <sheetFormatPr defaultColWidth="9" defaultRowHeight="21.75" x14ac:dyDescent="0.5"/>
  <cols>
    <col min="1" max="1" width="17.125" style="85" customWidth="1"/>
    <col min="2" max="2" width="16.375" style="75" customWidth="1"/>
    <col min="3" max="3" width="20.625" style="75" customWidth="1"/>
    <col min="4" max="4" width="20.875" style="75" customWidth="1"/>
    <col min="5" max="5" width="16.375" style="75" customWidth="1"/>
    <col min="6" max="16384" width="9" style="75"/>
  </cols>
  <sheetData>
    <row r="1" spans="1:5" ht="21" customHeight="1" x14ac:dyDescent="0.5">
      <c r="A1" s="1" t="s">
        <v>1045</v>
      </c>
    </row>
    <row r="2" spans="1:5" ht="15" customHeight="1" x14ac:dyDescent="0.5">
      <c r="A2" s="1"/>
    </row>
    <row r="3" spans="1:5" ht="21" customHeight="1" x14ac:dyDescent="0.5">
      <c r="A3" s="293" t="s">
        <v>13</v>
      </c>
      <c r="B3" s="248" t="s">
        <v>80</v>
      </c>
      <c r="C3" s="248" t="s">
        <v>84</v>
      </c>
      <c r="D3" s="248" t="s">
        <v>85</v>
      </c>
      <c r="E3" s="249" t="s">
        <v>1021</v>
      </c>
    </row>
    <row r="4" spans="1:5" ht="21" customHeight="1" x14ac:dyDescent="0.5">
      <c r="A4" s="295"/>
      <c r="B4" s="250" t="s">
        <v>75</v>
      </c>
      <c r="C4" s="250" t="s">
        <v>75</v>
      </c>
      <c r="D4" s="250" t="s">
        <v>1022</v>
      </c>
      <c r="E4" s="250" t="s">
        <v>1023</v>
      </c>
    </row>
    <row r="5" spans="1:5" ht="21" customHeight="1" x14ac:dyDescent="0.5">
      <c r="A5" s="86" t="s">
        <v>24</v>
      </c>
      <c r="B5" s="81">
        <f>SUM(B6:B16)</f>
        <v>392</v>
      </c>
      <c r="C5" s="81">
        <f>SUM(C6:C16)</f>
        <v>364</v>
      </c>
      <c r="D5" s="81">
        <f>ROUND(SUM(D6:D16),0)</f>
        <v>125</v>
      </c>
      <c r="E5" s="82">
        <f t="shared" ref="E5:E16" si="0">IFERROR(ROUND((D5/C5)*1000,0),0)</f>
        <v>343</v>
      </c>
    </row>
    <row r="6" spans="1:5" ht="21" customHeight="1" x14ac:dyDescent="0.5">
      <c r="A6" s="60" t="s">
        <v>25</v>
      </c>
      <c r="B6" s="78">
        <f>ลพบุรี!S7</f>
        <v>16</v>
      </c>
      <c r="C6" s="78">
        <f>ลพบุรี!AD7</f>
        <v>11</v>
      </c>
      <c r="D6" s="243">
        <f>ลพบุรี!AK7</f>
        <v>2.95</v>
      </c>
      <c r="E6" s="83">
        <f t="shared" si="0"/>
        <v>268</v>
      </c>
    </row>
    <row r="7" spans="1:5" ht="21" customHeight="1" x14ac:dyDescent="0.5">
      <c r="A7" s="62" t="s">
        <v>27</v>
      </c>
      <c r="B7" s="84">
        <f>ลพบุรี!S8</f>
        <v>29</v>
      </c>
      <c r="C7" s="84">
        <f>ลพบุรี!AD8</f>
        <v>21</v>
      </c>
      <c r="D7" s="84">
        <f>ลพบุรี!AK8</f>
        <v>7</v>
      </c>
      <c r="E7" s="80">
        <f t="shared" si="0"/>
        <v>333</v>
      </c>
    </row>
    <row r="8" spans="1:5" ht="21" customHeight="1" x14ac:dyDescent="0.5">
      <c r="A8" s="62" t="s">
        <v>29</v>
      </c>
      <c r="B8" s="84">
        <f>ลพบุรี!S9</f>
        <v>64</v>
      </c>
      <c r="C8" s="84">
        <f>ลพบุรี!AD9</f>
        <v>52</v>
      </c>
      <c r="D8" s="84">
        <f>ลพบุรี!AK9</f>
        <v>16</v>
      </c>
      <c r="E8" s="80">
        <f t="shared" si="0"/>
        <v>308</v>
      </c>
    </row>
    <row r="9" spans="1:5" ht="21" hidden="1" customHeight="1" x14ac:dyDescent="0.5">
      <c r="A9" s="62" t="s">
        <v>31</v>
      </c>
      <c r="B9" s="84">
        <f>ลพบุรี!S10</f>
        <v>0</v>
      </c>
      <c r="C9" s="84">
        <f>ลพบุรี!AD10</f>
        <v>0</v>
      </c>
      <c r="D9" s="84">
        <f>ลพบุรี!AK10</f>
        <v>0</v>
      </c>
      <c r="E9" s="80">
        <f t="shared" si="0"/>
        <v>0</v>
      </c>
    </row>
    <row r="10" spans="1:5" ht="21" customHeight="1" x14ac:dyDescent="0.5">
      <c r="A10" s="62" t="s">
        <v>30</v>
      </c>
      <c r="B10" s="84">
        <f>ลพบุรี!S11</f>
        <v>3</v>
      </c>
      <c r="C10" s="84">
        <f>ลพบุรี!AD11</f>
        <v>3</v>
      </c>
      <c r="D10" s="244">
        <f>ลพบุรี!AK11</f>
        <v>0.35</v>
      </c>
      <c r="E10" s="80">
        <f t="shared" si="0"/>
        <v>117</v>
      </c>
    </row>
    <row r="11" spans="1:5" ht="21" customHeight="1" x14ac:dyDescent="0.5">
      <c r="A11" s="62" t="s">
        <v>26</v>
      </c>
      <c r="B11" s="84">
        <f>ลพบุรี!S12</f>
        <v>45</v>
      </c>
      <c r="C11" s="84">
        <f>ลพบุรี!AD12</f>
        <v>45</v>
      </c>
      <c r="D11" s="84">
        <f>ลพบุรี!AK12</f>
        <v>14</v>
      </c>
      <c r="E11" s="80">
        <f t="shared" si="0"/>
        <v>311</v>
      </c>
    </row>
    <row r="12" spans="1:5" ht="21" customHeight="1" x14ac:dyDescent="0.5">
      <c r="A12" s="62" t="s">
        <v>32</v>
      </c>
      <c r="B12" s="84">
        <f>ลพบุรี!S13</f>
        <v>148</v>
      </c>
      <c r="C12" s="84">
        <f>ลพบุรี!AD13</f>
        <v>146</v>
      </c>
      <c r="D12" s="84">
        <f>ลพบุรี!AK13</f>
        <v>56</v>
      </c>
      <c r="E12" s="80">
        <f t="shared" si="0"/>
        <v>384</v>
      </c>
    </row>
    <row r="13" spans="1:5" ht="21" hidden="1" customHeight="1" x14ac:dyDescent="0.5">
      <c r="A13" s="62" t="s">
        <v>33</v>
      </c>
      <c r="B13" s="84">
        <f>ลพบุรี!S14</f>
        <v>0</v>
      </c>
      <c r="C13" s="84">
        <f>ลพบุรี!AD14</f>
        <v>0</v>
      </c>
      <c r="D13" s="84">
        <f>ลพบุรี!AK14</f>
        <v>0</v>
      </c>
      <c r="E13" s="80">
        <f t="shared" si="0"/>
        <v>0</v>
      </c>
    </row>
    <row r="14" spans="1:5" ht="21" customHeight="1" x14ac:dyDescent="0.5">
      <c r="A14" s="62" t="s">
        <v>34</v>
      </c>
      <c r="B14" s="84">
        <f>ลพบุรี!S15</f>
        <v>1</v>
      </c>
      <c r="C14" s="84">
        <f>ลพบุรี!AD15</f>
        <v>0</v>
      </c>
      <c r="D14" s="84">
        <f>ลพบุรี!AK15</f>
        <v>0</v>
      </c>
      <c r="E14" s="80">
        <f t="shared" si="0"/>
        <v>0</v>
      </c>
    </row>
    <row r="15" spans="1:5" ht="21" customHeight="1" x14ac:dyDescent="0.5">
      <c r="A15" s="62" t="s">
        <v>35</v>
      </c>
      <c r="B15" s="84">
        <f>ลพบุรี!S16</f>
        <v>47</v>
      </c>
      <c r="C15" s="84">
        <f>ลพบุรี!AD16</f>
        <v>47</v>
      </c>
      <c r="D15" s="84">
        <f>ลพบุรี!AK16</f>
        <v>12</v>
      </c>
      <c r="E15" s="80">
        <f t="shared" si="0"/>
        <v>255</v>
      </c>
    </row>
    <row r="16" spans="1:5" ht="21" customHeight="1" x14ac:dyDescent="0.5">
      <c r="A16" s="63" t="s">
        <v>28</v>
      </c>
      <c r="B16" s="84">
        <f>ลพบุรี!S17</f>
        <v>39</v>
      </c>
      <c r="C16" s="84">
        <f>ลพบุรี!AD17</f>
        <v>39</v>
      </c>
      <c r="D16" s="84">
        <f>ลพบุรี!AK17</f>
        <v>17</v>
      </c>
      <c r="E16" s="80">
        <f t="shared" si="0"/>
        <v>436</v>
      </c>
    </row>
    <row r="18" spans="1:5" ht="24" x14ac:dyDescent="0.5">
      <c r="A18" s="314" t="s">
        <v>1044</v>
      </c>
      <c r="B18" s="314"/>
      <c r="C18" s="314"/>
      <c r="D18" s="245" t="str">
        <f>A$5</f>
        <v>ลพบุรี</v>
      </c>
      <c r="E18" s="246"/>
    </row>
    <row r="19" spans="1:5" ht="24" x14ac:dyDescent="0.5">
      <c r="A19" s="246" t="s">
        <v>1015</v>
      </c>
      <c r="B19" s="246"/>
      <c r="C19" s="246"/>
      <c r="D19" s="246"/>
      <c r="E19" s="246"/>
    </row>
    <row r="20" spans="1:5" ht="24" x14ac:dyDescent="0.5">
      <c r="A20" s="246" t="s">
        <v>1016</v>
      </c>
      <c r="B20" s="246"/>
      <c r="C20" s="246"/>
      <c r="D20" s="246"/>
      <c r="E20" s="246"/>
    </row>
    <row r="21" spans="1:5" ht="24" x14ac:dyDescent="0.5">
      <c r="A21" s="246"/>
      <c r="B21" s="246"/>
      <c r="C21" s="246"/>
      <c r="D21" s="246"/>
      <c r="E21" s="246"/>
    </row>
    <row r="22" spans="1:5" ht="24" x14ac:dyDescent="0.5">
      <c r="A22" s="246"/>
      <c r="B22" s="246"/>
      <c r="C22" s="246"/>
      <c r="D22" s="246"/>
      <c r="E22" s="246"/>
    </row>
    <row r="23" spans="1:5" ht="24" x14ac:dyDescent="0.5">
      <c r="A23" s="246"/>
      <c r="B23" s="246"/>
      <c r="C23" s="246"/>
      <c r="D23" s="246"/>
      <c r="E23" s="246"/>
    </row>
    <row r="24" spans="1:5" ht="24" x14ac:dyDescent="0.5">
      <c r="A24" s="246" t="s">
        <v>1017</v>
      </c>
      <c r="B24" s="246"/>
      <c r="C24" s="314" t="s">
        <v>1018</v>
      </c>
      <c r="D24" s="314"/>
      <c r="E24" s="247" t="str">
        <f>"จังหวัด"&amp;D18</f>
        <v>จังหวัดลพบุรี</v>
      </c>
    </row>
    <row r="25" spans="1:5" ht="24" x14ac:dyDescent="0.5">
      <c r="A25" s="246" t="s">
        <v>1019</v>
      </c>
      <c r="B25" s="246"/>
      <c r="C25" s="246"/>
      <c r="D25" s="247" t="s">
        <v>1020</v>
      </c>
      <c r="E25" s="246"/>
    </row>
  </sheetData>
  <mergeCells count="3">
    <mergeCell ref="A3:A4"/>
    <mergeCell ref="A18:C18"/>
    <mergeCell ref="C24:D24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Z16"/>
  <sheetViews>
    <sheetView zoomScale="120" zoomScaleNormal="120" workbookViewId="0">
      <pane xSplit="1" ySplit="5" topLeftCell="W6" activePane="bottomRight" state="frozen"/>
      <selection activeCell="AB18" sqref="AB18"/>
      <selection pane="topRight" activeCell="AB18" sqref="AB18"/>
      <selection pane="bottomLeft" activeCell="AB18" sqref="AB18"/>
      <selection pane="bottomRight" activeCell="AB18" sqref="AB18"/>
    </sheetView>
  </sheetViews>
  <sheetFormatPr defaultColWidth="9" defaultRowHeight="21.75" x14ac:dyDescent="0.2"/>
  <cols>
    <col min="1" max="1" width="13.75" style="5" customWidth="1"/>
    <col min="2" max="2" width="9.375" style="5" customWidth="1"/>
    <col min="3" max="3" width="10" style="5" customWidth="1"/>
    <col min="4" max="4" width="9.625" style="5" customWidth="1"/>
    <col min="5" max="5" width="6.875" style="5" customWidth="1"/>
    <col min="6" max="6" width="9.125" style="5" customWidth="1"/>
    <col min="7" max="7" width="9.75" style="5" customWidth="1"/>
    <col min="8" max="11" width="7" style="5" customWidth="1"/>
    <col min="12" max="13" width="8.75" style="5" customWidth="1"/>
    <col min="14" max="14" width="8" style="5" customWidth="1"/>
    <col min="15" max="18" width="7.25" style="5" customWidth="1"/>
    <col min="19" max="20" width="9.25" style="5" customWidth="1"/>
    <col min="21" max="21" width="6.125" style="5" customWidth="1"/>
    <col min="22" max="22" width="10" style="5" customWidth="1"/>
    <col min="23" max="24" width="9.875" style="5" customWidth="1"/>
    <col min="25" max="27" width="9.625" style="5" customWidth="1"/>
    <col min="28" max="28" width="8" style="5" customWidth="1"/>
    <col min="29" max="29" width="8.75" style="5" customWidth="1"/>
    <col min="30" max="31" width="9" style="5" customWidth="1"/>
    <col min="32" max="32" width="7.125" style="5" customWidth="1"/>
    <col min="33" max="33" width="10.625" style="5" customWidth="1"/>
    <col min="34" max="35" width="9.375" style="5" customWidth="1"/>
    <col min="36" max="36" width="7.25" style="5" customWidth="1"/>
    <col min="37" max="38" width="8.375" style="5" customWidth="1"/>
    <col min="39" max="39" width="7.375" style="5" customWidth="1"/>
    <col min="40" max="40" width="7.625" style="5" customWidth="1"/>
    <col min="41" max="41" width="6.125" style="5" customWidth="1"/>
    <col min="42" max="43" width="6.875" style="5" customWidth="1"/>
    <col min="44" max="44" width="7.25" style="5" customWidth="1"/>
    <col min="45" max="45" width="7.25" style="5" hidden="1" customWidth="1"/>
    <col min="46" max="46" width="7.75" style="5" hidden="1" customWidth="1"/>
    <col min="47" max="48" width="7.375" style="5" customWidth="1"/>
    <col min="49" max="49" width="7.25" style="5" customWidth="1"/>
    <col min="50" max="16384" width="9" style="5"/>
  </cols>
  <sheetData>
    <row r="1" spans="1:52" ht="21" customHeight="1" x14ac:dyDescent="0.2">
      <c r="A1" s="87" t="s">
        <v>1039</v>
      </c>
      <c r="B1" s="1"/>
      <c r="C1" s="2"/>
      <c r="D1" s="2"/>
      <c r="E1" s="3"/>
      <c r="F1" s="2"/>
      <c r="G1" s="2"/>
      <c r="H1" s="4"/>
      <c r="I1" s="4"/>
      <c r="J1" s="4"/>
      <c r="K1" s="2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52" ht="15" customHeight="1" x14ac:dyDescent="0.2">
      <c r="A2" s="6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2"/>
      <c r="AE2" s="2"/>
      <c r="AF2" s="2"/>
      <c r="AG2" s="2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52" ht="21" customHeight="1" x14ac:dyDescent="0.2">
      <c r="A3" s="302" t="s">
        <v>12</v>
      </c>
      <c r="B3" s="296" t="s">
        <v>1040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296" t="s">
        <v>0</v>
      </c>
      <c r="W3" s="297"/>
      <c r="X3" s="297"/>
      <c r="Y3" s="297"/>
      <c r="Z3" s="297"/>
      <c r="AA3" s="297"/>
      <c r="AB3" s="297"/>
      <c r="AC3" s="297"/>
      <c r="AD3" s="297"/>
      <c r="AE3" s="297"/>
      <c r="AF3" s="298"/>
      <c r="AG3" s="296" t="s">
        <v>1</v>
      </c>
      <c r="AH3" s="297"/>
      <c r="AI3" s="297"/>
      <c r="AJ3" s="297"/>
      <c r="AK3" s="297"/>
      <c r="AL3" s="297"/>
      <c r="AM3" s="298"/>
      <c r="AN3" s="296" t="s">
        <v>2</v>
      </c>
      <c r="AO3" s="297"/>
      <c r="AP3" s="297"/>
      <c r="AQ3" s="297"/>
      <c r="AR3" s="297"/>
      <c r="AS3" s="297"/>
      <c r="AT3" s="297"/>
      <c r="AU3" s="297"/>
      <c r="AV3" s="297"/>
      <c r="AW3" s="298"/>
    </row>
    <row r="4" spans="1:52" ht="21" customHeight="1" x14ac:dyDescent="0.2">
      <c r="A4" s="303"/>
      <c r="B4" s="7" t="s">
        <v>3</v>
      </c>
      <c r="C4" s="296" t="s">
        <v>4</v>
      </c>
      <c r="D4" s="297"/>
      <c r="E4" s="298"/>
      <c r="F4" s="296" t="s">
        <v>5</v>
      </c>
      <c r="G4" s="298"/>
      <c r="H4" s="299" t="str">
        <f>"สศก. "&amp;" วิเคราะห์"</f>
        <v>สศก.  วิเคราะห์</v>
      </c>
      <c r="I4" s="300"/>
      <c r="J4" s="300"/>
      <c r="K4" s="300"/>
      <c r="L4" s="300"/>
      <c r="M4" s="300"/>
      <c r="N4" s="301"/>
      <c r="O4" s="305" t="str">
        <f>"มติที่ประชุม (ปลูกใหม่/โค่นทิ้ง 2 ม.ค.-31 ธ.ค.65)"</f>
        <v>มติที่ประชุม (ปลูกใหม่/โค่นทิ้ง 2 ม.ค.-31 ธ.ค.65)</v>
      </c>
      <c r="P4" s="306"/>
      <c r="Q4" s="306"/>
      <c r="R4" s="306"/>
      <c r="S4" s="306"/>
      <c r="T4" s="306"/>
      <c r="U4" s="307"/>
      <c r="V4" s="7" t="s">
        <v>7</v>
      </c>
      <c r="W4" s="299" t="str">
        <f>"สศก. "&amp;" วิเคราะห์"</f>
        <v>สศก.  วิเคราะห์</v>
      </c>
      <c r="X4" s="300"/>
      <c r="Y4" s="300"/>
      <c r="Z4" s="300"/>
      <c r="AA4" s="301"/>
      <c r="AB4" s="305" t="s">
        <v>1041</v>
      </c>
      <c r="AC4" s="306"/>
      <c r="AD4" s="306"/>
      <c r="AE4" s="306"/>
      <c r="AF4" s="307"/>
      <c r="AG4" s="7" t="s">
        <v>7</v>
      </c>
      <c r="AH4" s="308" t="s">
        <v>1014</v>
      </c>
      <c r="AI4" s="309"/>
      <c r="AJ4" s="310"/>
      <c r="AK4" s="305" t="s">
        <v>6</v>
      </c>
      <c r="AL4" s="306"/>
      <c r="AM4" s="307"/>
      <c r="AN4" s="7" t="s">
        <v>7</v>
      </c>
      <c r="AO4" s="296" t="s">
        <v>4</v>
      </c>
      <c r="AP4" s="297"/>
      <c r="AQ4" s="298"/>
      <c r="AR4" s="308" t="s">
        <v>1024</v>
      </c>
      <c r="AS4" s="309"/>
      <c r="AT4" s="310"/>
      <c r="AU4" s="305" t="s">
        <v>6</v>
      </c>
      <c r="AV4" s="306"/>
      <c r="AW4" s="307"/>
      <c r="AX4" s="312" t="s">
        <v>1011</v>
      </c>
      <c r="AY4" s="313"/>
      <c r="AZ4" s="313"/>
    </row>
    <row r="5" spans="1:52" ht="21" customHeight="1" x14ac:dyDescent="0.2">
      <c r="A5" s="304"/>
      <c r="B5" s="9">
        <v>2565</v>
      </c>
      <c r="C5" s="8">
        <f>$B5</f>
        <v>2565</v>
      </c>
      <c r="D5" s="8">
        <f>C5+1</f>
        <v>2566</v>
      </c>
      <c r="E5" s="8" t="s">
        <v>8</v>
      </c>
      <c r="F5" s="8">
        <f>$B5</f>
        <v>2565</v>
      </c>
      <c r="G5" s="8">
        <f>F5+1</f>
        <v>2566</v>
      </c>
      <c r="H5" s="10" t="s">
        <v>9</v>
      </c>
      <c r="I5" s="10" t="s">
        <v>1007</v>
      </c>
      <c r="J5" s="10" t="s">
        <v>1008</v>
      </c>
      <c r="K5" s="10" t="s">
        <v>1009</v>
      </c>
      <c r="L5" s="10">
        <f>$B5+1</f>
        <v>2566</v>
      </c>
      <c r="M5" s="10" t="s">
        <v>62</v>
      </c>
      <c r="N5" s="10" t="s">
        <v>8</v>
      </c>
      <c r="O5" s="11" t="s">
        <v>9</v>
      </c>
      <c r="P5" s="11" t="s">
        <v>1007</v>
      </c>
      <c r="Q5" s="11" t="s">
        <v>1008</v>
      </c>
      <c r="R5" s="11" t="s">
        <v>1009</v>
      </c>
      <c r="S5" s="12">
        <f>$B5+1</f>
        <v>2566</v>
      </c>
      <c r="T5" s="12" t="s">
        <v>62</v>
      </c>
      <c r="U5" s="12" t="s">
        <v>8</v>
      </c>
      <c r="V5" s="9">
        <f>$B5</f>
        <v>2565</v>
      </c>
      <c r="W5" s="13" t="s">
        <v>10</v>
      </c>
      <c r="X5" s="14" t="s">
        <v>11</v>
      </c>
      <c r="Y5" s="10">
        <f>V5+1</f>
        <v>2566</v>
      </c>
      <c r="Z5" s="10" t="s">
        <v>62</v>
      </c>
      <c r="AA5" s="10" t="s">
        <v>8</v>
      </c>
      <c r="AB5" s="11" t="s">
        <v>10</v>
      </c>
      <c r="AC5" s="11" t="s">
        <v>11</v>
      </c>
      <c r="AD5" s="12">
        <f>V5+1</f>
        <v>2566</v>
      </c>
      <c r="AE5" s="12" t="s">
        <v>62</v>
      </c>
      <c r="AF5" s="12" t="s">
        <v>8</v>
      </c>
      <c r="AG5" s="9">
        <f>$B5</f>
        <v>2565</v>
      </c>
      <c r="AH5" s="10">
        <f>AG5+1</f>
        <v>2566</v>
      </c>
      <c r="AI5" s="10" t="s">
        <v>62</v>
      </c>
      <c r="AJ5" s="10" t="s">
        <v>8</v>
      </c>
      <c r="AK5" s="12">
        <f>AG5+1</f>
        <v>2566</v>
      </c>
      <c r="AL5" s="12" t="s">
        <v>62</v>
      </c>
      <c r="AM5" s="12" t="s">
        <v>8</v>
      </c>
      <c r="AN5" s="9">
        <f>$B5</f>
        <v>2565</v>
      </c>
      <c r="AO5" s="8">
        <f>$B5</f>
        <v>2565</v>
      </c>
      <c r="AP5" s="8">
        <f>AO5+1</f>
        <v>2566</v>
      </c>
      <c r="AQ5" s="8" t="s">
        <v>8</v>
      </c>
      <c r="AR5" s="10">
        <f>B5+1</f>
        <v>2566</v>
      </c>
      <c r="AS5" s="10" t="s">
        <v>62</v>
      </c>
      <c r="AT5" s="10" t="s">
        <v>8</v>
      </c>
      <c r="AU5" s="11">
        <f>AN5+1</f>
        <v>2566</v>
      </c>
      <c r="AV5" s="11" t="s">
        <v>62</v>
      </c>
      <c r="AW5" s="12" t="s">
        <v>8</v>
      </c>
      <c r="AX5" s="251" t="s">
        <v>1012</v>
      </c>
      <c r="AY5" s="311" t="s">
        <v>1013</v>
      </c>
      <c r="AZ5" s="311"/>
    </row>
    <row r="6" spans="1:52" x14ac:dyDescent="0.5">
      <c r="A6" s="57" t="s">
        <v>36</v>
      </c>
      <c r="B6" s="58">
        <f>SUM(B7:B16)</f>
        <v>423</v>
      </c>
      <c r="C6" s="17">
        <f>SUM(C7:C16)</f>
        <v>897.25</v>
      </c>
      <c r="D6" s="17">
        <f>SUM(D7:D16)</f>
        <v>753.25</v>
      </c>
      <c r="E6" s="18">
        <f t="shared" ref="E6:E16" si="0">IFERROR(ROUND((D6-C6)/C6*100,2),0)</f>
        <v>-16.05</v>
      </c>
      <c r="F6" s="17">
        <f t="shared" ref="F6:G6" si="1">SUM(F7:F16)</f>
        <v>175.7175</v>
      </c>
      <c r="G6" s="17">
        <f t="shared" si="1"/>
        <v>11.75</v>
      </c>
      <c r="H6" s="59">
        <f t="shared" ref="H6:J6" si="2">SUM(H7:H16)</f>
        <v>5</v>
      </c>
      <c r="I6" s="59">
        <f t="shared" si="2"/>
        <v>0</v>
      </c>
      <c r="J6" s="59">
        <f t="shared" si="2"/>
        <v>5</v>
      </c>
      <c r="K6" s="19">
        <f>SUM(K7:K16)</f>
        <v>5</v>
      </c>
      <c r="L6" s="19">
        <f>SUM(L7:L16)</f>
        <v>423</v>
      </c>
      <c r="M6" s="19">
        <f t="shared" ref="M6:M16" si="3">L6-B6</f>
        <v>0</v>
      </c>
      <c r="N6" s="20">
        <f t="shared" ref="N6:N16" si="4">(L6-B6)/B6*100</f>
        <v>0</v>
      </c>
      <c r="O6" s="21">
        <f>SUM(O7:O16)</f>
        <v>14</v>
      </c>
      <c r="P6" s="21">
        <f t="shared" ref="P6:S6" si="5">SUM(P7:P16)</f>
        <v>16</v>
      </c>
      <c r="Q6" s="21">
        <f t="shared" si="5"/>
        <v>15</v>
      </c>
      <c r="R6" s="21">
        <f t="shared" si="5"/>
        <v>31</v>
      </c>
      <c r="S6" s="22">
        <f t="shared" si="5"/>
        <v>406</v>
      </c>
      <c r="T6" s="22">
        <f t="shared" ref="T6:T16" si="6">S6-B6</f>
        <v>-17</v>
      </c>
      <c r="U6" s="23">
        <f t="shared" ref="U6:U16" si="7">(S6-B6)/B6*100</f>
        <v>-4.0189125295508275</v>
      </c>
      <c r="V6" s="58">
        <f t="shared" ref="V6" si="8">SUM(V7:V16)</f>
        <v>392</v>
      </c>
      <c r="W6" s="19">
        <f>SUM(W7:W16)</f>
        <v>31</v>
      </c>
      <c r="X6" s="19">
        <f>SUM(X7:X16)</f>
        <v>387</v>
      </c>
      <c r="Y6" s="19">
        <f>SUM(Y7:Y16)</f>
        <v>418</v>
      </c>
      <c r="Z6" s="19">
        <f t="shared" ref="Z6:Z16" si="9">Y6-V6</f>
        <v>26</v>
      </c>
      <c r="AA6" s="93">
        <f t="shared" ref="AA6:AA16" si="10">Z6/V6*100</f>
        <v>6.6326530612244898</v>
      </c>
      <c r="AB6" s="21">
        <f>SUM(AB7:AB16)</f>
        <v>1</v>
      </c>
      <c r="AC6" s="21">
        <f>SUM(AC7:AC16)</f>
        <v>377</v>
      </c>
      <c r="AD6" s="25">
        <f>SUM(AD7:AD16)</f>
        <v>378</v>
      </c>
      <c r="AE6" s="25">
        <f t="shared" ref="AE6:AE16" si="11">AD6-V6</f>
        <v>-14</v>
      </c>
      <c r="AF6" s="23">
        <f t="shared" ref="AF6:AF16" si="12">AE6/V6*100</f>
        <v>-3.5714285714285712</v>
      </c>
      <c r="AG6" s="16">
        <v>281.21999999999997</v>
      </c>
      <c r="AH6" s="26">
        <v>312</v>
      </c>
      <c r="AI6" s="26">
        <f>AH6-AG6</f>
        <v>30.78000000000003</v>
      </c>
      <c r="AJ6" s="20">
        <f t="shared" ref="AJ6:AJ12" si="13">(AH6-AG6)/AG6*100</f>
        <v>10.945167484531696</v>
      </c>
      <c r="AK6" s="97">
        <f>ROUND(SUM(AK7:AK16),0)</f>
        <v>284</v>
      </c>
      <c r="AL6" s="22">
        <f>AK6-AG6</f>
        <v>2.7800000000000296</v>
      </c>
      <c r="AM6" s="23">
        <f t="shared" ref="AM6:AM12" si="14">(AK6-AG6)/AG6*100</f>
        <v>0.9885498897660302</v>
      </c>
      <c r="AN6" s="27">
        <v>717</v>
      </c>
      <c r="AO6" s="239">
        <v>278</v>
      </c>
      <c r="AP6" s="239">
        <v>113</v>
      </c>
      <c r="AQ6" s="24">
        <f t="shared" ref="AQ6:AQ16" si="15">IFERROR((AP6-AO6)/AO6*100,0)</f>
        <v>-59.352517985611506</v>
      </c>
      <c r="AR6" s="44">
        <v>746</v>
      </c>
      <c r="AS6" s="28">
        <f t="shared" ref="AS6:AS16" si="16">AR6-AN6</f>
        <v>29</v>
      </c>
      <c r="AT6" s="20">
        <f t="shared" ref="AT6:AT16" si="17">(AR6-AN6)/AN6*100</f>
        <v>4.0446304044630406</v>
      </c>
      <c r="AU6" s="29">
        <f>IFERROR(ROUND(AK6/AD6*1000,0),0)</f>
        <v>751</v>
      </c>
      <c r="AV6" s="29">
        <f t="shared" ref="AV6:AV16" si="18">AU6-AN6</f>
        <v>34</v>
      </c>
      <c r="AW6" s="23">
        <f t="shared" ref="AW6:AW16" si="19">(AU6-AN6)/AN6*100</f>
        <v>4.7419804741980469</v>
      </c>
      <c r="AX6" s="222">
        <f t="shared" ref="AX6:AX16" si="20">IFERROR(ROUND((AK6/AD6)*1000,0),0)</f>
        <v>751</v>
      </c>
      <c r="AY6" s="223">
        <f>AU6-AX6</f>
        <v>0</v>
      </c>
      <c r="AZ6" s="222" t="b">
        <f>AU6=AX6</f>
        <v>1</v>
      </c>
    </row>
    <row r="7" spans="1:52" x14ac:dyDescent="0.5">
      <c r="A7" s="60" t="s">
        <v>37</v>
      </c>
      <c r="B7" s="30">
        <v>26</v>
      </c>
      <c r="C7" s="31">
        <v>24.25</v>
      </c>
      <c r="D7" s="31">
        <v>24.25</v>
      </c>
      <c r="E7" s="32">
        <f t="shared" si="0"/>
        <v>0</v>
      </c>
      <c r="F7" s="31">
        <v>23</v>
      </c>
      <c r="G7" s="31">
        <v>0</v>
      </c>
      <c r="H7" s="33">
        <v>0</v>
      </c>
      <c r="I7" s="33">
        <v>0</v>
      </c>
      <c r="J7" s="33">
        <v>0</v>
      </c>
      <c r="K7" s="33">
        <v>0</v>
      </c>
      <c r="L7" s="33">
        <f t="shared" ref="L7:L16" si="21">B7+H7-K7</f>
        <v>26</v>
      </c>
      <c r="M7" s="33">
        <f t="shared" si="3"/>
        <v>0</v>
      </c>
      <c r="N7" s="34">
        <f t="shared" si="4"/>
        <v>0</v>
      </c>
      <c r="O7" s="61">
        <v>8</v>
      </c>
      <c r="P7" s="61"/>
      <c r="Q7" s="61"/>
      <c r="R7" s="61"/>
      <c r="S7" s="36">
        <f t="shared" ref="S7:S16" si="22">B7+$O7-$R7</f>
        <v>34</v>
      </c>
      <c r="T7" s="36">
        <f t="shared" si="6"/>
        <v>8</v>
      </c>
      <c r="U7" s="37">
        <f t="shared" si="7"/>
        <v>30.76923076923077</v>
      </c>
      <c r="V7" s="38">
        <v>12</v>
      </c>
      <c r="W7" s="33">
        <v>14</v>
      </c>
      <c r="X7" s="33">
        <v>12</v>
      </c>
      <c r="Y7" s="33">
        <v>26</v>
      </c>
      <c r="Z7" s="33">
        <f t="shared" si="9"/>
        <v>14</v>
      </c>
      <c r="AA7" s="94">
        <f t="shared" si="10"/>
        <v>116.66666666666667</v>
      </c>
      <c r="AB7" s="61">
        <v>0</v>
      </c>
      <c r="AC7" s="35">
        <f t="shared" ref="AC7:AC16" si="23">V7-Q7</f>
        <v>12</v>
      </c>
      <c r="AD7" s="40">
        <f t="shared" ref="AD7:AD16" si="24">$V7-Q7+$AB7</f>
        <v>12</v>
      </c>
      <c r="AE7" s="40">
        <f t="shared" si="11"/>
        <v>0</v>
      </c>
      <c r="AF7" s="37">
        <f t="shared" si="12"/>
        <v>0</v>
      </c>
      <c r="AG7" s="259">
        <v>3</v>
      </c>
      <c r="AH7" s="33">
        <v>5</v>
      </c>
      <c r="AI7" s="33">
        <f t="shared" ref="AI7:AI12" si="25">AH7-AG7</f>
        <v>2</v>
      </c>
      <c r="AJ7" s="34">
        <f t="shared" si="13"/>
        <v>66.666666666666657</v>
      </c>
      <c r="AK7" s="37">
        <f>ROUND((AU7*AD7)/1000,2)</f>
        <v>3</v>
      </c>
      <c r="AL7" s="36">
        <f t="shared" ref="AL7:AL12" si="26">AK7-AG7</f>
        <v>0</v>
      </c>
      <c r="AM7" s="37">
        <f t="shared" si="14"/>
        <v>0</v>
      </c>
      <c r="AN7" s="42">
        <v>250</v>
      </c>
      <c r="AO7" s="43">
        <v>182</v>
      </c>
      <c r="AP7" s="43">
        <v>0</v>
      </c>
      <c r="AQ7" s="39">
        <f t="shared" si="15"/>
        <v>-100</v>
      </c>
      <c r="AR7" s="44">
        <v>192</v>
      </c>
      <c r="AS7" s="44">
        <f t="shared" si="16"/>
        <v>-58</v>
      </c>
      <c r="AT7" s="34">
        <f t="shared" si="17"/>
        <v>-23.200000000000003</v>
      </c>
      <c r="AU7" s="45">
        <v>250</v>
      </c>
      <c r="AV7" s="45">
        <f t="shared" si="18"/>
        <v>0</v>
      </c>
      <c r="AW7" s="37">
        <f t="shared" si="19"/>
        <v>0</v>
      </c>
      <c r="AX7" s="222">
        <f t="shared" si="20"/>
        <v>250</v>
      </c>
      <c r="AY7" s="223">
        <f>AU7-AX7</f>
        <v>0</v>
      </c>
      <c r="AZ7" s="222" t="b">
        <f>AU7=AX7</f>
        <v>1</v>
      </c>
    </row>
    <row r="8" spans="1:52" x14ac:dyDescent="0.5">
      <c r="A8" s="62" t="s">
        <v>44</v>
      </c>
      <c r="B8" s="30">
        <v>5</v>
      </c>
      <c r="C8" s="31">
        <v>5</v>
      </c>
      <c r="D8" s="31">
        <v>4</v>
      </c>
      <c r="E8" s="48">
        <f t="shared" si="0"/>
        <v>-20</v>
      </c>
      <c r="F8" s="31">
        <v>4</v>
      </c>
      <c r="G8" s="31">
        <v>0</v>
      </c>
      <c r="H8" s="33">
        <v>0</v>
      </c>
      <c r="I8" s="33">
        <v>0</v>
      </c>
      <c r="J8" s="33">
        <v>0</v>
      </c>
      <c r="K8" s="33">
        <v>0</v>
      </c>
      <c r="L8" s="33">
        <f t="shared" si="21"/>
        <v>5</v>
      </c>
      <c r="M8" s="33">
        <f t="shared" si="3"/>
        <v>0</v>
      </c>
      <c r="N8" s="41">
        <f t="shared" si="4"/>
        <v>0</v>
      </c>
      <c r="O8" s="56"/>
      <c r="P8" s="56"/>
      <c r="Q8" s="56">
        <v>5</v>
      </c>
      <c r="R8" s="61">
        <v>5</v>
      </c>
      <c r="S8" s="50">
        <f t="shared" si="22"/>
        <v>0</v>
      </c>
      <c r="T8" s="50">
        <f t="shared" si="6"/>
        <v>-5</v>
      </c>
      <c r="U8" s="51">
        <f t="shared" si="7"/>
        <v>-100</v>
      </c>
      <c r="V8" s="38">
        <v>5</v>
      </c>
      <c r="W8" s="33">
        <v>0</v>
      </c>
      <c r="X8" s="33">
        <v>5</v>
      </c>
      <c r="Y8" s="49">
        <v>5</v>
      </c>
      <c r="Z8" s="49">
        <f t="shared" si="9"/>
        <v>0</v>
      </c>
      <c r="AA8" s="95">
        <f t="shared" si="10"/>
        <v>0</v>
      </c>
      <c r="AB8" s="56"/>
      <c r="AC8" s="35">
        <f t="shared" si="23"/>
        <v>0</v>
      </c>
      <c r="AD8" s="40">
        <f t="shared" si="24"/>
        <v>0</v>
      </c>
      <c r="AE8" s="53">
        <f t="shared" si="11"/>
        <v>-5</v>
      </c>
      <c r="AF8" s="37">
        <f t="shared" si="12"/>
        <v>-100</v>
      </c>
      <c r="AG8" s="259">
        <v>2.38</v>
      </c>
      <c r="AH8" s="41">
        <v>2.14</v>
      </c>
      <c r="AI8" s="49">
        <f t="shared" si="25"/>
        <v>-0.23999999999999977</v>
      </c>
      <c r="AJ8" s="41">
        <f t="shared" si="13"/>
        <v>-10.084033613445369</v>
      </c>
      <c r="AK8" s="37">
        <f>ROUND((AU8*AD8)/1000,2)</f>
        <v>0</v>
      </c>
      <c r="AL8" s="50">
        <f t="shared" si="26"/>
        <v>-2.38</v>
      </c>
      <c r="AM8" s="51">
        <f t="shared" si="14"/>
        <v>-100</v>
      </c>
      <c r="AN8" s="42">
        <v>476</v>
      </c>
      <c r="AO8" s="43">
        <v>0</v>
      </c>
      <c r="AP8" s="43">
        <v>0</v>
      </c>
      <c r="AQ8" s="52">
        <f t="shared" si="15"/>
        <v>0</v>
      </c>
      <c r="AR8" s="44">
        <v>428</v>
      </c>
      <c r="AS8" s="54">
        <f t="shared" si="16"/>
        <v>-48</v>
      </c>
      <c r="AT8" s="41">
        <f t="shared" si="17"/>
        <v>-10.084033613445378</v>
      </c>
      <c r="AU8" s="55">
        <v>0</v>
      </c>
      <c r="AV8" s="55">
        <f t="shared" si="18"/>
        <v>-476</v>
      </c>
      <c r="AW8" s="51">
        <f t="shared" si="19"/>
        <v>-100</v>
      </c>
      <c r="AX8" s="222">
        <f t="shared" si="20"/>
        <v>0</v>
      </c>
      <c r="AY8" s="223">
        <f>AU8-AX8</f>
        <v>0</v>
      </c>
      <c r="AZ8" s="222" t="b">
        <f t="shared" ref="AZ8:AZ14" si="27">AU8=AX8</f>
        <v>1</v>
      </c>
    </row>
    <row r="9" spans="1:52" x14ac:dyDescent="0.5">
      <c r="A9" s="62" t="s">
        <v>38</v>
      </c>
      <c r="B9" s="30">
        <v>17</v>
      </c>
      <c r="C9" s="31">
        <v>18</v>
      </c>
      <c r="D9" s="31">
        <v>18</v>
      </c>
      <c r="E9" s="48">
        <f t="shared" si="0"/>
        <v>0</v>
      </c>
      <c r="F9" s="31">
        <v>8</v>
      </c>
      <c r="G9" s="31">
        <v>0</v>
      </c>
      <c r="H9" s="33">
        <v>0</v>
      </c>
      <c r="I9" s="33">
        <v>0</v>
      </c>
      <c r="J9" s="33">
        <v>0</v>
      </c>
      <c r="K9" s="33">
        <v>0</v>
      </c>
      <c r="L9" s="33">
        <f t="shared" si="21"/>
        <v>17</v>
      </c>
      <c r="M9" s="33">
        <f t="shared" si="3"/>
        <v>0</v>
      </c>
      <c r="N9" s="41">
        <f t="shared" si="4"/>
        <v>0</v>
      </c>
      <c r="O9" s="56">
        <v>1</v>
      </c>
      <c r="P9" s="56"/>
      <c r="Q9" s="56"/>
      <c r="R9" s="61"/>
      <c r="S9" s="50">
        <f t="shared" si="22"/>
        <v>18</v>
      </c>
      <c r="T9" s="50">
        <f t="shared" si="6"/>
        <v>1</v>
      </c>
      <c r="U9" s="51">
        <f t="shared" si="7"/>
        <v>5.8823529411764701</v>
      </c>
      <c r="V9" s="38">
        <v>17</v>
      </c>
      <c r="W9" s="33">
        <v>0</v>
      </c>
      <c r="X9" s="33">
        <v>17</v>
      </c>
      <c r="Y9" s="49">
        <v>17</v>
      </c>
      <c r="Z9" s="49">
        <f t="shared" si="9"/>
        <v>0</v>
      </c>
      <c r="AA9" s="95">
        <f t="shared" si="10"/>
        <v>0</v>
      </c>
      <c r="AB9" s="56"/>
      <c r="AC9" s="35">
        <f t="shared" si="23"/>
        <v>17</v>
      </c>
      <c r="AD9" s="40">
        <f t="shared" si="24"/>
        <v>17</v>
      </c>
      <c r="AE9" s="53">
        <f t="shared" si="11"/>
        <v>0</v>
      </c>
      <c r="AF9" s="37">
        <f t="shared" si="12"/>
        <v>0</v>
      </c>
      <c r="AG9" s="38">
        <v>6</v>
      </c>
      <c r="AH9" s="49">
        <v>5</v>
      </c>
      <c r="AI9" s="49">
        <f t="shared" si="25"/>
        <v>-1</v>
      </c>
      <c r="AJ9" s="41">
        <f t="shared" si="13"/>
        <v>-16.666666666666664</v>
      </c>
      <c r="AK9" s="50">
        <f t="shared" ref="AK9:AK15" si="28">ROUND((AU9*AD9)/1000,0)</f>
        <v>5</v>
      </c>
      <c r="AL9" s="50">
        <f t="shared" si="26"/>
        <v>-1</v>
      </c>
      <c r="AM9" s="51">
        <f t="shared" si="14"/>
        <v>-16.666666666666664</v>
      </c>
      <c r="AN9" s="42">
        <v>353</v>
      </c>
      <c r="AO9" s="43">
        <v>0</v>
      </c>
      <c r="AP9" s="43">
        <v>0</v>
      </c>
      <c r="AQ9" s="52">
        <f t="shared" si="15"/>
        <v>0</v>
      </c>
      <c r="AR9" s="44">
        <v>294</v>
      </c>
      <c r="AS9" s="54">
        <f t="shared" si="16"/>
        <v>-59</v>
      </c>
      <c r="AT9" s="41">
        <f t="shared" si="17"/>
        <v>-16.71388101983003</v>
      </c>
      <c r="AU9" s="55">
        <v>294</v>
      </c>
      <c r="AV9" s="55">
        <f t="shared" si="18"/>
        <v>-59</v>
      </c>
      <c r="AW9" s="51">
        <f t="shared" si="19"/>
        <v>-16.71388101983003</v>
      </c>
      <c r="AX9" s="222">
        <f t="shared" si="20"/>
        <v>294</v>
      </c>
      <c r="AY9" s="223">
        <f t="shared" ref="AY9:AY14" si="29">AU9-AX9</f>
        <v>0</v>
      </c>
      <c r="AZ9" s="222" t="b">
        <f t="shared" si="27"/>
        <v>1</v>
      </c>
    </row>
    <row r="10" spans="1:52" hidden="1" x14ac:dyDescent="0.5">
      <c r="A10" s="90" t="s">
        <v>43</v>
      </c>
      <c r="B10" s="30">
        <v>0</v>
      </c>
      <c r="C10" s="31">
        <v>0</v>
      </c>
      <c r="D10" s="31">
        <v>0</v>
      </c>
      <c r="E10" s="48">
        <f t="shared" si="0"/>
        <v>0</v>
      </c>
      <c r="F10" s="31">
        <v>0</v>
      </c>
      <c r="G10" s="31">
        <v>0</v>
      </c>
      <c r="H10" s="33">
        <v>0</v>
      </c>
      <c r="I10" s="33">
        <v>0</v>
      </c>
      <c r="J10" s="33">
        <v>0</v>
      </c>
      <c r="K10" s="33">
        <v>0</v>
      </c>
      <c r="L10" s="33">
        <f t="shared" si="21"/>
        <v>0</v>
      </c>
      <c r="M10" s="33">
        <f t="shared" si="3"/>
        <v>0</v>
      </c>
      <c r="N10" s="41" t="e">
        <f t="shared" si="4"/>
        <v>#DIV/0!</v>
      </c>
      <c r="O10" s="56"/>
      <c r="P10" s="56"/>
      <c r="Q10" s="56"/>
      <c r="R10" s="61"/>
      <c r="S10" s="50">
        <f t="shared" si="22"/>
        <v>0</v>
      </c>
      <c r="T10" s="50">
        <f t="shared" si="6"/>
        <v>0</v>
      </c>
      <c r="U10" s="51" t="e">
        <f t="shared" si="7"/>
        <v>#DIV/0!</v>
      </c>
      <c r="V10" s="38">
        <v>0</v>
      </c>
      <c r="W10" s="33">
        <v>0</v>
      </c>
      <c r="X10" s="33">
        <v>0</v>
      </c>
      <c r="Y10" s="49">
        <v>0</v>
      </c>
      <c r="Z10" s="49">
        <f t="shared" si="9"/>
        <v>0</v>
      </c>
      <c r="AA10" s="95" t="e">
        <f t="shared" si="10"/>
        <v>#DIV/0!</v>
      </c>
      <c r="AB10" s="56"/>
      <c r="AC10" s="35">
        <f t="shared" si="23"/>
        <v>0</v>
      </c>
      <c r="AD10" s="40">
        <f t="shared" si="24"/>
        <v>0</v>
      </c>
      <c r="AE10" s="53">
        <f t="shared" si="11"/>
        <v>0</v>
      </c>
      <c r="AF10" s="37" t="e">
        <f t="shared" si="12"/>
        <v>#DIV/0!</v>
      </c>
      <c r="AG10" s="38">
        <v>0</v>
      </c>
      <c r="AH10" s="49">
        <v>0</v>
      </c>
      <c r="AI10" s="49">
        <f t="shared" si="25"/>
        <v>0</v>
      </c>
      <c r="AJ10" s="41" t="e">
        <f t="shared" si="13"/>
        <v>#DIV/0!</v>
      </c>
      <c r="AK10" s="50">
        <f t="shared" si="28"/>
        <v>0</v>
      </c>
      <c r="AL10" s="50">
        <f t="shared" si="26"/>
        <v>0</v>
      </c>
      <c r="AM10" s="51" t="e">
        <f t="shared" si="14"/>
        <v>#DIV/0!</v>
      </c>
      <c r="AN10" s="42">
        <v>0</v>
      </c>
      <c r="AO10" s="43" t="s">
        <v>105</v>
      </c>
      <c r="AP10" s="43" t="s">
        <v>105</v>
      </c>
      <c r="AQ10" s="52">
        <f t="shared" si="15"/>
        <v>0</v>
      </c>
      <c r="AR10" s="44">
        <v>0</v>
      </c>
      <c r="AS10" s="54">
        <f t="shared" si="16"/>
        <v>0</v>
      </c>
      <c r="AT10" s="41" t="e">
        <f t="shared" si="17"/>
        <v>#DIV/0!</v>
      </c>
      <c r="AU10" s="55"/>
      <c r="AV10" s="55">
        <f t="shared" si="18"/>
        <v>0</v>
      </c>
      <c r="AW10" s="51" t="e">
        <f t="shared" si="19"/>
        <v>#DIV/0!</v>
      </c>
      <c r="AX10" s="222">
        <f t="shared" si="20"/>
        <v>0</v>
      </c>
      <c r="AY10" s="223">
        <f t="shared" si="29"/>
        <v>0</v>
      </c>
      <c r="AZ10" s="222" t="b">
        <f t="shared" si="27"/>
        <v>1</v>
      </c>
    </row>
    <row r="11" spans="1:52" hidden="1" x14ac:dyDescent="0.5">
      <c r="A11" s="62" t="s">
        <v>644</v>
      </c>
      <c r="B11" s="30">
        <v>0</v>
      </c>
      <c r="C11" s="31">
        <v>0</v>
      </c>
      <c r="D11" s="31">
        <v>0</v>
      </c>
      <c r="E11" s="48">
        <f t="shared" si="0"/>
        <v>0</v>
      </c>
      <c r="F11" s="31">
        <v>0.25</v>
      </c>
      <c r="G11" s="31">
        <v>0</v>
      </c>
      <c r="H11" s="33">
        <v>0</v>
      </c>
      <c r="I11" s="33">
        <v>0</v>
      </c>
      <c r="J11" s="33">
        <v>0</v>
      </c>
      <c r="K11" s="33">
        <v>0</v>
      </c>
      <c r="L11" s="33">
        <f t="shared" si="21"/>
        <v>0</v>
      </c>
      <c r="M11" s="33">
        <f t="shared" si="3"/>
        <v>0</v>
      </c>
      <c r="N11" s="41" t="e">
        <f t="shared" si="4"/>
        <v>#DIV/0!</v>
      </c>
      <c r="O11" s="56"/>
      <c r="P11" s="56"/>
      <c r="Q11" s="56"/>
      <c r="R11" s="61"/>
      <c r="S11" s="50">
        <f t="shared" si="22"/>
        <v>0</v>
      </c>
      <c r="T11" s="50">
        <f t="shared" si="6"/>
        <v>0</v>
      </c>
      <c r="U11" s="51" t="e">
        <f t="shared" si="7"/>
        <v>#DIV/0!</v>
      </c>
      <c r="V11" s="38">
        <v>0</v>
      </c>
      <c r="W11" s="33">
        <v>0</v>
      </c>
      <c r="X11" s="33">
        <v>0</v>
      </c>
      <c r="Y11" s="49">
        <v>0</v>
      </c>
      <c r="Z11" s="49">
        <f t="shared" si="9"/>
        <v>0</v>
      </c>
      <c r="AA11" s="95" t="e">
        <f t="shared" si="10"/>
        <v>#DIV/0!</v>
      </c>
      <c r="AB11" s="56"/>
      <c r="AC11" s="35">
        <f t="shared" si="23"/>
        <v>0</v>
      </c>
      <c r="AD11" s="40">
        <f t="shared" si="24"/>
        <v>0</v>
      </c>
      <c r="AE11" s="53">
        <f t="shared" si="11"/>
        <v>0</v>
      </c>
      <c r="AF11" s="37" t="e">
        <f t="shared" si="12"/>
        <v>#DIV/0!</v>
      </c>
      <c r="AG11" s="38">
        <v>0</v>
      </c>
      <c r="AH11" s="49">
        <v>0</v>
      </c>
      <c r="AI11" s="49">
        <f t="shared" si="25"/>
        <v>0</v>
      </c>
      <c r="AJ11" s="41" t="e">
        <f t="shared" si="13"/>
        <v>#DIV/0!</v>
      </c>
      <c r="AK11" s="50">
        <f t="shared" si="28"/>
        <v>0</v>
      </c>
      <c r="AL11" s="50">
        <f t="shared" si="26"/>
        <v>0</v>
      </c>
      <c r="AM11" s="51" t="e">
        <f t="shared" si="14"/>
        <v>#DIV/0!</v>
      </c>
      <c r="AN11" s="42">
        <v>0</v>
      </c>
      <c r="AO11" s="43" t="s">
        <v>105</v>
      </c>
      <c r="AP11" s="43" t="s">
        <v>105</v>
      </c>
      <c r="AQ11" s="52">
        <f t="shared" si="15"/>
        <v>0</v>
      </c>
      <c r="AR11" s="44">
        <v>0</v>
      </c>
      <c r="AS11" s="54">
        <f t="shared" si="16"/>
        <v>0</v>
      </c>
      <c r="AT11" s="41" t="e">
        <f t="shared" si="17"/>
        <v>#DIV/0!</v>
      </c>
      <c r="AU11" s="55"/>
      <c r="AV11" s="55">
        <f t="shared" si="18"/>
        <v>0</v>
      </c>
      <c r="AW11" s="51" t="e">
        <f t="shared" si="19"/>
        <v>#DIV/0!</v>
      </c>
      <c r="AX11" s="222">
        <f t="shared" si="20"/>
        <v>0</v>
      </c>
      <c r="AY11" s="223">
        <f t="shared" si="29"/>
        <v>0</v>
      </c>
      <c r="AZ11" s="222" t="b">
        <f t="shared" si="27"/>
        <v>1</v>
      </c>
    </row>
    <row r="12" spans="1:52" x14ac:dyDescent="0.5">
      <c r="A12" s="90" t="s">
        <v>39</v>
      </c>
      <c r="B12" s="30">
        <v>56</v>
      </c>
      <c r="C12" s="31">
        <v>62.5</v>
      </c>
      <c r="D12" s="31">
        <v>62.5</v>
      </c>
      <c r="E12" s="48">
        <f t="shared" si="0"/>
        <v>0</v>
      </c>
      <c r="F12" s="31">
        <v>25</v>
      </c>
      <c r="G12" s="31">
        <v>8.75</v>
      </c>
      <c r="H12" s="33">
        <v>0</v>
      </c>
      <c r="I12" s="33">
        <v>0</v>
      </c>
      <c r="J12" s="33">
        <v>0</v>
      </c>
      <c r="K12" s="33">
        <v>0</v>
      </c>
      <c r="L12" s="33">
        <f t="shared" si="21"/>
        <v>56</v>
      </c>
      <c r="M12" s="33">
        <f t="shared" si="3"/>
        <v>0</v>
      </c>
      <c r="N12" s="41">
        <f t="shared" si="4"/>
        <v>0</v>
      </c>
      <c r="O12" s="56"/>
      <c r="P12" s="56"/>
      <c r="Q12" s="56"/>
      <c r="R12" s="61"/>
      <c r="S12" s="50">
        <f t="shared" si="22"/>
        <v>56</v>
      </c>
      <c r="T12" s="50">
        <f t="shared" si="6"/>
        <v>0</v>
      </c>
      <c r="U12" s="51">
        <f t="shared" si="7"/>
        <v>0</v>
      </c>
      <c r="V12" s="38">
        <v>55</v>
      </c>
      <c r="W12" s="33">
        <v>1</v>
      </c>
      <c r="X12" s="33">
        <v>55</v>
      </c>
      <c r="Y12" s="49">
        <v>56</v>
      </c>
      <c r="Z12" s="49">
        <f t="shared" si="9"/>
        <v>1</v>
      </c>
      <c r="AA12" s="95">
        <f t="shared" si="10"/>
        <v>1.8181818181818181</v>
      </c>
      <c r="AB12" s="56">
        <v>1</v>
      </c>
      <c r="AC12" s="35">
        <f t="shared" si="23"/>
        <v>55</v>
      </c>
      <c r="AD12" s="40">
        <f t="shared" si="24"/>
        <v>56</v>
      </c>
      <c r="AE12" s="53">
        <f t="shared" si="11"/>
        <v>1</v>
      </c>
      <c r="AF12" s="37">
        <f t="shared" si="12"/>
        <v>1.8181818181818181</v>
      </c>
      <c r="AG12" s="38">
        <v>16</v>
      </c>
      <c r="AH12" s="49">
        <v>16</v>
      </c>
      <c r="AI12" s="49">
        <f t="shared" si="25"/>
        <v>0</v>
      </c>
      <c r="AJ12" s="41">
        <f t="shared" si="13"/>
        <v>0</v>
      </c>
      <c r="AK12" s="50">
        <f t="shared" si="28"/>
        <v>16</v>
      </c>
      <c r="AL12" s="50">
        <f t="shared" si="26"/>
        <v>0</v>
      </c>
      <c r="AM12" s="51">
        <f t="shared" si="14"/>
        <v>0</v>
      </c>
      <c r="AN12" s="42">
        <v>291</v>
      </c>
      <c r="AO12" s="43">
        <v>2251</v>
      </c>
      <c r="AP12" s="43">
        <v>1653</v>
      </c>
      <c r="AQ12" s="52">
        <f t="shared" si="15"/>
        <v>-26.565970679697916</v>
      </c>
      <c r="AR12" s="44">
        <v>286</v>
      </c>
      <c r="AS12" s="54">
        <f t="shared" si="16"/>
        <v>-5</v>
      </c>
      <c r="AT12" s="41">
        <f t="shared" si="17"/>
        <v>-1.7182130584192441</v>
      </c>
      <c r="AU12" s="55">
        <v>286</v>
      </c>
      <c r="AV12" s="55">
        <f t="shared" si="18"/>
        <v>-5</v>
      </c>
      <c r="AW12" s="51">
        <f t="shared" si="19"/>
        <v>-1.7182130584192441</v>
      </c>
      <c r="AX12" s="222">
        <f t="shared" si="20"/>
        <v>286</v>
      </c>
      <c r="AY12" s="223">
        <f t="shared" si="29"/>
        <v>0</v>
      </c>
      <c r="AZ12" s="222" t="b">
        <f t="shared" si="27"/>
        <v>1</v>
      </c>
    </row>
    <row r="13" spans="1:52" hidden="1" x14ac:dyDescent="0.5">
      <c r="A13" s="263" t="s">
        <v>645</v>
      </c>
      <c r="B13" s="260">
        <v>0</v>
      </c>
      <c r="C13" s="31">
        <v>0</v>
      </c>
      <c r="D13" s="31">
        <v>0</v>
      </c>
      <c r="E13" s="48">
        <f t="shared" si="0"/>
        <v>0</v>
      </c>
      <c r="F13" s="260">
        <v>0.5</v>
      </c>
      <c r="G13" s="31">
        <v>0</v>
      </c>
      <c r="H13" s="33">
        <v>1</v>
      </c>
      <c r="I13" s="33">
        <v>0</v>
      </c>
      <c r="J13" s="33">
        <v>0</v>
      </c>
      <c r="K13" s="33">
        <v>0</v>
      </c>
      <c r="L13" s="33">
        <f t="shared" si="21"/>
        <v>1</v>
      </c>
      <c r="M13" s="33">
        <f t="shared" si="3"/>
        <v>1</v>
      </c>
      <c r="N13" s="41" t="e">
        <f t="shared" si="4"/>
        <v>#DIV/0!</v>
      </c>
      <c r="O13" s="56">
        <v>1</v>
      </c>
      <c r="P13" s="56"/>
      <c r="Q13" s="56"/>
      <c r="R13" s="61"/>
      <c r="S13" s="50">
        <f t="shared" si="22"/>
        <v>1</v>
      </c>
      <c r="T13" s="50">
        <f t="shared" si="6"/>
        <v>1</v>
      </c>
      <c r="U13" s="51" t="e">
        <f t="shared" si="7"/>
        <v>#DIV/0!</v>
      </c>
      <c r="V13" s="38">
        <v>0</v>
      </c>
      <c r="W13" s="33">
        <v>0</v>
      </c>
      <c r="X13" s="33">
        <v>0</v>
      </c>
      <c r="Y13" s="49">
        <v>0</v>
      </c>
      <c r="Z13" s="49">
        <f t="shared" si="9"/>
        <v>0</v>
      </c>
      <c r="AA13" s="95" t="e">
        <f t="shared" si="10"/>
        <v>#DIV/0!</v>
      </c>
      <c r="AB13" s="56"/>
      <c r="AC13" s="35">
        <f t="shared" si="23"/>
        <v>0</v>
      </c>
      <c r="AD13" s="40">
        <f t="shared" si="24"/>
        <v>0</v>
      </c>
      <c r="AE13" s="53">
        <f t="shared" si="11"/>
        <v>0</v>
      </c>
      <c r="AF13" s="37" t="e">
        <f t="shared" si="12"/>
        <v>#DIV/0!</v>
      </c>
      <c r="AG13" s="38">
        <v>0</v>
      </c>
      <c r="AH13" s="49">
        <v>0</v>
      </c>
      <c r="AI13" s="49">
        <f t="shared" ref="AI13:AI16" si="30">AH13-AG13</f>
        <v>0</v>
      </c>
      <c r="AJ13" s="41" t="e">
        <f t="shared" ref="AJ13:AJ16" si="31">(AH13-AG13)/AG13*100</f>
        <v>#DIV/0!</v>
      </c>
      <c r="AK13" s="50">
        <f t="shared" si="28"/>
        <v>0</v>
      </c>
      <c r="AL13" s="50">
        <f t="shared" ref="AL13:AL16" si="32">AK13-AG13</f>
        <v>0</v>
      </c>
      <c r="AM13" s="51" t="e">
        <f t="shared" ref="AM13:AM16" si="33">(AK13-AG13)/AG13*100</f>
        <v>#DIV/0!</v>
      </c>
      <c r="AN13" s="42">
        <v>0</v>
      </c>
      <c r="AO13" s="43" t="s">
        <v>105</v>
      </c>
      <c r="AP13" s="43" t="s">
        <v>105</v>
      </c>
      <c r="AQ13" s="52">
        <f t="shared" si="15"/>
        <v>0</v>
      </c>
      <c r="AR13" s="44">
        <v>0</v>
      </c>
      <c r="AS13" s="54">
        <f t="shared" si="16"/>
        <v>0</v>
      </c>
      <c r="AT13" s="41" t="e">
        <f t="shared" si="17"/>
        <v>#DIV/0!</v>
      </c>
      <c r="AU13" s="55"/>
      <c r="AV13" s="55">
        <f t="shared" si="18"/>
        <v>0</v>
      </c>
      <c r="AW13" s="51" t="e">
        <f t="shared" si="19"/>
        <v>#DIV/0!</v>
      </c>
      <c r="AX13" s="222">
        <f t="shared" si="20"/>
        <v>0</v>
      </c>
      <c r="AY13" s="223">
        <f t="shared" si="29"/>
        <v>0</v>
      </c>
      <c r="AZ13" s="222" t="b">
        <f t="shared" si="27"/>
        <v>1</v>
      </c>
    </row>
    <row r="14" spans="1:52" x14ac:dyDescent="0.5">
      <c r="A14" s="90" t="s">
        <v>42</v>
      </c>
      <c r="B14" s="30">
        <v>65</v>
      </c>
      <c r="C14" s="31">
        <v>78.5</v>
      </c>
      <c r="D14" s="31">
        <v>46.5</v>
      </c>
      <c r="E14" s="48">
        <f t="shared" si="0"/>
        <v>-40.76</v>
      </c>
      <c r="F14" s="31">
        <v>9.75</v>
      </c>
      <c r="G14" s="31">
        <v>0</v>
      </c>
      <c r="H14" s="33">
        <v>0</v>
      </c>
      <c r="I14" s="33">
        <v>0</v>
      </c>
      <c r="J14" s="33">
        <v>2</v>
      </c>
      <c r="K14" s="33">
        <v>2</v>
      </c>
      <c r="L14" s="33">
        <f t="shared" si="21"/>
        <v>63</v>
      </c>
      <c r="M14" s="33">
        <f t="shared" si="3"/>
        <v>-2</v>
      </c>
      <c r="N14" s="41">
        <f t="shared" si="4"/>
        <v>-3.0769230769230771</v>
      </c>
      <c r="O14" s="56"/>
      <c r="P14" s="56">
        <v>16</v>
      </c>
      <c r="Q14" s="56">
        <v>8</v>
      </c>
      <c r="R14" s="61">
        <v>24</v>
      </c>
      <c r="S14" s="50">
        <f t="shared" si="22"/>
        <v>41</v>
      </c>
      <c r="T14" s="50">
        <f t="shared" si="6"/>
        <v>-24</v>
      </c>
      <c r="U14" s="51">
        <f t="shared" si="7"/>
        <v>-36.923076923076927</v>
      </c>
      <c r="V14" s="38">
        <v>49</v>
      </c>
      <c r="W14" s="33">
        <v>16</v>
      </c>
      <c r="X14" s="33">
        <v>47</v>
      </c>
      <c r="Y14" s="49">
        <v>63</v>
      </c>
      <c r="Z14" s="49">
        <f t="shared" si="9"/>
        <v>14</v>
      </c>
      <c r="AA14" s="95">
        <f t="shared" si="10"/>
        <v>28.571428571428569</v>
      </c>
      <c r="AB14" s="56"/>
      <c r="AC14" s="35">
        <f t="shared" si="23"/>
        <v>41</v>
      </c>
      <c r="AD14" s="40">
        <f t="shared" si="24"/>
        <v>41</v>
      </c>
      <c r="AE14" s="53">
        <f t="shared" si="11"/>
        <v>-8</v>
      </c>
      <c r="AF14" s="37">
        <f t="shared" si="12"/>
        <v>-16.326530612244898</v>
      </c>
      <c r="AG14" s="38">
        <v>15</v>
      </c>
      <c r="AH14" s="49">
        <v>18</v>
      </c>
      <c r="AI14" s="49">
        <f t="shared" si="30"/>
        <v>3</v>
      </c>
      <c r="AJ14" s="41">
        <f t="shared" si="31"/>
        <v>20</v>
      </c>
      <c r="AK14" s="50">
        <f t="shared" si="28"/>
        <v>13</v>
      </c>
      <c r="AL14" s="50">
        <f t="shared" si="32"/>
        <v>-2</v>
      </c>
      <c r="AM14" s="51">
        <f t="shared" si="33"/>
        <v>-13.333333333333334</v>
      </c>
      <c r="AN14" s="42">
        <v>306</v>
      </c>
      <c r="AO14" s="43">
        <v>108</v>
      </c>
      <c r="AP14" s="43">
        <v>0</v>
      </c>
      <c r="AQ14" s="52">
        <f t="shared" si="15"/>
        <v>-100</v>
      </c>
      <c r="AR14" s="44">
        <v>286</v>
      </c>
      <c r="AS14" s="54">
        <f t="shared" si="16"/>
        <v>-20</v>
      </c>
      <c r="AT14" s="41">
        <f t="shared" si="17"/>
        <v>-6.5359477124183014</v>
      </c>
      <c r="AU14" s="55">
        <v>317</v>
      </c>
      <c r="AV14" s="55">
        <f t="shared" si="18"/>
        <v>11</v>
      </c>
      <c r="AW14" s="51">
        <f t="shared" si="19"/>
        <v>3.594771241830065</v>
      </c>
      <c r="AX14" s="222">
        <f t="shared" si="20"/>
        <v>317</v>
      </c>
      <c r="AY14" s="223">
        <f t="shared" si="29"/>
        <v>0</v>
      </c>
      <c r="AZ14" s="222" t="b">
        <f t="shared" si="27"/>
        <v>1</v>
      </c>
    </row>
    <row r="15" spans="1:52" x14ac:dyDescent="0.5">
      <c r="A15" s="62" t="s">
        <v>40</v>
      </c>
      <c r="B15" s="30">
        <v>243</v>
      </c>
      <c r="C15" s="31">
        <v>698</v>
      </c>
      <c r="D15" s="31">
        <v>587</v>
      </c>
      <c r="E15" s="48">
        <f t="shared" si="0"/>
        <v>-15.9</v>
      </c>
      <c r="F15" s="31">
        <v>104.2175</v>
      </c>
      <c r="G15" s="31">
        <v>2</v>
      </c>
      <c r="H15" s="33">
        <v>4</v>
      </c>
      <c r="I15" s="33">
        <v>0</v>
      </c>
      <c r="J15" s="33">
        <v>3</v>
      </c>
      <c r="K15" s="33">
        <v>3</v>
      </c>
      <c r="L15" s="33">
        <f t="shared" si="21"/>
        <v>244</v>
      </c>
      <c r="M15" s="33">
        <f t="shared" si="3"/>
        <v>1</v>
      </c>
      <c r="N15" s="41">
        <f t="shared" si="4"/>
        <v>0.41152263374485598</v>
      </c>
      <c r="O15" s="56">
        <v>4</v>
      </c>
      <c r="P15" s="56"/>
      <c r="Q15" s="56">
        <v>2</v>
      </c>
      <c r="R15" s="61">
        <v>2</v>
      </c>
      <c r="S15" s="50">
        <f t="shared" si="22"/>
        <v>245</v>
      </c>
      <c r="T15" s="50">
        <f t="shared" si="6"/>
        <v>2</v>
      </c>
      <c r="U15" s="51">
        <f t="shared" si="7"/>
        <v>0.82304526748971196</v>
      </c>
      <c r="V15" s="38">
        <v>243</v>
      </c>
      <c r="W15" s="33">
        <v>0</v>
      </c>
      <c r="X15" s="33">
        <v>240</v>
      </c>
      <c r="Y15" s="49">
        <v>240</v>
      </c>
      <c r="Z15" s="49">
        <f t="shared" si="9"/>
        <v>-3</v>
      </c>
      <c r="AA15" s="95">
        <f t="shared" si="10"/>
        <v>-1.2345679012345678</v>
      </c>
      <c r="AB15" s="56"/>
      <c r="AC15" s="35">
        <f t="shared" si="23"/>
        <v>241</v>
      </c>
      <c r="AD15" s="40">
        <f t="shared" si="24"/>
        <v>241</v>
      </c>
      <c r="AE15" s="53">
        <f t="shared" si="11"/>
        <v>-2</v>
      </c>
      <c r="AF15" s="37">
        <f t="shared" si="12"/>
        <v>-0.82304526748971196</v>
      </c>
      <c r="AG15" s="38">
        <v>234</v>
      </c>
      <c r="AH15" s="49">
        <v>261</v>
      </c>
      <c r="AI15" s="49">
        <f t="shared" si="30"/>
        <v>27</v>
      </c>
      <c r="AJ15" s="41">
        <f t="shared" si="31"/>
        <v>11.538461538461538</v>
      </c>
      <c r="AK15" s="50">
        <f t="shared" si="28"/>
        <v>242</v>
      </c>
      <c r="AL15" s="50">
        <f t="shared" si="32"/>
        <v>8</v>
      </c>
      <c r="AM15" s="51">
        <f t="shared" si="33"/>
        <v>3.4188034188034191</v>
      </c>
      <c r="AN15" s="42">
        <v>963</v>
      </c>
      <c r="AO15" s="43">
        <v>135</v>
      </c>
      <c r="AP15" s="43">
        <v>0</v>
      </c>
      <c r="AQ15" s="52">
        <f t="shared" si="15"/>
        <v>-100</v>
      </c>
      <c r="AR15" s="44">
        <v>1088</v>
      </c>
      <c r="AS15" s="54">
        <f t="shared" si="16"/>
        <v>125</v>
      </c>
      <c r="AT15" s="41">
        <f t="shared" si="17"/>
        <v>12.980269989615783</v>
      </c>
      <c r="AU15" s="55">
        <v>1004</v>
      </c>
      <c r="AV15" s="55">
        <f t="shared" si="18"/>
        <v>41</v>
      </c>
      <c r="AW15" s="51">
        <f t="shared" si="19"/>
        <v>4.2575285565939769</v>
      </c>
      <c r="AX15" s="222">
        <f t="shared" si="20"/>
        <v>1004</v>
      </c>
      <c r="AY15" s="223">
        <f t="shared" ref="AY15:AY16" si="34">AU15-AX15</f>
        <v>0</v>
      </c>
      <c r="AZ15" s="222" t="b">
        <f t="shared" ref="AZ15:AZ16" si="35">AU15=AX15</f>
        <v>1</v>
      </c>
    </row>
    <row r="16" spans="1:52" x14ac:dyDescent="0.5">
      <c r="A16" s="64" t="s">
        <v>41</v>
      </c>
      <c r="B16" s="30">
        <v>11</v>
      </c>
      <c r="C16" s="31">
        <v>11</v>
      </c>
      <c r="D16" s="31">
        <v>11</v>
      </c>
      <c r="E16" s="48">
        <f t="shared" si="0"/>
        <v>0</v>
      </c>
      <c r="F16" s="31">
        <v>1</v>
      </c>
      <c r="G16" s="31">
        <v>1</v>
      </c>
      <c r="H16" s="33">
        <v>0</v>
      </c>
      <c r="I16" s="33">
        <v>0</v>
      </c>
      <c r="J16" s="33">
        <v>0</v>
      </c>
      <c r="K16" s="33">
        <v>0</v>
      </c>
      <c r="L16" s="33">
        <f t="shared" si="21"/>
        <v>11</v>
      </c>
      <c r="M16" s="33">
        <f t="shared" si="3"/>
        <v>0</v>
      </c>
      <c r="N16" s="67">
        <f t="shared" si="4"/>
        <v>0</v>
      </c>
      <c r="O16" s="68"/>
      <c r="P16" s="68"/>
      <c r="Q16" s="68"/>
      <c r="R16" s="61"/>
      <c r="S16" s="69">
        <f t="shared" si="22"/>
        <v>11</v>
      </c>
      <c r="T16" s="69">
        <f t="shared" si="6"/>
        <v>0</v>
      </c>
      <c r="U16" s="70">
        <f t="shared" si="7"/>
        <v>0</v>
      </c>
      <c r="V16" s="38">
        <v>11</v>
      </c>
      <c r="W16" s="33">
        <v>0</v>
      </c>
      <c r="X16" s="33">
        <v>11</v>
      </c>
      <c r="Y16" s="49">
        <v>11</v>
      </c>
      <c r="Z16" s="49">
        <f t="shared" si="9"/>
        <v>0</v>
      </c>
      <c r="AA16" s="95">
        <f t="shared" si="10"/>
        <v>0</v>
      </c>
      <c r="AB16" s="68"/>
      <c r="AC16" s="35">
        <f t="shared" si="23"/>
        <v>11</v>
      </c>
      <c r="AD16" s="40">
        <f t="shared" si="24"/>
        <v>11</v>
      </c>
      <c r="AE16" s="53">
        <f t="shared" si="11"/>
        <v>0</v>
      </c>
      <c r="AF16" s="37">
        <f t="shared" si="12"/>
        <v>0</v>
      </c>
      <c r="AG16" s="259">
        <v>4.84</v>
      </c>
      <c r="AH16" s="67">
        <v>4.95</v>
      </c>
      <c r="AI16" s="49">
        <f t="shared" si="30"/>
        <v>0.11000000000000032</v>
      </c>
      <c r="AJ16" s="41">
        <f t="shared" si="31"/>
        <v>2.2727272727272796</v>
      </c>
      <c r="AK16" s="37">
        <f>ROUND((AU16*AD16)/1000,2)</f>
        <v>4.7300000000000004</v>
      </c>
      <c r="AL16" s="50">
        <f t="shared" si="32"/>
        <v>-0.10999999999999943</v>
      </c>
      <c r="AM16" s="51">
        <f t="shared" si="33"/>
        <v>-2.2727272727272609</v>
      </c>
      <c r="AN16" s="42">
        <v>440</v>
      </c>
      <c r="AO16" s="43">
        <v>0</v>
      </c>
      <c r="AP16" s="43">
        <v>0</v>
      </c>
      <c r="AQ16" s="52">
        <f t="shared" si="15"/>
        <v>0</v>
      </c>
      <c r="AR16" s="44">
        <v>450</v>
      </c>
      <c r="AS16" s="54">
        <f t="shared" si="16"/>
        <v>10</v>
      </c>
      <c r="AT16" s="41">
        <f t="shared" si="17"/>
        <v>2.2727272727272729</v>
      </c>
      <c r="AU16" s="74">
        <v>430</v>
      </c>
      <c r="AV16" s="55">
        <f t="shared" si="18"/>
        <v>-10</v>
      </c>
      <c r="AW16" s="51">
        <f t="shared" si="19"/>
        <v>-2.2727272727272729</v>
      </c>
      <c r="AX16" s="222">
        <f t="shared" si="20"/>
        <v>430</v>
      </c>
      <c r="AY16" s="223">
        <f t="shared" si="34"/>
        <v>0</v>
      </c>
      <c r="AZ16" s="222" t="b">
        <f t="shared" si="35"/>
        <v>1</v>
      </c>
    </row>
  </sheetData>
  <mergeCells count="18">
    <mergeCell ref="AX4:AZ4"/>
    <mergeCell ref="AY5:AZ5"/>
    <mergeCell ref="AN3:AW3"/>
    <mergeCell ref="C4:E4"/>
    <mergeCell ref="F4:G4"/>
    <mergeCell ref="H4:N4"/>
    <mergeCell ref="AO4:AQ4"/>
    <mergeCell ref="AR4:AT4"/>
    <mergeCell ref="AU4:AW4"/>
    <mergeCell ref="O4:U4"/>
    <mergeCell ref="AB4:AF4"/>
    <mergeCell ref="AH4:AJ4"/>
    <mergeCell ref="AK4:AM4"/>
    <mergeCell ref="W4:AA4"/>
    <mergeCell ref="A3:A5"/>
    <mergeCell ref="B3:U3"/>
    <mergeCell ref="V3:AF3"/>
    <mergeCell ref="AG3:AM3"/>
  </mergeCells>
  <conditionalFormatting sqref="AY6:AY16">
    <cfRule type="cellIs" dxfId="11" priority="1" operator="notEqual">
      <formula>0</formula>
    </cfRule>
  </conditionalFormatting>
  <conditionalFormatting sqref="AZ6:AZ16">
    <cfRule type="cellIs" priority="2" operator="equal">
      <formula>FALSE</formula>
    </cfRule>
    <cfRule type="cellIs" dxfId="10" priority="3" operator="equal">
      <formula>FALSE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E24"/>
  <sheetViews>
    <sheetView zoomScale="130" zoomScaleNormal="130" workbookViewId="0">
      <selection activeCell="AB18" sqref="AB18"/>
    </sheetView>
  </sheetViews>
  <sheetFormatPr defaultColWidth="9" defaultRowHeight="21.75" x14ac:dyDescent="0.5"/>
  <cols>
    <col min="1" max="1" width="17.125" style="85" customWidth="1"/>
    <col min="2" max="2" width="19.75" style="75" customWidth="1"/>
    <col min="3" max="3" width="16.375" style="75" customWidth="1"/>
    <col min="4" max="4" width="19.375" style="75" customWidth="1"/>
    <col min="5" max="5" width="14.875" style="75" customWidth="1"/>
    <col min="6" max="16384" width="9" style="75"/>
  </cols>
  <sheetData>
    <row r="1" spans="1:5" ht="21" customHeight="1" x14ac:dyDescent="0.5">
      <c r="A1" s="1" t="s">
        <v>1046</v>
      </c>
    </row>
    <row r="2" spans="1:5" ht="15" customHeight="1" x14ac:dyDescent="0.5">
      <c r="A2" s="1"/>
    </row>
    <row r="3" spans="1:5" ht="21" customHeight="1" x14ac:dyDescent="0.5">
      <c r="A3" s="293" t="s">
        <v>13</v>
      </c>
      <c r="B3" s="248" t="s">
        <v>80</v>
      </c>
      <c r="C3" s="248" t="s">
        <v>84</v>
      </c>
      <c r="D3" s="248" t="s">
        <v>85</v>
      </c>
      <c r="E3" s="249" t="s">
        <v>1021</v>
      </c>
    </row>
    <row r="4" spans="1:5" ht="21" customHeight="1" x14ac:dyDescent="0.5">
      <c r="A4" s="295"/>
      <c r="B4" s="250" t="s">
        <v>75</v>
      </c>
      <c r="C4" s="250" t="s">
        <v>75</v>
      </c>
      <c r="D4" s="250" t="s">
        <v>1022</v>
      </c>
      <c r="E4" s="250" t="s">
        <v>1023</v>
      </c>
    </row>
    <row r="5" spans="1:5" ht="21" customHeight="1" x14ac:dyDescent="0.5">
      <c r="A5" s="86" t="s">
        <v>36</v>
      </c>
      <c r="B5" s="76">
        <f>SUM(B6:B15)</f>
        <v>406</v>
      </c>
      <c r="C5" s="76">
        <f>SUM(C6:C15)</f>
        <v>378</v>
      </c>
      <c r="D5" s="76">
        <f>ROUND(SUM(D6:D15),0)</f>
        <v>284</v>
      </c>
      <c r="E5" s="77">
        <f t="shared" ref="E5:E15" si="0">IFERROR(ROUND((D5/C5)*1000,0),0)</f>
        <v>751</v>
      </c>
    </row>
    <row r="6" spans="1:5" ht="21" customHeight="1" x14ac:dyDescent="0.5">
      <c r="A6" s="60" t="s">
        <v>37</v>
      </c>
      <c r="B6" s="78">
        <f>สุพรรณบุรี!S7</f>
        <v>34</v>
      </c>
      <c r="C6" s="78">
        <f>สุพรรณบุรี!AD7</f>
        <v>12</v>
      </c>
      <c r="D6" s="243">
        <f>สุพรรณบุรี!AK7</f>
        <v>3</v>
      </c>
      <c r="E6" s="79">
        <f t="shared" si="0"/>
        <v>250</v>
      </c>
    </row>
    <row r="7" spans="1:5" ht="21" customHeight="1" x14ac:dyDescent="0.5">
      <c r="A7" s="60" t="s">
        <v>44</v>
      </c>
      <c r="B7" s="78">
        <f>สุพรรณบุรี!S8</f>
        <v>0</v>
      </c>
      <c r="C7" s="78">
        <f>สุพรรณบุรี!AD8</f>
        <v>0</v>
      </c>
      <c r="D7" s="78">
        <f>สุพรรณบุรี!AK8</f>
        <v>0</v>
      </c>
      <c r="E7" s="79">
        <f t="shared" si="0"/>
        <v>0</v>
      </c>
    </row>
    <row r="8" spans="1:5" ht="21" customHeight="1" x14ac:dyDescent="0.5">
      <c r="A8" s="60" t="s">
        <v>38</v>
      </c>
      <c r="B8" s="78">
        <f>สุพรรณบุรี!S9</f>
        <v>18</v>
      </c>
      <c r="C8" s="78">
        <f>สุพรรณบุรี!AD9</f>
        <v>17</v>
      </c>
      <c r="D8" s="78">
        <f>สุพรรณบุรี!AK9</f>
        <v>5</v>
      </c>
      <c r="E8" s="79">
        <f t="shared" si="0"/>
        <v>294</v>
      </c>
    </row>
    <row r="9" spans="1:5" ht="21" customHeight="1" x14ac:dyDescent="0.5">
      <c r="A9" s="62" t="s">
        <v>43</v>
      </c>
      <c r="B9" s="78">
        <f>สุพรรณบุรี!S10</f>
        <v>0</v>
      </c>
      <c r="C9" s="78">
        <f>สุพรรณบุรี!AD10</f>
        <v>0</v>
      </c>
      <c r="D9" s="78">
        <f>สุพรรณบุรี!AK10</f>
        <v>0</v>
      </c>
      <c r="E9" s="79">
        <f t="shared" si="0"/>
        <v>0</v>
      </c>
    </row>
    <row r="10" spans="1:5" ht="21" customHeight="1" x14ac:dyDescent="0.5">
      <c r="A10" s="62" t="s">
        <v>644</v>
      </c>
      <c r="B10" s="78">
        <f>สุพรรณบุรี!S11</f>
        <v>0</v>
      </c>
      <c r="C10" s="78">
        <f>สุพรรณบุรี!AD11</f>
        <v>0</v>
      </c>
      <c r="D10" s="78">
        <f>สุพรรณบุรี!AK11</f>
        <v>0</v>
      </c>
      <c r="E10" s="79">
        <f t="shared" si="0"/>
        <v>0</v>
      </c>
    </row>
    <row r="11" spans="1:5" ht="21" customHeight="1" x14ac:dyDescent="0.5">
      <c r="A11" s="90" t="s">
        <v>39</v>
      </c>
      <c r="B11" s="78">
        <f>สุพรรณบุรี!S12</f>
        <v>56</v>
      </c>
      <c r="C11" s="78">
        <f>สุพรรณบุรี!AD12</f>
        <v>56</v>
      </c>
      <c r="D11" s="78">
        <f>สุพรรณบุรี!AK12</f>
        <v>16</v>
      </c>
      <c r="E11" s="79">
        <f t="shared" si="0"/>
        <v>286</v>
      </c>
    </row>
    <row r="12" spans="1:5" ht="21" customHeight="1" x14ac:dyDescent="0.5">
      <c r="A12" s="62" t="s">
        <v>645</v>
      </c>
      <c r="B12" s="78">
        <f>สุพรรณบุรี!S13</f>
        <v>1</v>
      </c>
      <c r="C12" s="78">
        <f>สุพรรณบุรี!AD13</f>
        <v>0</v>
      </c>
      <c r="D12" s="78">
        <f>สุพรรณบุรี!AK13</f>
        <v>0</v>
      </c>
      <c r="E12" s="79">
        <f t="shared" si="0"/>
        <v>0</v>
      </c>
    </row>
    <row r="13" spans="1:5" ht="21" customHeight="1" x14ac:dyDescent="0.5">
      <c r="A13" s="90" t="s">
        <v>42</v>
      </c>
      <c r="B13" s="78">
        <f>สุพรรณบุรี!S14</f>
        <v>41</v>
      </c>
      <c r="C13" s="78">
        <f>สุพรรณบุรี!AD14</f>
        <v>41</v>
      </c>
      <c r="D13" s="78">
        <f>สุพรรณบุรี!AK14</f>
        <v>13</v>
      </c>
      <c r="E13" s="79">
        <f t="shared" si="0"/>
        <v>317</v>
      </c>
    </row>
    <row r="14" spans="1:5" ht="21" customHeight="1" x14ac:dyDescent="0.5">
      <c r="A14" s="62" t="s">
        <v>40</v>
      </c>
      <c r="B14" s="78">
        <f>สุพรรณบุรี!S15</f>
        <v>245</v>
      </c>
      <c r="C14" s="78">
        <f>สุพรรณบุรี!AD15</f>
        <v>241</v>
      </c>
      <c r="D14" s="78">
        <f>สุพรรณบุรี!AK15</f>
        <v>242</v>
      </c>
      <c r="E14" s="79">
        <f t="shared" si="0"/>
        <v>1004</v>
      </c>
    </row>
    <row r="15" spans="1:5" ht="21" customHeight="1" x14ac:dyDescent="0.5">
      <c r="A15" s="63" t="s">
        <v>41</v>
      </c>
      <c r="B15" s="78">
        <f>สุพรรณบุรี!S16</f>
        <v>11</v>
      </c>
      <c r="C15" s="78">
        <f>สุพรรณบุรี!AD16</f>
        <v>11</v>
      </c>
      <c r="D15" s="243">
        <f>สุพรรณบุรี!AK16</f>
        <v>4.7300000000000004</v>
      </c>
      <c r="E15" s="79">
        <f t="shared" si="0"/>
        <v>430</v>
      </c>
    </row>
    <row r="17" spans="1:5" ht="24" x14ac:dyDescent="0.5">
      <c r="A17" s="314" t="s">
        <v>1044</v>
      </c>
      <c r="B17" s="314"/>
      <c r="C17" s="314"/>
      <c r="D17" s="245" t="str">
        <f>A$5</f>
        <v>สุพรรณบุรี</v>
      </c>
      <c r="E17" s="246"/>
    </row>
    <row r="18" spans="1:5" ht="24" x14ac:dyDescent="0.5">
      <c r="A18" s="246" t="s">
        <v>1015</v>
      </c>
      <c r="B18" s="246"/>
      <c r="C18" s="246"/>
      <c r="D18" s="246"/>
      <c r="E18" s="246"/>
    </row>
    <row r="19" spans="1:5" ht="24" x14ac:dyDescent="0.5">
      <c r="A19" s="246" t="s">
        <v>1016</v>
      </c>
      <c r="B19" s="246"/>
      <c r="C19" s="246"/>
      <c r="D19" s="246"/>
      <c r="E19" s="246"/>
    </row>
    <row r="20" spans="1:5" ht="24" x14ac:dyDescent="0.5">
      <c r="A20" s="246"/>
      <c r="B20" s="246"/>
      <c r="C20" s="246"/>
      <c r="D20" s="246"/>
      <c r="E20" s="246"/>
    </row>
    <row r="21" spans="1:5" ht="24" x14ac:dyDescent="0.5">
      <c r="A21" s="246"/>
      <c r="B21" s="246"/>
      <c r="C21" s="246"/>
      <c r="D21" s="246"/>
      <c r="E21" s="246"/>
    </row>
    <row r="22" spans="1:5" ht="24" x14ac:dyDescent="0.5">
      <c r="A22" s="246"/>
      <c r="B22" s="246"/>
      <c r="C22" s="246"/>
      <c r="D22" s="246"/>
      <c r="E22" s="246"/>
    </row>
    <row r="23" spans="1:5" ht="24" x14ac:dyDescent="0.5">
      <c r="A23" s="246" t="s">
        <v>1017</v>
      </c>
      <c r="B23" s="246"/>
      <c r="C23" s="314" t="s">
        <v>1018</v>
      </c>
      <c r="D23" s="314"/>
      <c r="E23" s="247" t="str">
        <f>"จังหวัด"&amp;D17</f>
        <v>จังหวัดสุพรรณบุรี</v>
      </c>
    </row>
    <row r="24" spans="1:5" ht="24" x14ac:dyDescent="0.5">
      <c r="A24" s="246" t="s">
        <v>1019</v>
      </c>
      <c r="B24" s="246"/>
      <c r="C24" s="246"/>
      <c r="D24" s="247" t="s">
        <v>1020</v>
      </c>
      <c r="E24" s="246"/>
    </row>
  </sheetData>
  <mergeCells count="3">
    <mergeCell ref="A3:A4"/>
    <mergeCell ref="A17:C17"/>
    <mergeCell ref="C23:D2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Z22"/>
  <sheetViews>
    <sheetView zoomScaleNormal="100" workbookViewId="0">
      <pane xSplit="1" ySplit="5" topLeftCell="AH6" activePane="bottomRight" state="frozen"/>
      <selection activeCell="AB18" sqref="AB18"/>
      <selection pane="topRight" activeCell="AB18" sqref="AB18"/>
      <selection pane="bottomLeft" activeCell="AB18" sqref="AB18"/>
      <selection pane="bottomRight" activeCell="AB18" sqref="AB18"/>
    </sheetView>
  </sheetViews>
  <sheetFormatPr defaultColWidth="9" defaultRowHeight="21.75" x14ac:dyDescent="0.2"/>
  <cols>
    <col min="1" max="1" width="13.75" style="5" customWidth="1"/>
    <col min="2" max="2" width="9.375" style="5" customWidth="1"/>
    <col min="3" max="3" width="10" style="5" customWidth="1"/>
    <col min="4" max="4" width="9.625" style="5" customWidth="1"/>
    <col min="5" max="5" width="6.875" style="5" customWidth="1"/>
    <col min="6" max="6" width="9.125" style="5" customWidth="1"/>
    <col min="7" max="7" width="9.75" style="5" customWidth="1"/>
    <col min="8" max="11" width="7" style="5" hidden="1" customWidth="1"/>
    <col min="12" max="13" width="8.75" style="5" hidden="1" customWidth="1"/>
    <col min="14" max="14" width="8" style="5" hidden="1" customWidth="1"/>
    <col min="15" max="18" width="7.25" style="5" customWidth="1"/>
    <col min="19" max="20" width="9.25" style="5" customWidth="1"/>
    <col min="21" max="21" width="6.125" style="5" customWidth="1"/>
    <col min="22" max="22" width="10" style="5" customWidth="1"/>
    <col min="23" max="24" width="9.875" style="5" customWidth="1"/>
    <col min="25" max="27" width="9.625" style="5" customWidth="1"/>
    <col min="28" max="28" width="8" style="5" customWidth="1"/>
    <col min="29" max="29" width="8.75" style="5" customWidth="1"/>
    <col min="30" max="31" width="9" style="5" customWidth="1"/>
    <col min="32" max="32" width="7.125" style="5" customWidth="1"/>
    <col min="33" max="33" width="10.625" style="5" customWidth="1"/>
    <col min="34" max="35" width="9.375" style="5" customWidth="1"/>
    <col min="36" max="36" width="7.25" style="5" customWidth="1"/>
    <col min="37" max="38" width="8.375" style="5" customWidth="1"/>
    <col min="39" max="39" width="7.375" style="5" customWidth="1"/>
    <col min="40" max="40" width="7.625" style="5" customWidth="1"/>
    <col min="41" max="41" width="6.125" style="5" customWidth="1"/>
    <col min="42" max="43" width="6.875" style="5" customWidth="1"/>
    <col min="44" max="45" width="7.25" style="5" customWidth="1"/>
    <col min="46" max="46" width="7.75" style="5" customWidth="1"/>
    <col min="47" max="48" width="7.375" style="5" customWidth="1"/>
    <col min="49" max="49" width="7.25" style="5" customWidth="1"/>
    <col min="50" max="16384" width="9" style="5"/>
  </cols>
  <sheetData>
    <row r="1" spans="1:52" ht="21" customHeight="1" x14ac:dyDescent="0.2">
      <c r="A1" s="87" t="s">
        <v>1039</v>
      </c>
      <c r="B1" s="1"/>
      <c r="C1" s="2"/>
      <c r="D1" s="2"/>
      <c r="E1" s="3"/>
      <c r="F1" s="2"/>
      <c r="G1" s="2"/>
      <c r="H1" s="4"/>
      <c r="I1" s="4"/>
      <c r="J1" s="4"/>
      <c r="K1" s="2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52" ht="15" customHeight="1" x14ac:dyDescent="0.2">
      <c r="A2" s="6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2"/>
      <c r="AE2" s="2"/>
      <c r="AF2" s="2"/>
      <c r="AG2" s="2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52" ht="21" customHeight="1" x14ac:dyDescent="0.2">
      <c r="A3" s="302" t="s">
        <v>12</v>
      </c>
      <c r="B3" s="296" t="s">
        <v>1040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296" t="s">
        <v>0</v>
      </c>
      <c r="W3" s="297"/>
      <c r="X3" s="297"/>
      <c r="Y3" s="297"/>
      <c r="Z3" s="297"/>
      <c r="AA3" s="297"/>
      <c r="AB3" s="297"/>
      <c r="AC3" s="297"/>
      <c r="AD3" s="297"/>
      <c r="AE3" s="297"/>
      <c r="AF3" s="298"/>
      <c r="AG3" s="296" t="s">
        <v>1</v>
      </c>
      <c r="AH3" s="297"/>
      <c r="AI3" s="297"/>
      <c r="AJ3" s="297"/>
      <c r="AK3" s="297"/>
      <c r="AL3" s="297"/>
      <c r="AM3" s="298"/>
      <c r="AN3" s="296" t="s">
        <v>2</v>
      </c>
      <c r="AO3" s="297"/>
      <c r="AP3" s="297"/>
      <c r="AQ3" s="297"/>
      <c r="AR3" s="297"/>
      <c r="AS3" s="297"/>
      <c r="AT3" s="297"/>
      <c r="AU3" s="297"/>
      <c r="AV3" s="297"/>
      <c r="AW3" s="298"/>
    </row>
    <row r="4" spans="1:52" ht="21" customHeight="1" x14ac:dyDescent="0.2">
      <c r="A4" s="303"/>
      <c r="B4" s="7" t="s">
        <v>3</v>
      </c>
      <c r="C4" s="296" t="s">
        <v>4</v>
      </c>
      <c r="D4" s="297"/>
      <c r="E4" s="298"/>
      <c r="F4" s="296" t="s">
        <v>5</v>
      </c>
      <c r="G4" s="298"/>
      <c r="H4" s="299" t="str">
        <f>"สศก. "&amp;" วิเคราะห์"</f>
        <v>สศก.  วิเคราะห์</v>
      </c>
      <c r="I4" s="300"/>
      <c r="J4" s="300"/>
      <c r="K4" s="300"/>
      <c r="L4" s="300"/>
      <c r="M4" s="300"/>
      <c r="N4" s="301"/>
      <c r="O4" s="305" t="str">
        <f>"มติที่ประชุม (ปลูกใหม่/โค่นทิ้ง 2 ม.ค.-31 ธ.ค.65)"</f>
        <v>มติที่ประชุม (ปลูกใหม่/โค่นทิ้ง 2 ม.ค.-31 ธ.ค.65)</v>
      </c>
      <c r="P4" s="306"/>
      <c r="Q4" s="306"/>
      <c r="R4" s="306"/>
      <c r="S4" s="306"/>
      <c r="T4" s="306"/>
      <c r="U4" s="307"/>
      <c r="V4" s="7" t="s">
        <v>7</v>
      </c>
      <c r="W4" s="299" t="str">
        <f>"สศก. "&amp;" วิเคราะห์"</f>
        <v>สศก.  วิเคราะห์</v>
      </c>
      <c r="X4" s="300"/>
      <c r="Y4" s="300"/>
      <c r="Z4" s="300"/>
      <c r="AA4" s="301"/>
      <c r="AB4" s="305" t="s">
        <v>1041</v>
      </c>
      <c r="AC4" s="306"/>
      <c r="AD4" s="306"/>
      <c r="AE4" s="306"/>
      <c r="AF4" s="307"/>
      <c r="AG4" s="7" t="s">
        <v>7</v>
      </c>
      <c r="AH4" s="308" t="s">
        <v>1014</v>
      </c>
      <c r="AI4" s="309"/>
      <c r="AJ4" s="310"/>
      <c r="AK4" s="305" t="s">
        <v>6</v>
      </c>
      <c r="AL4" s="306"/>
      <c r="AM4" s="307"/>
      <c r="AN4" s="7" t="s">
        <v>7</v>
      </c>
      <c r="AO4" s="296" t="s">
        <v>4</v>
      </c>
      <c r="AP4" s="297"/>
      <c r="AQ4" s="298"/>
      <c r="AR4" s="308" t="s">
        <v>1024</v>
      </c>
      <c r="AS4" s="309"/>
      <c r="AT4" s="310"/>
      <c r="AU4" s="305" t="s">
        <v>6</v>
      </c>
      <c r="AV4" s="306"/>
      <c r="AW4" s="307"/>
      <c r="AX4" s="312" t="s">
        <v>1011</v>
      </c>
      <c r="AY4" s="313"/>
      <c r="AZ4" s="313"/>
    </row>
    <row r="5" spans="1:52" ht="21" customHeight="1" x14ac:dyDescent="0.2">
      <c r="A5" s="304"/>
      <c r="B5" s="9">
        <v>2565</v>
      </c>
      <c r="C5" s="8">
        <f>$B5</f>
        <v>2565</v>
      </c>
      <c r="D5" s="8">
        <f>C5+1</f>
        <v>2566</v>
      </c>
      <c r="E5" s="8" t="s">
        <v>8</v>
      </c>
      <c r="F5" s="8">
        <f>$B5</f>
        <v>2565</v>
      </c>
      <c r="G5" s="8">
        <f>F5+1</f>
        <v>2566</v>
      </c>
      <c r="H5" s="10" t="s">
        <v>9</v>
      </c>
      <c r="I5" s="10" t="s">
        <v>1007</v>
      </c>
      <c r="J5" s="10" t="s">
        <v>1008</v>
      </c>
      <c r="K5" s="10" t="s">
        <v>1009</v>
      </c>
      <c r="L5" s="10">
        <f>$B5+1</f>
        <v>2566</v>
      </c>
      <c r="M5" s="10" t="s">
        <v>62</v>
      </c>
      <c r="N5" s="10" t="s">
        <v>8</v>
      </c>
      <c r="O5" s="11" t="s">
        <v>9</v>
      </c>
      <c r="P5" s="11" t="s">
        <v>1007</v>
      </c>
      <c r="Q5" s="11" t="s">
        <v>1008</v>
      </c>
      <c r="R5" s="11" t="s">
        <v>1009</v>
      </c>
      <c r="S5" s="12">
        <f>$B5+1</f>
        <v>2566</v>
      </c>
      <c r="T5" s="12" t="s">
        <v>62</v>
      </c>
      <c r="U5" s="12" t="s">
        <v>8</v>
      </c>
      <c r="V5" s="9">
        <f>$B5</f>
        <v>2565</v>
      </c>
      <c r="W5" s="13" t="s">
        <v>10</v>
      </c>
      <c r="X5" s="14" t="s">
        <v>11</v>
      </c>
      <c r="Y5" s="10">
        <f>V5+1</f>
        <v>2566</v>
      </c>
      <c r="Z5" s="10" t="s">
        <v>62</v>
      </c>
      <c r="AA5" s="10" t="s">
        <v>8</v>
      </c>
      <c r="AB5" s="11" t="s">
        <v>10</v>
      </c>
      <c r="AC5" s="11" t="s">
        <v>11</v>
      </c>
      <c r="AD5" s="12">
        <f>V5+1</f>
        <v>2566</v>
      </c>
      <c r="AE5" s="12" t="s">
        <v>62</v>
      </c>
      <c r="AF5" s="12" t="s">
        <v>8</v>
      </c>
      <c r="AG5" s="9">
        <f>$B5</f>
        <v>2565</v>
      </c>
      <c r="AH5" s="10">
        <f>AG5+1</f>
        <v>2566</v>
      </c>
      <c r="AI5" s="10" t="s">
        <v>62</v>
      </c>
      <c r="AJ5" s="10" t="s">
        <v>8</v>
      </c>
      <c r="AK5" s="12">
        <f>AG5+1</f>
        <v>2566</v>
      </c>
      <c r="AL5" s="12" t="s">
        <v>62</v>
      </c>
      <c r="AM5" s="12" t="s">
        <v>8</v>
      </c>
      <c r="AN5" s="9">
        <f>$B5</f>
        <v>2565</v>
      </c>
      <c r="AO5" s="8">
        <f>$B5</f>
        <v>2565</v>
      </c>
      <c r="AP5" s="8">
        <f>AO5+1</f>
        <v>2566</v>
      </c>
      <c r="AQ5" s="8" t="s">
        <v>8</v>
      </c>
      <c r="AR5" s="10">
        <f>B5+1</f>
        <v>2566</v>
      </c>
      <c r="AS5" s="10" t="s">
        <v>62</v>
      </c>
      <c r="AT5" s="10" t="s">
        <v>8</v>
      </c>
      <c r="AU5" s="11">
        <f>AN5+1</f>
        <v>2566</v>
      </c>
      <c r="AV5" s="11" t="s">
        <v>62</v>
      </c>
      <c r="AW5" s="12" t="s">
        <v>8</v>
      </c>
      <c r="AX5" s="251" t="s">
        <v>1012</v>
      </c>
      <c r="AY5" s="311" t="s">
        <v>1013</v>
      </c>
      <c r="AZ5" s="311"/>
    </row>
    <row r="6" spans="1:52" x14ac:dyDescent="0.5">
      <c r="A6" s="57" t="s">
        <v>45</v>
      </c>
      <c r="B6" s="58">
        <f>SUM(B7:B22)</f>
        <v>16</v>
      </c>
      <c r="C6" s="17">
        <f>SUM(C7:C22)</f>
        <v>24</v>
      </c>
      <c r="D6" s="17">
        <f>SUM(D7:D22)</f>
        <v>13.5</v>
      </c>
      <c r="E6" s="18">
        <f t="shared" ref="E6:E22" si="0">IFERROR(ROUND((D6-C6)/C6*100,2),0)</f>
        <v>-43.75</v>
      </c>
      <c r="F6" s="17">
        <f>SUM(F7:F22)</f>
        <v>3.625</v>
      </c>
      <c r="G6" s="17">
        <f>SUM(G7:G22)</f>
        <v>0.6</v>
      </c>
      <c r="H6" s="59">
        <f>SUM(H7:H22)</f>
        <v>0</v>
      </c>
      <c r="I6" s="59">
        <f t="shared" ref="I6:J6" si="1">SUM(I7:I22)</f>
        <v>0</v>
      </c>
      <c r="J6" s="59">
        <f t="shared" si="1"/>
        <v>0</v>
      </c>
      <c r="K6" s="19">
        <f>SUM(K7:K22)</f>
        <v>0</v>
      </c>
      <c r="L6" s="19">
        <f>SUM(L7:L22)</f>
        <v>16</v>
      </c>
      <c r="M6" s="19">
        <f t="shared" ref="M6:M22" si="2">L6-B6</f>
        <v>0</v>
      </c>
      <c r="N6" s="20">
        <f t="shared" ref="N6:N22" si="3">(L6-B6)/B6*100</f>
        <v>0</v>
      </c>
      <c r="O6" s="21">
        <f>SUM(O7:O22)</f>
        <v>0</v>
      </c>
      <c r="P6" s="21">
        <f t="shared" ref="P6:Q6" si="4">SUM(P7:P22)</f>
        <v>1</v>
      </c>
      <c r="Q6" s="21">
        <f t="shared" si="4"/>
        <v>1</v>
      </c>
      <c r="R6" s="21">
        <f>SUM(R7:R22)</f>
        <v>2</v>
      </c>
      <c r="S6" s="22">
        <f>SUM(S7:S22)</f>
        <v>14</v>
      </c>
      <c r="T6" s="22">
        <f t="shared" ref="T6:T22" si="5">S6-B6</f>
        <v>-2</v>
      </c>
      <c r="U6" s="23">
        <f t="shared" ref="U6:U22" si="6">(S6-B6)/B6*100</f>
        <v>-12.5</v>
      </c>
      <c r="V6" s="58">
        <f>SUM(V7:V22)</f>
        <v>14</v>
      </c>
      <c r="W6" s="19">
        <f>SUM(W7:W22)</f>
        <v>1</v>
      </c>
      <c r="X6" s="19">
        <f>SUM(X7:X22)</f>
        <v>14</v>
      </c>
      <c r="Y6" s="19">
        <f>SUM(Y7:Y22)</f>
        <v>15</v>
      </c>
      <c r="Z6" s="19">
        <f t="shared" ref="Z6:Z22" si="7">Y6-V6</f>
        <v>1</v>
      </c>
      <c r="AA6" s="93">
        <f t="shared" ref="AA6:AA22" si="8">Z6/V6*100</f>
        <v>7.1428571428571423</v>
      </c>
      <c r="AB6" s="21">
        <f>SUM(AB7:AB22)</f>
        <v>1</v>
      </c>
      <c r="AC6" s="21">
        <f>SUM(AC7:AC22)</f>
        <v>13</v>
      </c>
      <c r="AD6" s="25">
        <f>SUM(AD7:AD22)</f>
        <v>14</v>
      </c>
      <c r="AE6" s="25">
        <f t="shared" ref="AE6:AE22" si="9">AD6-V6</f>
        <v>0</v>
      </c>
      <c r="AF6" s="23">
        <f t="shared" ref="AF6:AF22" si="10">AE6/V6*100</f>
        <v>0</v>
      </c>
      <c r="AG6" s="264">
        <v>0.44</v>
      </c>
      <c r="AH6" s="20">
        <v>3.1700000000000004</v>
      </c>
      <c r="AI6" s="26">
        <f>AH6-AG6</f>
        <v>2.7300000000000004</v>
      </c>
      <c r="AJ6" s="20">
        <f t="shared" ref="AJ6:AJ22" si="11">(AH6-AG6)/AG6*100</f>
        <v>620.45454545454561</v>
      </c>
      <c r="AK6" s="242">
        <f>SUM(AK7:AK22)</f>
        <v>0.30000000000000004</v>
      </c>
      <c r="AL6" s="22">
        <f>AK6-AG6</f>
        <v>-0.13999999999999996</v>
      </c>
      <c r="AM6" s="23">
        <f t="shared" ref="AM6:AM22" si="12">(AK6-AG6)/AG6*100</f>
        <v>-31.818181818181806</v>
      </c>
      <c r="AN6" s="27">
        <v>31</v>
      </c>
      <c r="AO6" s="239">
        <v>213</v>
      </c>
      <c r="AP6" s="239">
        <v>0</v>
      </c>
      <c r="AQ6" s="24">
        <f t="shared" ref="AQ6:AQ22" si="13">IFERROR((AP6-AO6)/AO6*100,0)</f>
        <v>-100</v>
      </c>
      <c r="AR6" s="44">
        <v>211</v>
      </c>
      <c r="AS6" s="28">
        <f t="shared" ref="AS6:AS22" si="14">AR6-AN6</f>
        <v>180</v>
      </c>
      <c r="AT6" s="20">
        <f t="shared" ref="AT6:AT22" si="15">(AR6-AN6)/AN6*100</f>
        <v>580.64516129032256</v>
      </c>
      <c r="AU6" s="29">
        <f>IFERROR(ROUND(AK6/AD6*1000,0),0)</f>
        <v>21</v>
      </c>
      <c r="AV6" s="29">
        <f t="shared" ref="AV6:AV22" si="16">AU6-AN6</f>
        <v>-10</v>
      </c>
      <c r="AW6" s="23">
        <f t="shared" ref="AW6:AW22" si="17">(AU6-AN6)/AN6*100</f>
        <v>-32.258064516129032</v>
      </c>
      <c r="AX6" s="222">
        <f t="shared" ref="AX6:AX22" si="18">IFERROR(ROUND((AK6/AD6)*1000,0),0)</f>
        <v>21</v>
      </c>
      <c r="AY6" s="223">
        <f>AU6-AX6</f>
        <v>0</v>
      </c>
      <c r="AZ6" s="222" t="b">
        <f>AU6=AX6</f>
        <v>1</v>
      </c>
    </row>
    <row r="7" spans="1:52" x14ac:dyDescent="0.5">
      <c r="A7" s="60" t="s">
        <v>646</v>
      </c>
      <c r="B7" s="30">
        <v>1</v>
      </c>
      <c r="C7" s="31">
        <v>0</v>
      </c>
      <c r="D7" s="31">
        <v>0</v>
      </c>
      <c r="E7" s="32">
        <f t="shared" si="0"/>
        <v>0</v>
      </c>
      <c r="F7" s="31">
        <v>0</v>
      </c>
      <c r="G7" s="31">
        <v>0</v>
      </c>
      <c r="H7" s="33">
        <v>0</v>
      </c>
      <c r="I7" s="33">
        <v>0</v>
      </c>
      <c r="J7" s="33">
        <v>0</v>
      </c>
      <c r="K7" s="33">
        <v>0</v>
      </c>
      <c r="L7" s="33">
        <f t="shared" ref="L7:L22" si="19">B7+H7-K7</f>
        <v>1</v>
      </c>
      <c r="M7" s="33">
        <f t="shared" si="2"/>
        <v>0</v>
      </c>
      <c r="N7" s="34">
        <f t="shared" si="3"/>
        <v>0</v>
      </c>
      <c r="O7" s="61"/>
      <c r="P7" s="61">
        <v>1</v>
      </c>
      <c r="Q7" s="61"/>
      <c r="R7" s="61">
        <f>P7+Q7</f>
        <v>1</v>
      </c>
      <c r="S7" s="36">
        <f t="shared" ref="S7:S22" si="20">B7+$O7-$R7</f>
        <v>0</v>
      </c>
      <c r="T7" s="36">
        <f t="shared" si="5"/>
        <v>-1</v>
      </c>
      <c r="U7" s="37">
        <f t="shared" si="6"/>
        <v>-100</v>
      </c>
      <c r="V7" s="38">
        <v>0</v>
      </c>
      <c r="W7" s="33">
        <v>1</v>
      </c>
      <c r="X7" s="33">
        <v>0</v>
      </c>
      <c r="Y7" s="33">
        <v>1</v>
      </c>
      <c r="Z7" s="33">
        <f t="shared" si="7"/>
        <v>1</v>
      </c>
      <c r="AA7" s="94" t="e">
        <f t="shared" si="8"/>
        <v>#DIV/0!</v>
      </c>
      <c r="AB7" s="61"/>
      <c r="AC7" s="35">
        <f t="shared" ref="AC7:AC22" si="21">V7-Q7</f>
        <v>0</v>
      </c>
      <c r="AD7" s="40">
        <f t="shared" ref="AD7:AD22" si="22">$V7-Q7+$AB7</f>
        <v>0</v>
      </c>
      <c r="AE7" s="40">
        <f t="shared" si="9"/>
        <v>0</v>
      </c>
      <c r="AF7" s="37" t="e">
        <f t="shared" si="10"/>
        <v>#DIV/0!</v>
      </c>
      <c r="AG7" s="265">
        <v>0</v>
      </c>
      <c r="AH7" s="34">
        <v>0.2</v>
      </c>
      <c r="AI7" s="33">
        <f t="shared" ref="AI7" si="23">AH7-AG7</f>
        <v>0.2</v>
      </c>
      <c r="AJ7" s="34" t="e">
        <f t="shared" si="11"/>
        <v>#DIV/0!</v>
      </c>
      <c r="AK7" s="37">
        <f>ROUND((AU7*AD7)/1000,2)</f>
        <v>0</v>
      </c>
      <c r="AL7" s="36">
        <f t="shared" ref="AL7:AL22" si="24">AK7-AG7</f>
        <v>0</v>
      </c>
      <c r="AM7" s="37" t="e">
        <f t="shared" si="12"/>
        <v>#DIV/0!</v>
      </c>
      <c r="AN7" s="38">
        <v>0</v>
      </c>
      <c r="AO7" s="43" t="s">
        <v>105</v>
      </c>
      <c r="AP7" s="43" t="s">
        <v>105</v>
      </c>
      <c r="AQ7" s="39">
        <f t="shared" si="13"/>
        <v>0</v>
      </c>
      <c r="AR7" s="44">
        <v>200</v>
      </c>
      <c r="AS7" s="44">
        <f t="shared" si="14"/>
        <v>200</v>
      </c>
      <c r="AT7" s="34" t="e">
        <f t="shared" si="15"/>
        <v>#DIV/0!</v>
      </c>
      <c r="AU7" s="45">
        <v>0</v>
      </c>
      <c r="AV7" s="45">
        <f t="shared" si="16"/>
        <v>0</v>
      </c>
      <c r="AW7" s="37" t="e">
        <f t="shared" si="17"/>
        <v>#DIV/0!</v>
      </c>
      <c r="AX7" s="222">
        <f t="shared" si="18"/>
        <v>0</v>
      </c>
      <c r="AY7" s="223">
        <f>AU7-AX7</f>
        <v>0</v>
      </c>
      <c r="AZ7" s="222" t="b">
        <f>AU7=AX7</f>
        <v>1</v>
      </c>
    </row>
    <row r="8" spans="1:52" x14ac:dyDescent="0.5">
      <c r="A8" s="60" t="s">
        <v>647</v>
      </c>
      <c r="B8" s="30">
        <v>11</v>
      </c>
      <c r="C8" s="31">
        <v>11</v>
      </c>
      <c r="D8" s="31">
        <v>11</v>
      </c>
      <c r="E8" s="32">
        <f t="shared" si="0"/>
        <v>0</v>
      </c>
      <c r="F8" s="31">
        <v>1.125</v>
      </c>
      <c r="G8" s="31">
        <v>0.1</v>
      </c>
      <c r="H8" s="33">
        <v>0</v>
      </c>
      <c r="I8" s="33">
        <v>0</v>
      </c>
      <c r="J8" s="33">
        <v>0</v>
      </c>
      <c r="K8" s="33">
        <v>0</v>
      </c>
      <c r="L8" s="33">
        <f t="shared" si="19"/>
        <v>11</v>
      </c>
      <c r="M8" s="33">
        <f t="shared" si="2"/>
        <v>0</v>
      </c>
      <c r="N8" s="34">
        <f t="shared" si="3"/>
        <v>0</v>
      </c>
      <c r="O8" s="61"/>
      <c r="P8" s="61"/>
      <c r="Q8" s="61"/>
      <c r="R8" s="61">
        <f t="shared" ref="R8:R22" si="25">P8+Q8</f>
        <v>0</v>
      </c>
      <c r="S8" s="36">
        <f t="shared" si="20"/>
        <v>11</v>
      </c>
      <c r="T8" s="36">
        <f t="shared" si="5"/>
        <v>0</v>
      </c>
      <c r="U8" s="37">
        <f t="shared" si="6"/>
        <v>0</v>
      </c>
      <c r="V8" s="38">
        <v>11</v>
      </c>
      <c r="W8" s="33">
        <v>0</v>
      </c>
      <c r="X8" s="33">
        <v>11</v>
      </c>
      <c r="Y8" s="33">
        <v>11</v>
      </c>
      <c r="Z8" s="33">
        <f t="shared" si="7"/>
        <v>0</v>
      </c>
      <c r="AA8" s="94">
        <f t="shared" si="8"/>
        <v>0</v>
      </c>
      <c r="AB8" s="61"/>
      <c r="AC8" s="35">
        <f t="shared" si="21"/>
        <v>11</v>
      </c>
      <c r="AD8" s="40">
        <f t="shared" si="22"/>
        <v>11</v>
      </c>
      <c r="AE8" s="40">
        <f t="shared" si="9"/>
        <v>0</v>
      </c>
      <c r="AF8" s="37">
        <f t="shared" si="10"/>
        <v>0</v>
      </c>
      <c r="AG8" s="265">
        <v>0</v>
      </c>
      <c r="AH8" s="34">
        <v>2.57</v>
      </c>
      <c r="AI8" s="33">
        <f t="shared" ref="AI8:AI22" si="26">AH8-AG8</f>
        <v>2.57</v>
      </c>
      <c r="AJ8" s="34" t="e">
        <f t="shared" si="11"/>
        <v>#DIV/0!</v>
      </c>
      <c r="AK8" s="37">
        <f>ROUND((AU8*AD8)/1000,2)</f>
        <v>0</v>
      </c>
      <c r="AL8" s="36">
        <f t="shared" ref="AL8:AL17" si="27">AK8-AG8</f>
        <v>0</v>
      </c>
      <c r="AM8" s="37" t="e">
        <f t="shared" ref="AM8:AM17" si="28">(AK8-AG8)/AG8*100</f>
        <v>#DIV/0!</v>
      </c>
      <c r="AN8" s="38">
        <v>0</v>
      </c>
      <c r="AO8" s="43" t="s">
        <v>105</v>
      </c>
      <c r="AP8" s="43" t="s">
        <v>105</v>
      </c>
      <c r="AQ8" s="39">
        <f t="shared" si="13"/>
        <v>0</v>
      </c>
      <c r="AR8" s="44">
        <v>234</v>
      </c>
      <c r="AS8" s="44">
        <f t="shared" si="14"/>
        <v>234</v>
      </c>
      <c r="AT8" s="34" t="e">
        <f t="shared" si="15"/>
        <v>#DIV/0!</v>
      </c>
      <c r="AU8" s="45">
        <v>0</v>
      </c>
      <c r="AV8" s="45">
        <f t="shared" si="16"/>
        <v>0</v>
      </c>
      <c r="AW8" s="37" t="e">
        <f t="shared" si="17"/>
        <v>#DIV/0!</v>
      </c>
      <c r="AX8" s="222">
        <f t="shared" si="18"/>
        <v>0</v>
      </c>
      <c r="AY8" s="223">
        <f t="shared" ref="AY8:AY16" si="29">AU8-AX8</f>
        <v>0</v>
      </c>
      <c r="AZ8" s="222" t="b">
        <f t="shared" ref="AZ8:AZ16" si="30">AU8=AX8</f>
        <v>1</v>
      </c>
    </row>
    <row r="9" spans="1:52" hidden="1" x14ac:dyDescent="0.5">
      <c r="A9" s="60" t="s">
        <v>648</v>
      </c>
      <c r="B9" s="30">
        <v>0</v>
      </c>
      <c r="C9" s="31">
        <v>0</v>
      </c>
      <c r="D9" s="31">
        <v>0</v>
      </c>
      <c r="E9" s="32">
        <f t="shared" si="0"/>
        <v>0</v>
      </c>
      <c r="F9" s="31">
        <v>0</v>
      </c>
      <c r="G9" s="31">
        <v>0</v>
      </c>
      <c r="H9" s="33">
        <v>0</v>
      </c>
      <c r="I9" s="33">
        <v>0</v>
      </c>
      <c r="J9" s="33">
        <v>0</v>
      </c>
      <c r="K9" s="33">
        <v>0</v>
      </c>
      <c r="L9" s="33">
        <f t="shared" si="19"/>
        <v>0</v>
      </c>
      <c r="M9" s="33">
        <f t="shared" si="2"/>
        <v>0</v>
      </c>
      <c r="N9" s="34" t="e">
        <f t="shared" si="3"/>
        <v>#DIV/0!</v>
      </c>
      <c r="O9" s="61"/>
      <c r="P9" s="61"/>
      <c r="Q9" s="61"/>
      <c r="R9" s="61">
        <f t="shared" si="25"/>
        <v>0</v>
      </c>
      <c r="S9" s="36">
        <f t="shared" si="20"/>
        <v>0</v>
      </c>
      <c r="T9" s="36">
        <f t="shared" si="5"/>
        <v>0</v>
      </c>
      <c r="U9" s="37" t="e">
        <f t="shared" si="6"/>
        <v>#DIV/0!</v>
      </c>
      <c r="V9" s="38">
        <v>0</v>
      </c>
      <c r="W9" s="33">
        <v>0</v>
      </c>
      <c r="X9" s="33">
        <v>0</v>
      </c>
      <c r="Y9" s="33">
        <v>0</v>
      </c>
      <c r="Z9" s="33">
        <f t="shared" si="7"/>
        <v>0</v>
      </c>
      <c r="AA9" s="94" t="e">
        <f t="shared" si="8"/>
        <v>#DIV/0!</v>
      </c>
      <c r="AB9" s="61"/>
      <c r="AC9" s="35">
        <f t="shared" si="21"/>
        <v>0</v>
      </c>
      <c r="AD9" s="40">
        <f t="shared" si="22"/>
        <v>0</v>
      </c>
      <c r="AE9" s="40">
        <f t="shared" si="9"/>
        <v>0</v>
      </c>
      <c r="AF9" s="37" t="e">
        <f t="shared" si="10"/>
        <v>#DIV/0!</v>
      </c>
      <c r="AG9" s="265">
        <v>0</v>
      </c>
      <c r="AH9" s="34">
        <v>0</v>
      </c>
      <c r="AI9" s="33">
        <f t="shared" si="26"/>
        <v>0</v>
      </c>
      <c r="AJ9" s="34" t="e">
        <f t="shared" si="11"/>
        <v>#DIV/0!</v>
      </c>
      <c r="AK9" s="36">
        <f>ROUND((AU9*AD9)/1000,0)</f>
        <v>0</v>
      </c>
      <c r="AL9" s="36">
        <f t="shared" si="27"/>
        <v>0</v>
      </c>
      <c r="AM9" s="37" t="e">
        <f t="shared" si="28"/>
        <v>#DIV/0!</v>
      </c>
      <c r="AN9" s="38">
        <v>0</v>
      </c>
      <c r="AO9" s="43" t="s">
        <v>105</v>
      </c>
      <c r="AP9" s="43" t="s">
        <v>105</v>
      </c>
      <c r="AQ9" s="39">
        <f t="shared" si="13"/>
        <v>0</v>
      </c>
      <c r="AR9" s="44">
        <v>0</v>
      </c>
      <c r="AS9" s="44">
        <f t="shared" si="14"/>
        <v>0</v>
      </c>
      <c r="AT9" s="34" t="e">
        <f t="shared" si="15"/>
        <v>#DIV/0!</v>
      </c>
      <c r="AU9" s="45"/>
      <c r="AV9" s="45">
        <f t="shared" si="16"/>
        <v>0</v>
      </c>
      <c r="AW9" s="37" t="e">
        <f t="shared" si="17"/>
        <v>#DIV/0!</v>
      </c>
      <c r="AX9" s="222">
        <f t="shared" si="18"/>
        <v>0</v>
      </c>
      <c r="AY9" s="223">
        <f t="shared" si="29"/>
        <v>0</v>
      </c>
      <c r="AZ9" s="222" t="b">
        <f t="shared" si="30"/>
        <v>1</v>
      </c>
    </row>
    <row r="10" spans="1:52" x14ac:dyDescent="0.5">
      <c r="A10" s="60" t="s">
        <v>46</v>
      </c>
      <c r="B10" s="30">
        <v>2</v>
      </c>
      <c r="C10" s="31">
        <v>4</v>
      </c>
      <c r="D10" s="31">
        <v>1</v>
      </c>
      <c r="E10" s="32">
        <f t="shared" si="0"/>
        <v>-75</v>
      </c>
      <c r="F10" s="31">
        <v>1</v>
      </c>
      <c r="G10" s="31">
        <v>0</v>
      </c>
      <c r="H10" s="33">
        <v>0</v>
      </c>
      <c r="I10" s="33">
        <v>0</v>
      </c>
      <c r="J10" s="33">
        <v>0</v>
      </c>
      <c r="K10" s="33">
        <v>0</v>
      </c>
      <c r="L10" s="33">
        <f t="shared" si="19"/>
        <v>2</v>
      </c>
      <c r="M10" s="33">
        <f t="shared" si="2"/>
        <v>0</v>
      </c>
      <c r="N10" s="34">
        <f t="shared" si="3"/>
        <v>0</v>
      </c>
      <c r="O10" s="61"/>
      <c r="P10" s="61"/>
      <c r="Q10" s="61">
        <v>1</v>
      </c>
      <c r="R10" s="61">
        <f t="shared" si="25"/>
        <v>1</v>
      </c>
      <c r="S10" s="36">
        <f t="shared" si="20"/>
        <v>1</v>
      </c>
      <c r="T10" s="36">
        <f t="shared" si="5"/>
        <v>-1</v>
      </c>
      <c r="U10" s="37">
        <f t="shared" si="6"/>
        <v>-50</v>
      </c>
      <c r="V10" s="38">
        <v>2</v>
      </c>
      <c r="W10" s="33">
        <v>0</v>
      </c>
      <c r="X10" s="33">
        <v>2</v>
      </c>
      <c r="Y10" s="33">
        <v>2</v>
      </c>
      <c r="Z10" s="33">
        <f t="shared" si="7"/>
        <v>0</v>
      </c>
      <c r="AA10" s="94">
        <f t="shared" si="8"/>
        <v>0</v>
      </c>
      <c r="AB10" s="61"/>
      <c r="AC10" s="35">
        <f t="shared" si="21"/>
        <v>1</v>
      </c>
      <c r="AD10" s="40">
        <f t="shared" si="22"/>
        <v>1</v>
      </c>
      <c r="AE10" s="40">
        <f t="shared" si="9"/>
        <v>-1</v>
      </c>
      <c r="AF10" s="37">
        <f t="shared" si="10"/>
        <v>-50</v>
      </c>
      <c r="AG10" s="265">
        <v>0.44</v>
      </c>
      <c r="AH10" s="34">
        <v>0.22</v>
      </c>
      <c r="AI10" s="33">
        <f t="shared" si="26"/>
        <v>-0.22</v>
      </c>
      <c r="AJ10" s="34">
        <f t="shared" si="11"/>
        <v>-50</v>
      </c>
      <c r="AK10" s="37">
        <f>ROUND((AU10*AD10)/1000,2)</f>
        <v>0.1</v>
      </c>
      <c r="AL10" s="36">
        <f t="shared" si="27"/>
        <v>-0.33999999999999997</v>
      </c>
      <c r="AM10" s="37">
        <f t="shared" si="28"/>
        <v>-77.272727272727266</v>
      </c>
      <c r="AN10" s="38">
        <v>220</v>
      </c>
      <c r="AO10" s="43" t="s">
        <v>105</v>
      </c>
      <c r="AP10" s="43" t="s">
        <v>105</v>
      </c>
      <c r="AQ10" s="39">
        <f t="shared" si="13"/>
        <v>0</v>
      </c>
      <c r="AR10" s="44">
        <v>110</v>
      </c>
      <c r="AS10" s="44">
        <f t="shared" si="14"/>
        <v>-110</v>
      </c>
      <c r="AT10" s="34">
        <f t="shared" si="15"/>
        <v>-50</v>
      </c>
      <c r="AU10" s="45">
        <v>100</v>
      </c>
      <c r="AV10" s="45">
        <f t="shared" si="16"/>
        <v>-120</v>
      </c>
      <c r="AW10" s="37">
        <f t="shared" si="17"/>
        <v>-54.54545454545454</v>
      </c>
      <c r="AX10" s="222">
        <f t="shared" si="18"/>
        <v>100</v>
      </c>
      <c r="AY10" s="223">
        <f t="shared" si="29"/>
        <v>0</v>
      </c>
      <c r="AZ10" s="222" t="b">
        <f t="shared" si="30"/>
        <v>1</v>
      </c>
    </row>
    <row r="11" spans="1:52" x14ac:dyDescent="0.5">
      <c r="A11" s="60" t="s">
        <v>47</v>
      </c>
      <c r="B11" s="30">
        <v>1</v>
      </c>
      <c r="C11" s="31">
        <v>2</v>
      </c>
      <c r="D11" s="31">
        <v>1</v>
      </c>
      <c r="E11" s="32">
        <f t="shared" si="0"/>
        <v>-50</v>
      </c>
      <c r="F11" s="31">
        <v>1</v>
      </c>
      <c r="G11" s="31">
        <v>0</v>
      </c>
      <c r="H11" s="33">
        <v>0</v>
      </c>
      <c r="I11" s="33">
        <v>0</v>
      </c>
      <c r="J11" s="33">
        <v>0</v>
      </c>
      <c r="K11" s="33">
        <v>0</v>
      </c>
      <c r="L11" s="33">
        <f t="shared" si="19"/>
        <v>1</v>
      </c>
      <c r="M11" s="33">
        <f t="shared" si="2"/>
        <v>0</v>
      </c>
      <c r="N11" s="34">
        <f t="shared" si="3"/>
        <v>0</v>
      </c>
      <c r="O11" s="61"/>
      <c r="P11" s="61"/>
      <c r="Q11" s="61"/>
      <c r="R11" s="61">
        <f t="shared" si="25"/>
        <v>0</v>
      </c>
      <c r="S11" s="36">
        <f t="shared" si="20"/>
        <v>1</v>
      </c>
      <c r="T11" s="36">
        <f t="shared" si="5"/>
        <v>0</v>
      </c>
      <c r="U11" s="37">
        <f t="shared" si="6"/>
        <v>0</v>
      </c>
      <c r="V11" s="38">
        <v>1</v>
      </c>
      <c r="W11" s="33">
        <v>0</v>
      </c>
      <c r="X11" s="33">
        <v>1</v>
      </c>
      <c r="Y11" s="33">
        <v>1</v>
      </c>
      <c r="Z11" s="33">
        <f t="shared" si="7"/>
        <v>0</v>
      </c>
      <c r="AA11" s="94">
        <f t="shared" si="8"/>
        <v>0</v>
      </c>
      <c r="AB11" s="61"/>
      <c r="AC11" s="35">
        <f t="shared" si="21"/>
        <v>1</v>
      </c>
      <c r="AD11" s="40">
        <f t="shared" si="22"/>
        <v>1</v>
      </c>
      <c r="AE11" s="40">
        <f t="shared" si="9"/>
        <v>0</v>
      </c>
      <c r="AF11" s="37">
        <f t="shared" si="10"/>
        <v>0</v>
      </c>
      <c r="AG11" s="265">
        <v>0</v>
      </c>
      <c r="AH11" s="34">
        <v>0.18</v>
      </c>
      <c r="AI11" s="33">
        <f t="shared" si="26"/>
        <v>0.18</v>
      </c>
      <c r="AJ11" s="34" t="e">
        <f t="shared" si="11"/>
        <v>#DIV/0!</v>
      </c>
      <c r="AK11" s="37">
        <f>ROUND((AU11*AD11)/1000,2)</f>
        <v>0</v>
      </c>
      <c r="AL11" s="36">
        <f t="shared" si="27"/>
        <v>0</v>
      </c>
      <c r="AM11" s="37" t="e">
        <f t="shared" si="28"/>
        <v>#DIV/0!</v>
      </c>
      <c r="AN11" s="38">
        <v>0</v>
      </c>
      <c r="AO11" s="43">
        <v>0</v>
      </c>
      <c r="AP11" s="43">
        <v>0</v>
      </c>
      <c r="AQ11" s="39">
        <f t="shared" si="13"/>
        <v>0</v>
      </c>
      <c r="AR11" s="44">
        <v>180</v>
      </c>
      <c r="AS11" s="44">
        <f t="shared" si="14"/>
        <v>180</v>
      </c>
      <c r="AT11" s="34" t="e">
        <f t="shared" si="15"/>
        <v>#DIV/0!</v>
      </c>
      <c r="AU11" s="45">
        <v>0</v>
      </c>
      <c r="AV11" s="45">
        <f t="shared" si="16"/>
        <v>0</v>
      </c>
      <c r="AW11" s="37" t="e">
        <f t="shared" si="17"/>
        <v>#DIV/0!</v>
      </c>
      <c r="AX11" s="222">
        <f t="shared" si="18"/>
        <v>0</v>
      </c>
      <c r="AY11" s="223">
        <f t="shared" si="29"/>
        <v>0</v>
      </c>
      <c r="AZ11" s="222" t="b">
        <f t="shared" si="30"/>
        <v>1</v>
      </c>
    </row>
    <row r="12" spans="1:52" hidden="1" x14ac:dyDescent="0.5">
      <c r="A12" s="60" t="s">
        <v>649</v>
      </c>
      <c r="B12" s="30">
        <v>0</v>
      </c>
      <c r="C12" s="31">
        <v>6</v>
      </c>
      <c r="D12" s="31">
        <v>0</v>
      </c>
      <c r="E12" s="32">
        <f t="shared" si="0"/>
        <v>-100</v>
      </c>
      <c r="F12" s="31">
        <v>0</v>
      </c>
      <c r="G12" s="31">
        <v>0</v>
      </c>
      <c r="H12" s="33">
        <v>0</v>
      </c>
      <c r="I12" s="33">
        <v>0</v>
      </c>
      <c r="J12" s="33">
        <v>0</v>
      </c>
      <c r="K12" s="33">
        <v>0</v>
      </c>
      <c r="L12" s="33">
        <f t="shared" si="19"/>
        <v>0</v>
      </c>
      <c r="M12" s="33">
        <f t="shared" si="2"/>
        <v>0</v>
      </c>
      <c r="N12" s="34" t="e">
        <f t="shared" si="3"/>
        <v>#DIV/0!</v>
      </c>
      <c r="O12" s="61"/>
      <c r="P12" s="61"/>
      <c r="Q12" s="61"/>
      <c r="R12" s="61">
        <f t="shared" si="25"/>
        <v>0</v>
      </c>
      <c r="S12" s="36">
        <f t="shared" si="20"/>
        <v>0</v>
      </c>
      <c r="T12" s="36">
        <f t="shared" si="5"/>
        <v>0</v>
      </c>
      <c r="U12" s="37" t="e">
        <f t="shared" si="6"/>
        <v>#DIV/0!</v>
      </c>
      <c r="V12" s="38">
        <v>0</v>
      </c>
      <c r="W12" s="33">
        <v>0</v>
      </c>
      <c r="X12" s="33">
        <v>0</v>
      </c>
      <c r="Y12" s="33">
        <v>0</v>
      </c>
      <c r="Z12" s="33">
        <f t="shared" si="7"/>
        <v>0</v>
      </c>
      <c r="AA12" s="94" t="e">
        <f t="shared" si="8"/>
        <v>#DIV/0!</v>
      </c>
      <c r="AB12" s="61"/>
      <c r="AC12" s="35">
        <f t="shared" si="21"/>
        <v>0</v>
      </c>
      <c r="AD12" s="40">
        <f t="shared" si="22"/>
        <v>0</v>
      </c>
      <c r="AE12" s="40">
        <f t="shared" si="9"/>
        <v>0</v>
      </c>
      <c r="AF12" s="37" t="e">
        <f t="shared" si="10"/>
        <v>#DIV/0!</v>
      </c>
      <c r="AG12" s="265">
        <v>0</v>
      </c>
      <c r="AH12" s="34">
        <v>0</v>
      </c>
      <c r="AI12" s="33">
        <f t="shared" si="26"/>
        <v>0</v>
      </c>
      <c r="AJ12" s="34" t="e">
        <f t="shared" si="11"/>
        <v>#DIV/0!</v>
      </c>
      <c r="AK12" s="36">
        <f t="shared" ref="AK12:AK22" si="31">ROUND((AU12*AD12)/1000,0)</f>
        <v>0</v>
      </c>
      <c r="AL12" s="36">
        <f t="shared" si="27"/>
        <v>0</v>
      </c>
      <c r="AM12" s="37" t="e">
        <f t="shared" si="28"/>
        <v>#DIV/0!</v>
      </c>
      <c r="AN12" s="38">
        <v>0</v>
      </c>
      <c r="AO12" s="43" t="s">
        <v>105</v>
      </c>
      <c r="AP12" s="43" t="s">
        <v>105</v>
      </c>
      <c r="AQ12" s="39">
        <f t="shared" si="13"/>
        <v>0</v>
      </c>
      <c r="AR12" s="44">
        <v>0</v>
      </c>
      <c r="AS12" s="44">
        <f t="shared" si="14"/>
        <v>0</v>
      </c>
      <c r="AT12" s="34" t="e">
        <f t="shared" si="15"/>
        <v>#DIV/0!</v>
      </c>
      <c r="AU12" s="45"/>
      <c r="AV12" s="45">
        <f t="shared" si="16"/>
        <v>0</v>
      </c>
      <c r="AW12" s="37" t="e">
        <f t="shared" si="17"/>
        <v>#DIV/0!</v>
      </c>
      <c r="AX12" s="222">
        <f t="shared" si="18"/>
        <v>0</v>
      </c>
      <c r="AY12" s="223">
        <f t="shared" si="29"/>
        <v>0</v>
      </c>
      <c r="AZ12" s="222" t="b">
        <f t="shared" si="30"/>
        <v>1</v>
      </c>
    </row>
    <row r="13" spans="1:52" x14ac:dyDescent="0.5">
      <c r="A13" s="60" t="s">
        <v>650</v>
      </c>
      <c r="B13" s="30">
        <v>1</v>
      </c>
      <c r="C13" s="31">
        <v>1</v>
      </c>
      <c r="D13" s="31">
        <v>0.5</v>
      </c>
      <c r="E13" s="32">
        <f t="shared" si="0"/>
        <v>-50</v>
      </c>
      <c r="F13" s="31">
        <v>0.5</v>
      </c>
      <c r="G13" s="31">
        <v>0.5</v>
      </c>
      <c r="H13" s="33">
        <v>0</v>
      </c>
      <c r="I13" s="33">
        <v>0</v>
      </c>
      <c r="J13" s="33">
        <v>0</v>
      </c>
      <c r="K13" s="33">
        <v>0</v>
      </c>
      <c r="L13" s="33">
        <f t="shared" si="19"/>
        <v>1</v>
      </c>
      <c r="M13" s="33">
        <f t="shared" si="2"/>
        <v>0</v>
      </c>
      <c r="N13" s="34">
        <f t="shared" si="3"/>
        <v>0</v>
      </c>
      <c r="O13" s="61"/>
      <c r="P13" s="61"/>
      <c r="Q13" s="61"/>
      <c r="R13" s="61">
        <f t="shared" si="25"/>
        <v>0</v>
      </c>
      <c r="S13" s="36">
        <f t="shared" si="20"/>
        <v>1</v>
      </c>
      <c r="T13" s="36">
        <f t="shared" si="5"/>
        <v>0</v>
      </c>
      <c r="U13" s="37">
        <f t="shared" si="6"/>
        <v>0</v>
      </c>
      <c r="V13" s="38">
        <v>0</v>
      </c>
      <c r="W13" s="33">
        <v>0</v>
      </c>
      <c r="X13" s="33">
        <v>0</v>
      </c>
      <c r="Y13" s="33">
        <v>0</v>
      </c>
      <c r="Z13" s="33">
        <f t="shared" si="7"/>
        <v>0</v>
      </c>
      <c r="AA13" s="94" t="e">
        <f t="shared" si="8"/>
        <v>#DIV/0!</v>
      </c>
      <c r="AB13" s="277">
        <v>1</v>
      </c>
      <c r="AC13" s="35"/>
      <c r="AD13" s="40">
        <v>1</v>
      </c>
      <c r="AE13" s="40">
        <f t="shared" si="9"/>
        <v>1</v>
      </c>
      <c r="AF13" s="37" t="e">
        <f t="shared" si="10"/>
        <v>#DIV/0!</v>
      </c>
      <c r="AG13" s="265">
        <v>0</v>
      </c>
      <c r="AH13" s="34">
        <v>0</v>
      </c>
      <c r="AI13" s="33">
        <f t="shared" si="26"/>
        <v>0</v>
      </c>
      <c r="AJ13" s="34" t="e">
        <f t="shared" si="11"/>
        <v>#DIV/0!</v>
      </c>
      <c r="AK13" s="37">
        <f>ROUND((AU13*AD13)/1000,2)</f>
        <v>0.2</v>
      </c>
      <c r="AL13" s="36">
        <f t="shared" si="27"/>
        <v>0.2</v>
      </c>
      <c r="AM13" s="37" t="e">
        <f t="shared" si="28"/>
        <v>#DIV/0!</v>
      </c>
      <c r="AN13" s="259">
        <v>0</v>
      </c>
      <c r="AO13" s="43">
        <v>400</v>
      </c>
      <c r="AP13" s="43">
        <v>0</v>
      </c>
      <c r="AQ13" s="39">
        <f t="shared" si="13"/>
        <v>-100</v>
      </c>
      <c r="AR13" s="44">
        <v>0</v>
      </c>
      <c r="AS13" s="44">
        <f t="shared" si="14"/>
        <v>0</v>
      </c>
      <c r="AT13" s="34" t="e">
        <f t="shared" si="15"/>
        <v>#DIV/0!</v>
      </c>
      <c r="AU13" s="45">
        <v>200</v>
      </c>
      <c r="AV13" s="45">
        <f>AU13-AN13</f>
        <v>200</v>
      </c>
      <c r="AW13" s="37" t="e">
        <f t="shared" si="17"/>
        <v>#DIV/0!</v>
      </c>
      <c r="AX13" s="222">
        <f t="shared" si="18"/>
        <v>200</v>
      </c>
      <c r="AY13" s="223">
        <f t="shared" si="29"/>
        <v>0</v>
      </c>
      <c r="AZ13" s="222" t="b">
        <f t="shared" si="30"/>
        <v>1</v>
      </c>
    </row>
    <row r="14" spans="1:52" hidden="1" x14ac:dyDescent="0.5">
      <c r="A14" s="60" t="s">
        <v>651</v>
      </c>
      <c r="B14" s="30">
        <v>0</v>
      </c>
      <c r="C14" s="31">
        <v>0</v>
      </c>
      <c r="D14" s="31">
        <v>0</v>
      </c>
      <c r="E14" s="32">
        <f t="shared" si="0"/>
        <v>0</v>
      </c>
      <c r="F14" s="31">
        <v>0</v>
      </c>
      <c r="G14" s="31">
        <v>0</v>
      </c>
      <c r="H14" s="33">
        <v>0</v>
      </c>
      <c r="I14" s="33">
        <v>0</v>
      </c>
      <c r="J14" s="33">
        <v>0</v>
      </c>
      <c r="K14" s="33">
        <v>0</v>
      </c>
      <c r="L14" s="33">
        <f t="shared" si="19"/>
        <v>0</v>
      </c>
      <c r="M14" s="33">
        <f t="shared" si="2"/>
        <v>0</v>
      </c>
      <c r="N14" s="34" t="e">
        <f t="shared" si="3"/>
        <v>#DIV/0!</v>
      </c>
      <c r="O14" s="61"/>
      <c r="P14" s="61"/>
      <c r="Q14" s="61"/>
      <c r="R14" s="61">
        <f t="shared" si="25"/>
        <v>0</v>
      </c>
      <c r="S14" s="36">
        <f t="shared" si="20"/>
        <v>0</v>
      </c>
      <c r="T14" s="36">
        <f t="shared" si="5"/>
        <v>0</v>
      </c>
      <c r="U14" s="37" t="e">
        <f t="shared" si="6"/>
        <v>#DIV/0!</v>
      </c>
      <c r="V14" s="38">
        <v>0</v>
      </c>
      <c r="W14" s="33">
        <v>0</v>
      </c>
      <c r="X14" s="33">
        <v>0</v>
      </c>
      <c r="Y14" s="33">
        <v>0</v>
      </c>
      <c r="Z14" s="33">
        <f t="shared" si="7"/>
        <v>0</v>
      </c>
      <c r="AA14" s="94" t="e">
        <f t="shared" si="8"/>
        <v>#DIV/0!</v>
      </c>
      <c r="AB14" s="61"/>
      <c r="AC14" s="35">
        <f t="shared" si="21"/>
        <v>0</v>
      </c>
      <c r="AD14" s="40">
        <f t="shared" si="22"/>
        <v>0</v>
      </c>
      <c r="AE14" s="40">
        <f t="shared" si="9"/>
        <v>0</v>
      </c>
      <c r="AF14" s="37" t="e">
        <f t="shared" si="10"/>
        <v>#DIV/0!</v>
      </c>
      <c r="AG14" s="265">
        <v>0</v>
      </c>
      <c r="AH14" s="34">
        <v>0</v>
      </c>
      <c r="AI14" s="33">
        <f t="shared" si="26"/>
        <v>0</v>
      </c>
      <c r="AJ14" s="34" t="e">
        <f t="shared" si="11"/>
        <v>#DIV/0!</v>
      </c>
      <c r="AK14" s="36">
        <f t="shared" si="31"/>
        <v>0</v>
      </c>
      <c r="AL14" s="36">
        <f t="shared" si="27"/>
        <v>0</v>
      </c>
      <c r="AM14" s="37" t="e">
        <f t="shared" si="28"/>
        <v>#DIV/0!</v>
      </c>
      <c r="AN14" s="38">
        <v>0</v>
      </c>
      <c r="AO14" s="43" t="s">
        <v>105</v>
      </c>
      <c r="AP14" s="43" t="s">
        <v>105</v>
      </c>
      <c r="AQ14" s="39">
        <f t="shared" si="13"/>
        <v>0</v>
      </c>
      <c r="AR14" s="44">
        <v>0</v>
      </c>
      <c r="AS14" s="44">
        <f t="shared" si="14"/>
        <v>0</v>
      </c>
      <c r="AT14" s="34" t="e">
        <f t="shared" si="15"/>
        <v>#DIV/0!</v>
      </c>
      <c r="AU14" s="45"/>
      <c r="AV14" s="45">
        <f t="shared" si="16"/>
        <v>0</v>
      </c>
      <c r="AW14" s="37" t="e">
        <f t="shared" si="17"/>
        <v>#DIV/0!</v>
      </c>
      <c r="AX14" s="222">
        <f t="shared" si="18"/>
        <v>0</v>
      </c>
      <c r="AY14" s="223">
        <f t="shared" si="29"/>
        <v>0</v>
      </c>
      <c r="AZ14" s="222" t="b">
        <f t="shared" si="30"/>
        <v>1</v>
      </c>
    </row>
    <row r="15" spans="1:52" hidden="1" x14ac:dyDescent="0.5">
      <c r="A15" s="60" t="s">
        <v>652</v>
      </c>
      <c r="B15" s="30">
        <v>0</v>
      </c>
      <c r="C15" s="31">
        <v>0</v>
      </c>
      <c r="D15" s="31">
        <v>0</v>
      </c>
      <c r="E15" s="32">
        <f t="shared" si="0"/>
        <v>0</v>
      </c>
      <c r="F15" s="31">
        <v>0</v>
      </c>
      <c r="G15" s="31">
        <v>0</v>
      </c>
      <c r="H15" s="33">
        <v>0</v>
      </c>
      <c r="I15" s="33">
        <v>0</v>
      </c>
      <c r="J15" s="33">
        <v>0</v>
      </c>
      <c r="K15" s="33">
        <v>0</v>
      </c>
      <c r="L15" s="33">
        <f t="shared" si="19"/>
        <v>0</v>
      </c>
      <c r="M15" s="33">
        <f t="shared" si="2"/>
        <v>0</v>
      </c>
      <c r="N15" s="34" t="e">
        <f t="shared" si="3"/>
        <v>#DIV/0!</v>
      </c>
      <c r="O15" s="61"/>
      <c r="P15" s="61"/>
      <c r="Q15" s="61"/>
      <c r="R15" s="61">
        <f t="shared" si="25"/>
        <v>0</v>
      </c>
      <c r="S15" s="36">
        <f t="shared" si="20"/>
        <v>0</v>
      </c>
      <c r="T15" s="36">
        <f t="shared" si="5"/>
        <v>0</v>
      </c>
      <c r="U15" s="37" t="e">
        <f t="shared" si="6"/>
        <v>#DIV/0!</v>
      </c>
      <c r="V15" s="38">
        <v>0</v>
      </c>
      <c r="W15" s="33">
        <v>0</v>
      </c>
      <c r="X15" s="33">
        <v>0</v>
      </c>
      <c r="Y15" s="33">
        <v>0</v>
      </c>
      <c r="Z15" s="33">
        <f t="shared" si="7"/>
        <v>0</v>
      </c>
      <c r="AA15" s="94" t="e">
        <f t="shared" si="8"/>
        <v>#DIV/0!</v>
      </c>
      <c r="AB15" s="61"/>
      <c r="AC15" s="35">
        <f t="shared" si="21"/>
        <v>0</v>
      </c>
      <c r="AD15" s="40">
        <f t="shared" si="22"/>
        <v>0</v>
      </c>
      <c r="AE15" s="40">
        <f t="shared" si="9"/>
        <v>0</v>
      </c>
      <c r="AF15" s="37" t="e">
        <f t="shared" si="10"/>
        <v>#DIV/0!</v>
      </c>
      <c r="AG15" s="265">
        <v>0</v>
      </c>
      <c r="AH15" s="34">
        <v>0</v>
      </c>
      <c r="AI15" s="33">
        <f t="shared" si="26"/>
        <v>0</v>
      </c>
      <c r="AJ15" s="34" t="e">
        <f t="shared" si="11"/>
        <v>#DIV/0!</v>
      </c>
      <c r="AK15" s="36">
        <f t="shared" si="31"/>
        <v>0</v>
      </c>
      <c r="AL15" s="36">
        <f t="shared" si="27"/>
        <v>0</v>
      </c>
      <c r="AM15" s="37" t="e">
        <f t="shared" si="28"/>
        <v>#DIV/0!</v>
      </c>
      <c r="AN15" s="38">
        <v>0</v>
      </c>
      <c r="AO15" s="43" t="s">
        <v>105</v>
      </c>
      <c r="AP15" s="43" t="s">
        <v>105</v>
      </c>
      <c r="AQ15" s="39">
        <f t="shared" si="13"/>
        <v>0</v>
      </c>
      <c r="AR15" s="44">
        <v>0</v>
      </c>
      <c r="AS15" s="44">
        <f t="shared" si="14"/>
        <v>0</v>
      </c>
      <c r="AT15" s="34" t="e">
        <f t="shared" si="15"/>
        <v>#DIV/0!</v>
      </c>
      <c r="AU15" s="45"/>
      <c r="AV15" s="45">
        <f t="shared" si="16"/>
        <v>0</v>
      </c>
      <c r="AW15" s="37" t="e">
        <f t="shared" si="17"/>
        <v>#DIV/0!</v>
      </c>
      <c r="AX15" s="222">
        <f t="shared" si="18"/>
        <v>0</v>
      </c>
      <c r="AY15" s="223">
        <f t="shared" si="29"/>
        <v>0</v>
      </c>
      <c r="AZ15" s="222" t="b">
        <f t="shared" si="30"/>
        <v>1</v>
      </c>
    </row>
    <row r="16" spans="1:52" hidden="1" x14ac:dyDescent="0.5">
      <c r="A16" s="60" t="s">
        <v>48</v>
      </c>
      <c r="B16" s="30">
        <v>0</v>
      </c>
      <c r="C16" s="31">
        <v>0</v>
      </c>
      <c r="D16" s="31">
        <v>0</v>
      </c>
      <c r="E16" s="32">
        <f t="shared" si="0"/>
        <v>0</v>
      </c>
      <c r="F16" s="31">
        <v>0</v>
      </c>
      <c r="G16" s="31">
        <v>0</v>
      </c>
      <c r="H16" s="33">
        <v>0</v>
      </c>
      <c r="I16" s="33">
        <v>0</v>
      </c>
      <c r="J16" s="33">
        <v>0</v>
      </c>
      <c r="K16" s="33">
        <v>0</v>
      </c>
      <c r="L16" s="33">
        <f t="shared" si="19"/>
        <v>0</v>
      </c>
      <c r="M16" s="33">
        <f t="shared" si="2"/>
        <v>0</v>
      </c>
      <c r="N16" s="34" t="e">
        <f t="shared" si="3"/>
        <v>#DIV/0!</v>
      </c>
      <c r="O16" s="61"/>
      <c r="P16" s="61"/>
      <c r="Q16" s="61"/>
      <c r="R16" s="61">
        <f t="shared" si="25"/>
        <v>0</v>
      </c>
      <c r="S16" s="36">
        <f t="shared" si="20"/>
        <v>0</v>
      </c>
      <c r="T16" s="36">
        <f t="shared" si="5"/>
        <v>0</v>
      </c>
      <c r="U16" s="37" t="e">
        <f t="shared" si="6"/>
        <v>#DIV/0!</v>
      </c>
      <c r="V16" s="38">
        <v>0</v>
      </c>
      <c r="W16" s="33">
        <v>0</v>
      </c>
      <c r="X16" s="33">
        <v>0</v>
      </c>
      <c r="Y16" s="33">
        <v>0</v>
      </c>
      <c r="Z16" s="33">
        <f t="shared" si="7"/>
        <v>0</v>
      </c>
      <c r="AA16" s="94" t="e">
        <f t="shared" si="8"/>
        <v>#DIV/0!</v>
      </c>
      <c r="AB16" s="61"/>
      <c r="AC16" s="35">
        <f t="shared" si="21"/>
        <v>0</v>
      </c>
      <c r="AD16" s="40">
        <f t="shared" si="22"/>
        <v>0</v>
      </c>
      <c r="AE16" s="40">
        <f t="shared" si="9"/>
        <v>0</v>
      </c>
      <c r="AF16" s="37" t="e">
        <f t="shared" si="10"/>
        <v>#DIV/0!</v>
      </c>
      <c r="AG16" s="265">
        <v>0</v>
      </c>
      <c r="AH16" s="34">
        <v>0</v>
      </c>
      <c r="AI16" s="33">
        <f t="shared" si="26"/>
        <v>0</v>
      </c>
      <c r="AJ16" s="34" t="e">
        <f t="shared" si="11"/>
        <v>#DIV/0!</v>
      </c>
      <c r="AK16" s="36">
        <f t="shared" si="31"/>
        <v>0</v>
      </c>
      <c r="AL16" s="36">
        <f t="shared" si="27"/>
        <v>0</v>
      </c>
      <c r="AM16" s="37" t="e">
        <f t="shared" si="28"/>
        <v>#DIV/0!</v>
      </c>
      <c r="AN16" s="38">
        <v>0</v>
      </c>
      <c r="AO16" s="43" t="s">
        <v>105</v>
      </c>
      <c r="AP16" s="43" t="s">
        <v>105</v>
      </c>
      <c r="AQ16" s="39">
        <f t="shared" si="13"/>
        <v>0</v>
      </c>
      <c r="AR16" s="44">
        <v>0</v>
      </c>
      <c r="AS16" s="44">
        <f t="shared" si="14"/>
        <v>0</v>
      </c>
      <c r="AT16" s="34" t="e">
        <f t="shared" si="15"/>
        <v>#DIV/0!</v>
      </c>
      <c r="AU16" s="45"/>
      <c r="AV16" s="45">
        <f t="shared" si="16"/>
        <v>0</v>
      </c>
      <c r="AW16" s="37" t="e">
        <f t="shared" si="17"/>
        <v>#DIV/0!</v>
      </c>
      <c r="AX16" s="222">
        <f t="shared" si="18"/>
        <v>0</v>
      </c>
      <c r="AY16" s="223">
        <f t="shared" si="29"/>
        <v>0</v>
      </c>
      <c r="AZ16" s="222" t="b">
        <f t="shared" si="30"/>
        <v>1</v>
      </c>
    </row>
    <row r="17" spans="1:52" hidden="1" x14ac:dyDescent="0.5">
      <c r="A17" s="60" t="s">
        <v>49</v>
      </c>
      <c r="B17" s="30">
        <v>0</v>
      </c>
      <c r="C17" s="31">
        <v>0</v>
      </c>
      <c r="D17" s="31">
        <v>0</v>
      </c>
      <c r="E17" s="32">
        <f t="shared" si="0"/>
        <v>0</v>
      </c>
      <c r="F17" s="31">
        <v>0</v>
      </c>
      <c r="G17" s="31">
        <v>0</v>
      </c>
      <c r="H17" s="33">
        <v>0</v>
      </c>
      <c r="I17" s="33">
        <v>0</v>
      </c>
      <c r="J17" s="33">
        <v>0</v>
      </c>
      <c r="K17" s="33">
        <v>0</v>
      </c>
      <c r="L17" s="33">
        <f t="shared" si="19"/>
        <v>0</v>
      </c>
      <c r="M17" s="33">
        <f t="shared" si="2"/>
        <v>0</v>
      </c>
      <c r="N17" s="34" t="e">
        <f t="shared" si="3"/>
        <v>#DIV/0!</v>
      </c>
      <c r="O17" s="61"/>
      <c r="P17" s="61"/>
      <c r="Q17" s="61"/>
      <c r="R17" s="61">
        <f t="shared" si="25"/>
        <v>0</v>
      </c>
      <c r="S17" s="36">
        <f t="shared" si="20"/>
        <v>0</v>
      </c>
      <c r="T17" s="36">
        <f t="shared" si="5"/>
        <v>0</v>
      </c>
      <c r="U17" s="37" t="e">
        <f t="shared" si="6"/>
        <v>#DIV/0!</v>
      </c>
      <c r="V17" s="38">
        <v>0</v>
      </c>
      <c r="W17" s="33">
        <v>0</v>
      </c>
      <c r="X17" s="33">
        <v>0</v>
      </c>
      <c r="Y17" s="33">
        <v>0</v>
      </c>
      <c r="Z17" s="33">
        <f t="shared" si="7"/>
        <v>0</v>
      </c>
      <c r="AA17" s="94" t="e">
        <f t="shared" si="8"/>
        <v>#DIV/0!</v>
      </c>
      <c r="AB17" s="61"/>
      <c r="AC17" s="35">
        <f t="shared" si="21"/>
        <v>0</v>
      </c>
      <c r="AD17" s="40">
        <f t="shared" si="22"/>
        <v>0</v>
      </c>
      <c r="AE17" s="40">
        <f t="shared" si="9"/>
        <v>0</v>
      </c>
      <c r="AF17" s="37" t="e">
        <f t="shared" si="10"/>
        <v>#DIV/0!</v>
      </c>
      <c r="AG17" s="265">
        <v>0</v>
      </c>
      <c r="AH17" s="34">
        <v>0</v>
      </c>
      <c r="AI17" s="33">
        <f t="shared" si="26"/>
        <v>0</v>
      </c>
      <c r="AJ17" s="34" t="e">
        <f t="shared" si="11"/>
        <v>#DIV/0!</v>
      </c>
      <c r="AK17" s="36">
        <f t="shared" si="31"/>
        <v>0</v>
      </c>
      <c r="AL17" s="36">
        <f t="shared" si="27"/>
        <v>0</v>
      </c>
      <c r="AM17" s="37" t="e">
        <f t="shared" si="28"/>
        <v>#DIV/0!</v>
      </c>
      <c r="AN17" s="38">
        <v>0</v>
      </c>
      <c r="AO17" s="43" t="s">
        <v>105</v>
      </c>
      <c r="AP17" s="43" t="s">
        <v>105</v>
      </c>
      <c r="AQ17" s="39">
        <f t="shared" si="13"/>
        <v>0</v>
      </c>
      <c r="AR17" s="44">
        <v>0</v>
      </c>
      <c r="AS17" s="44">
        <f t="shared" si="14"/>
        <v>0</v>
      </c>
      <c r="AT17" s="34" t="e">
        <f t="shared" si="15"/>
        <v>#DIV/0!</v>
      </c>
      <c r="AU17" s="45"/>
      <c r="AV17" s="45">
        <f t="shared" si="16"/>
        <v>0</v>
      </c>
      <c r="AW17" s="37" t="e">
        <f t="shared" si="17"/>
        <v>#DIV/0!</v>
      </c>
      <c r="AX17" s="222">
        <f t="shared" si="18"/>
        <v>0</v>
      </c>
      <c r="AY17" s="223">
        <f t="shared" ref="AY17:AY22" si="32">AU17-AX17</f>
        <v>0</v>
      </c>
      <c r="AZ17" s="222" t="b">
        <f t="shared" ref="AZ17:AZ22" si="33">AU17=AX17</f>
        <v>1</v>
      </c>
    </row>
    <row r="18" spans="1:52" hidden="1" x14ac:dyDescent="0.5">
      <c r="A18" s="62" t="s">
        <v>653</v>
      </c>
      <c r="B18" s="30">
        <v>0</v>
      </c>
      <c r="C18" s="31">
        <v>0</v>
      </c>
      <c r="D18" s="31">
        <v>0</v>
      </c>
      <c r="E18" s="32">
        <f t="shared" si="0"/>
        <v>0</v>
      </c>
      <c r="F18" s="31">
        <v>0</v>
      </c>
      <c r="G18" s="31">
        <v>0</v>
      </c>
      <c r="H18" s="33">
        <v>0</v>
      </c>
      <c r="I18" s="33">
        <v>0</v>
      </c>
      <c r="J18" s="33">
        <v>0</v>
      </c>
      <c r="K18" s="33">
        <v>0</v>
      </c>
      <c r="L18" s="33">
        <f t="shared" si="19"/>
        <v>0</v>
      </c>
      <c r="M18" s="33">
        <f t="shared" si="2"/>
        <v>0</v>
      </c>
      <c r="N18" s="34" t="e">
        <f t="shared" si="3"/>
        <v>#DIV/0!</v>
      </c>
      <c r="O18" s="56"/>
      <c r="P18" s="56"/>
      <c r="Q18" s="56"/>
      <c r="R18" s="61">
        <f t="shared" si="25"/>
        <v>0</v>
      </c>
      <c r="S18" s="36">
        <f t="shared" si="20"/>
        <v>0</v>
      </c>
      <c r="T18" s="36">
        <f t="shared" si="5"/>
        <v>0</v>
      </c>
      <c r="U18" s="37" t="e">
        <f t="shared" si="6"/>
        <v>#DIV/0!</v>
      </c>
      <c r="V18" s="38">
        <v>0</v>
      </c>
      <c r="W18" s="33">
        <v>0</v>
      </c>
      <c r="X18" s="33">
        <v>0</v>
      </c>
      <c r="Y18" s="33">
        <v>0</v>
      </c>
      <c r="Z18" s="49">
        <f t="shared" si="7"/>
        <v>0</v>
      </c>
      <c r="AA18" s="95" t="e">
        <f t="shared" si="8"/>
        <v>#DIV/0!</v>
      </c>
      <c r="AB18" s="56"/>
      <c r="AC18" s="35">
        <f t="shared" si="21"/>
        <v>0</v>
      </c>
      <c r="AD18" s="40">
        <f t="shared" si="22"/>
        <v>0</v>
      </c>
      <c r="AE18" s="40">
        <f t="shared" si="9"/>
        <v>0</v>
      </c>
      <c r="AF18" s="37" t="e">
        <f t="shared" si="10"/>
        <v>#DIV/0!</v>
      </c>
      <c r="AG18" s="265">
        <v>0</v>
      </c>
      <c r="AH18" s="34">
        <v>0</v>
      </c>
      <c r="AI18" s="33">
        <f t="shared" si="26"/>
        <v>0</v>
      </c>
      <c r="AJ18" s="34" t="e">
        <f t="shared" si="11"/>
        <v>#DIV/0!</v>
      </c>
      <c r="AK18" s="50">
        <f t="shared" si="31"/>
        <v>0</v>
      </c>
      <c r="AL18" s="50">
        <f t="shared" si="24"/>
        <v>0</v>
      </c>
      <c r="AM18" s="51" t="e">
        <f t="shared" si="12"/>
        <v>#DIV/0!</v>
      </c>
      <c r="AN18" s="38">
        <v>0</v>
      </c>
      <c r="AO18" s="43" t="s">
        <v>105</v>
      </c>
      <c r="AP18" s="43" t="s">
        <v>105</v>
      </c>
      <c r="AQ18" s="39">
        <f t="shared" si="13"/>
        <v>0</v>
      </c>
      <c r="AR18" s="44">
        <v>0</v>
      </c>
      <c r="AS18" s="44">
        <f t="shared" si="14"/>
        <v>0</v>
      </c>
      <c r="AT18" s="34" t="e">
        <f t="shared" si="15"/>
        <v>#DIV/0!</v>
      </c>
      <c r="AU18" s="55"/>
      <c r="AV18" s="45">
        <f t="shared" si="16"/>
        <v>0</v>
      </c>
      <c r="AW18" s="37" t="e">
        <f t="shared" si="17"/>
        <v>#DIV/0!</v>
      </c>
      <c r="AX18" s="222">
        <f t="shared" si="18"/>
        <v>0</v>
      </c>
      <c r="AY18" s="223">
        <f t="shared" si="32"/>
        <v>0</v>
      </c>
      <c r="AZ18" s="222" t="b">
        <f t="shared" si="33"/>
        <v>1</v>
      </c>
    </row>
    <row r="19" spans="1:52" hidden="1" x14ac:dyDescent="0.5">
      <c r="A19" s="62" t="s">
        <v>50</v>
      </c>
      <c r="B19" s="30">
        <v>0</v>
      </c>
      <c r="C19" s="31">
        <v>0</v>
      </c>
      <c r="D19" s="31">
        <v>0</v>
      </c>
      <c r="E19" s="32">
        <f t="shared" si="0"/>
        <v>0</v>
      </c>
      <c r="F19" s="31">
        <v>0</v>
      </c>
      <c r="G19" s="31">
        <v>0</v>
      </c>
      <c r="H19" s="33">
        <v>0</v>
      </c>
      <c r="I19" s="33">
        <v>0</v>
      </c>
      <c r="J19" s="33">
        <v>0</v>
      </c>
      <c r="K19" s="33">
        <v>0</v>
      </c>
      <c r="L19" s="33">
        <f t="shared" si="19"/>
        <v>0</v>
      </c>
      <c r="M19" s="33">
        <f t="shared" si="2"/>
        <v>0</v>
      </c>
      <c r="N19" s="34" t="e">
        <f t="shared" si="3"/>
        <v>#DIV/0!</v>
      </c>
      <c r="O19" s="56"/>
      <c r="P19" s="56"/>
      <c r="Q19" s="56"/>
      <c r="R19" s="61">
        <f t="shared" si="25"/>
        <v>0</v>
      </c>
      <c r="S19" s="36">
        <f t="shared" si="20"/>
        <v>0</v>
      </c>
      <c r="T19" s="36">
        <f t="shared" si="5"/>
        <v>0</v>
      </c>
      <c r="U19" s="37" t="e">
        <f t="shared" si="6"/>
        <v>#DIV/0!</v>
      </c>
      <c r="V19" s="38">
        <v>0</v>
      </c>
      <c r="W19" s="33">
        <v>0</v>
      </c>
      <c r="X19" s="33">
        <v>0</v>
      </c>
      <c r="Y19" s="33">
        <v>0</v>
      </c>
      <c r="Z19" s="49">
        <f t="shared" si="7"/>
        <v>0</v>
      </c>
      <c r="AA19" s="95" t="e">
        <f t="shared" si="8"/>
        <v>#DIV/0!</v>
      </c>
      <c r="AB19" s="56"/>
      <c r="AC19" s="35">
        <f t="shared" si="21"/>
        <v>0</v>
      </c>
      <c r="AD19" s="40">
        <f t="shared" si="22"/>
        <v>0</v>
      </c>
      <c r="AE19" s="40">
        <f t="shared" si="9"/>
        <v>0</v>
      </c>
      <c r="AF19" s="37" t="e">
        <f t="shared" si="10"/>
        <v>#DIV/0!</v>
      </c>
      <c r="AG19" s="265">
        <v>0</v>
      </c>
      <c r="AH19" s="34">
        <v>0</v>
      </c>
      <c r="AI19" s="33">
        <f t="shared" si="26"/>
        <v>0</v>
      </c>
      <c r="AJ19" s="34" t="e">
        <f t="shared" si="11"/>
        <v>#DIV/0!</v>
      </c>
      <c r="AK19" s="50">
        <f t="shared" si="31"/>
        <v>0</v>
      </c>
      <c r="AL19" s="50">
        <f t="shared" si="24"/>
        <v>0</v>
      </c>
      <c r="AM19" s="51" t="e">
        <f t="shared" si="12"/>
        <v>#DIV/0!</v>
      </c>
      <c r="AN19" s="38">
        <v>0</v>
      </c>
      <c r="AO19" s="43" t="s">
        <v>105</v>
      </c>
      <c r="AP19" s="43" t="s">
        <v>105</v>
      </c>
      <c r="AQ19" s="39">
        <f t="shared" si="13"/>
        <v>0</v>
      </c>
      <c r="AR19" s="44">
        <v>0</v>
      </c>
      <c r="AS19" s="44">
        <f t="shared" si="14"/>
        <v>0</v>
      </c>
      <c r="AT19" s="34" t="e">
        <f t="shared" si="15"/>
        <v>#DIV/0!</v>
      </c>
      <c r="AU19" s="55"/>
      <c r="AV19" s="45">
        <f t="shared" si="16"/>
        <v>0</v>
      </c>
      <c r="AW19" s="37" t="e">
        <f t="shared" si="17"/>
        <v>#DIV/0!</v>
      </c>
      <c r="AX19" s="222">
        <f t="shared" si="18"/>
        <v>0</v>
      </c>
      <c r="AY19" s="223">
        <f t="shared" si="32"/>
        <v>0</v>
      </c>
      <c r="AZ19" s="222" t="b">
        <f t="shared" si="33"/>
        <v>1</v>
      </c>
    </row>
    <row r="20" spans="1:52" hidden="1" x14ac:dyDescent="0.5">
      <c r="A20" s="62" t="s">
        <v>51</v>
      </c>
      <c r="B20" s="30">
        <v>0</v>
      </c>
      <c r="C20" s="31">
        <v>0</v>
      </c>
      <c r="D20" s="31">
        <v>0</v>
      </c>
      <c r="E20" s="32">
        <f t="shared" si="0"/>
        <v>0</v>
      </c>
      <c r="F20" s="31">
        <v>0</v>
      </c>
      <c r="G20" s="31">
        <v>0</v>
      </c>
      <c r="H20" s="33">
        <v>0</v>
      </c>
      <c r="I20" s="33">
        <v>0</v>
      </c>
      <c r="J20" s="33">
        <v>0</v>
      </c>
      <c r="K20" s="33">
        <v>0</v>
      </c>
      <c r="L20" s="33">
        <f t="shared" si="19"/>
        <v>0</v>
      </c>
      <c r="M20" s="33">
        <f t="shared" si="2"/>
        <v>0</v>
      </c>
      <c r="N20" s="34" t="e">
        <f t="shared" si="3"/>
        <v>#DIV/0!</v>
      </c>
      <c r="O20" s="56"/>
      <c r="P20" s="56"/>
      <c r="Q20" s="56"/>
      <c r="R20" s="61">
        <f t="shared" si="25"/>
        <v>0</v>
      </c>
      <c r="S20" s="36">
        <f t="shared" si="20"/>
        <v>0</v>
      </c>
      <c r="T20" s="36">
        <f t="shared" si="5"/>
        <v>0</v>
      </c>
      <c r="U20" s="37" t="e">
        <f t="shared" si="6"/>
        <v>#DIV/0!</v>
      </c>
      <c r="V20" s="38">
        <v>0</v>
      </c>
      <c r="W20" s="33">
        <v>0</v>
      </c>
      <c r="X20" s="33">
        <v>0</v>
      </c>
      <c r="Y20" s="33">
        <v>0</v>
      </c>
      <c r="Z20" s="49">
        <f t="shared" si="7"/>
        <v>0</v>
      </c>
      <c r="AA20" s="95" t="e">
        <f t="shared" si="8"/>
        <v>#DIV/0!</v>
      </c>
      <c r="AB20" s="56"/>
      <c r="AC20" s="35">
        <f t="shared" si="21"/>
        <v>0</v>
      </c>
      <c r="AD20" s="40">
        <f t="shared" si="22"/>
        <v>0</v>
      </c>
      <c r="AE20" s="40">
        <f t="shared" si="9"/>
        <v>0</v>
      </c>
      <c r="AF20" s="37" t="e">
        <f t="shared" si="10"/>
        <v>#DIV/0!</v>
      </c>
      <c r="AG20" s="265">
        <v>0</v>
      </c>
      <c r="AH20" s="34">
        <v>0</v>
      </c>
      <c r="AI20" s="33">
        <f t="shared" si="26"/>
        <v>0</v>
      </c>
      <c r="AJ20" s="34" t="e">
        <f t="shared" si="11"/>
        <v>#DIV/0!</v>
      </c>
      <c r="AK20" s="50">
        <f t="shared" si="31"/>
        <v>0</v>
      </c>
      <c r="AL20" s="50">
        <f t="shared" si="24"/>
        <v>0</v>
      </c>
      <c r="AM20" s="51" t="e">
        <f t="shared" si="12"/>
        <v>#DIV/0!</v>
      </c>
      <c r="AN20" s="38">
        <v>0</v>
      </c>
      <c r="AO20" s="43" t="s">
        <v>105</v>
      </c>
      <c r="AP20" s="43" t="s">
        <v>105</v>
      </c>
      <c r="AQ20" s="39">
        <f t="shared" si="13"/>
        <v>0</v>
      </c>
      <c r="AR20" s="44">
        <v>0</v>
      </c>
      <c r="AS20" s="44">
        <f t="shared" si="14"/>
        <v>0</v>
      </c>
      <c r="AT20" s="34" t="e">
        <f t="shared" si="15"/>
        <v>#DIV/0!</v>
      </c>
      <c r="AU20" s="55"/>
      <c r="AV20" s="45">
        <f t="shared" si="16"/>
        <v>0</v>
      </c>
      <c r="AW20" s="37" t="e">
        <f t="shared" si="17"/>
        <v>#DIV/0!</v>
      </c>
      <c r="AX20" s="222">
        <f t="shared" si="18"/>
        <v>0</v>
      </c>
      <c r="AY20" s="223">
        <f t="shared" si="32"/>
        <v>0</v>
      </c>
      <c r="AZ20" s="222" t="b">
        <f t="shared" si="33"/>
        <v>1</v>
      </c>
    </row>
    <row r="21" spans="1:52" hidden="1" x14ac:dyDescent="0.5">
      <c r="A21" s="62" t="s">
        <v>654</v>
      </c>
      <c r="B21" s="30">
        <v>0</v>
      </c>
      <c r="C21" s="31">
        <v>0</v>
      </c>
      <c r="D21" s="31">
        <v>0</v>
      </c>
      <c r="E21" s="32">
        <f t="shared" si="0"/>
        <v>0</v>
      </c>
      <c r="F21" s="31">
        <v>0</v>
      </c>
      <c r="G21" s="31">
        <v>0</v>
      </c>
      <c r="H21" s="33">
        <v>0</v>
      </c>
      <c r="I21" s="33">
        <v>0</v>
      </c>
      <c r="J21" s="33">
        <v>0</v>
      </c>
      <c r="K21" s="33">
        <v>0</v>
      </c>
      <c r="L21" s="33">
        <f t="shared" si="19"/>
        <v>0</v>
      </c>
      <c r="M21" s="33">
        <f t="shared" si="2"/>
        <v>0</v>
      </c>
      <c r="N21" s="34" t="e">
        <f t="shared" si="3"/>
        <v>#DIV/0!</v>
      </c>
      <c r="O21" s="56"/>
      <c r="P21" s="56"/>
      <c r="Q21" s="56"/>
      <c r="R21" s="61">
        <f t="shared" si="25"/>
        <v>0</v>
      </c>
      <c r="S21" s="36">
        <f t="shared" si="20"/>
        <v>0</v>
      </c>
      <c r="T21" s="36">
        <f t="shared" si="5"/>
        <v>0</v>
      </c>
      <c r="U21" s="37" t="e">
        <f t="shared" si="6"/>
        <v>#DIV/0!</v>
      </c>
      <c r="V21" s="38">
        <v>0</v>
      </c>
      <c r="W21" s="33">
        <v>0</v>
      </c>
      <c r="X21" s="33">
        <v>0</v>
      </c>
      <c r="Y21" s="33">
        <v>0</v>
      </c>
      <c r="Z21" s="49">
        <f t="shared" si="7"/>
        <v>0</v>
      </c>
      <c r="AA21" s="95" t="e">
        <f t="shared" si="8"/>
        <v>#DIV/0!</v>
      </c>
      <c r="AB21" s="56"/>
      <c r="AC21" s="35">
        <f t="shared" si="21"/>
        <v>0</v>
      </c>
      <c r="AD21" s="40">
        <f t="shared" si="22"/>
        <v>0</v>
      </c>
      <c r="AE21" s="40">
        <f t="shared" si="9"/>
        <v>0</v>
      </c>
      <c r="AF21" s="37" t="e">
        <f t="shared" si="10"/>
        <v>#DIV/0!</v>
      </c>
      <c r="AG21" s="265">
        <v>0</v>
      </c>
      <c r="AH21" s="34">
        <v>0</v>
      </c>
      <c r="AI21" s="33">
        <f t="shared" si="26"/>
        <v>0</v>
      </c>
      <c r="AJ21" s="34" t="e">
        <f t="shared" si="11"/>
        <v>#DIV/0!</v>
      </c>
      <c r="AK21" s="50">
        <f t="shared" si="31"/>
        <v>0</v>
      </c>
      <c r="AL21" s="50">
        <f t="shared" si="24"/>
        <v>0</v>
      </c>
      <c r="AM21" s="51" t="e">
        <f t="shared" si="12"/>
        <v>#DIV/0!</v>
      </c>
      <c r="AN21" s="38">
        <v>0</v>
      </c>
      <c r="AO21" s="43" t="s">
        <v>105</v>
      </c>
      <c r="AP21" s="43" t="s">
        <v>105</v>
      </c>
      <c r="AQ21" s="39">
        <f t="shared" si="13"/>
        <v>0</v>
      </c>
      <c r="AR21" s="44">
        <v>0</v>
      </c>
      <c r="AS21" s="44">
        <f t="shared" si="14"/>
        <v>0</v>
      </c>
      <c r="AT21" s="34" t="e">
        <f t="shared" si="15"/>
        <v>#DIV/0!</v>
      </c>
      <c r="AU21" s="55"/>
      <c r="AV21" s="45">
        <f t="shared" si="16"/>
        <v>0</v>
      </c>
      <c r="AW21" s="37" t="e">
        <f t="shared" si="17"/>
        <v>#DIV/0!</v>
      </c>
      <c r="AX21" s="222">
        <f t="shared" si="18"/>
        <v>0</v>
      </c>
      <c r="AY21" s="223">
        <f t="shared" si="32"/>
        <v>0</v>
      </c>
      <c r="AZ21" s="222" t="b">
        <f t="shared" si="33"/>
        <v>1</v>
      </c>
    </row>
    <row r="22" spans="1:52" hidden="1" x14ac:dyDescent="0.5">
      <c r="A22" s="64" t="s">
        <v>655</v>
      </c>
      <c r="B22" s="30">
        <v>0</v>
      </c>
      <c r="C22" s="31">
        <v>0</v>
      </c>
      <c r="D22" s="31">
        <v>0</v>
      </c>
      <c r="E22" s="32">
        <f t="shared" si="0"/>
        <v>0</v>
      </c>
      <c r="F22" s="31">
        <v>0</v>
      </c>
      <c r="G22" s="31">
        <v>0</v>
      </c>
      <c r="H22" s="33">
        <v>0</v>
      </c>
      <c r="I22" s="33">
        <v>0</v>
      </c>
      <c r="J22" s="33">
        <v>0</v>
      </c>
      <c r="K22" s="33">
        <v>0</v>
      </c>
      <c r="L22" s="33">
        <f t="shared" si="19"/>
        <v>0</v>
      </c>
      <c r="M22" s="33">
        <f t="shared" si="2"/>
        <v>0</v>
      </c>
      <c r="N22" s="34" t="e">
        <f t="shared" si="3"/>
        <v>#DIV/0!</v>
      </c>
      <c r="O22" s="68"/>
      <c r="P22" s="68"/>
      <c r="Q22" s="68"/>
      <c r="R22" s="61">
        <f t="shared" si="25"/>
        <v>0</v>
      </c>
      <c r="S22" s="36">
        <f t="shared" si="20"/>
        <v>0</v>
      </c>
      <c r="T22" s="36">
        <f t="shared" si="5"/>
        <v>0</v>
      </c>
      <c r="U22" s="37" t="e">
        <f t="shared" si="6"/>
        <v>#DIV/0!</v>
      </c>
      <c r="V22" s="38">
        <v>0</v>
      </c>
      <c r="W22" s="33">
        <v>0</v>
      </c>
      <c r="X22" s="33">
        <v>0</v>
      </c>
      <c r="Y22" s="33">
        <v>0</v>
      </c>
      <c r="Z22" s="66">
        <f t="shared" si="7"/>
        <v>0</v>
      </c>
      <c r="AA22" s="96" t="e">
        <f t="shared" si="8"/>
        <v>#DIV/0!</v>
      </c>
      <c r="AB22" s="68"/>
      <c r="AC22" s="35">
        <f t="shared" si="21"/>
        <v>0</v>
      </c>
      <c r="AD22" s="40">
        <f t="shared" si="22"/>
        <v>0</v>
      </c>
      <c r="AE22" s="40">
        <f t="shared" si="9"/>
        <v>0</v>
      </c>
      <c r="AF22" s="37" t="e">
        <f t="shared" si="10"/>
        <v>#DIV/0!</v>
      </c>
      <c r="AG22" s="265">
        <v>0</v>
      </c>
      <c r="AH22" s="34">
        <v>0</v>
      </c>
      <c r="AI22" s="33">
        <f t="shared" si="26"/>
        <v>0</v>
      </c>
      <c r="AJ22" s="34" t="e">
        <f t="shared" si="11"/>
        <v>#DIV/0!</v>
      </c>
      <c r="AK22" s="69">
        <f t="shared" si="31"/>
        <v>0</v>
      </c>
      <c r="AL22" s="69">
        <f t="shared" si="24"/>
        <v>0</v>
      </c>
      <c r="AM22" s="70" t="e">
        <f t="shared" si="12"/>
        <v>#DIV/0!</v>
      </c>
      <c r="AN22" s="38">
        <v>0</v>
      </c>
      <c r="AO22" s="43" t="s">
        <v>105</v>
      </c>
      <c r="AP22" s="43" t="s">
        <v>105</v>
      </c>
      <c r="AQ22" s="39">
        <f t="shared" si="13"/>
        <v>0</v>
      </c>
      <c r="AR22" s="44">
        <v>0</v>
      </c>
      <c r="AS22" s="44">
        <f t="shared" si="14"/>
        <v>0</v>
      </c>
      <c r="AT22" s="34" t="e">
        <f t="shared" si="15"/>
        <v>#DIV/0!</v>
      </c>
      <c r="AU22" s="74"/>
      <c r="AV22" s="45">
        <f t="shared" si="16"/>
        <v>0</v>
      </c>
      <c r="AW22" s="37" t="e">
        <f t="shared" si="17"/>
        <v>#DIV/0!</v>
      </c>
      <c r="AX22" s="222">
        <f t="shared" si="18"/>
        <v>0</v>
      </c>
      <c r="AY22" s="223">
        <f t="shared" si="32"/>
        <v>0</v>
      </c>
      <c r="AZ22" s="222" t="b">
        <f t="shared" si="33"/>
        <v>1</v>
      </c>
    </row>
  </sheetData>
  <mergeCells count="18">
    <mergeCell ref="AX4:AZ4"/>
    <mergeCell ref="AY5:AZ5"/>
    <mergeCell ref="AN3:AW3"/>
    <mergeCell ref="C4:E4"/>
    <mergeCell ref="F4:G4"/>
    <mergeCell ref="H4:N4"/>
    <mergeCell ref="AO4:AQ4"/>
    <mergeCell ref="AR4:AT4"/>
    <mergeCell ref="AU4:AW4"/>
    <mergeCell ref="O4:U4"/>
    <mergeCell ref="AB4:AF4"/>
    <mergeCell ref="AH4:AJ4"/>
    <mergeCell ref="AK4:AM4"/>
    <mergeCell ref="W4:AA4"/>
    <mergeCell ref="A3:A5"/>
    <mergeCell ref="B3:U3"/>
    <mergeCell ref="V3:AF3"/>
    <mergeCell ref="AG3:AM3"/>
  </mergeCells>
  <conditionalFormatting sqref="AY6:AY22">
    <cfRule type="cellIs" dxfId="9" priority="1" operator="notEqual">
      <formula>0</formula>
    </cfRule>
  </conditionalFormatting>
  <conditionalFormatting sqref="AZ6:AZ22">
    <cfRule type="cellIs" priority="2" operator="equal">
      <formula>FALSE</formula>
    </cfRule>
    <cfRule type="cellIs" dxfId="8" priority="3" operator="equal">
      <formula>FALSE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17</vt:i4>
      </vt:variant>
      <vt:variant>
        <vt:lpstr>ช่วงที่มีชื่อ</vt:lpstr>
      </vt:variant>
      <vt:variant>
        <vt:i4>2</vt:i4>
      </vt:variant>
    </vt:vector>
  </HeadingPairs>
  <TitlesOfParts>
    <vt:vector size="19" baseType="lpstr">
      <vt:lpstr>สรุป สศท.7</vt:lpstr>
      <vt:lpstr>ร้อยละรายเดือน</vt:lpstr>
      <vt:lpstr>สระบุรี</vt:lpstr>
      <vt:lpstr>สระบุรี (สรุป)</vt:lpstr>
      <vt:lpstr>ลพบุรี</vt:lpstr>
      <vt:lpstr>ลพบุรี (สรุป)</vt:lpstr>
      <vt:lpstr>สุพรรณบุรี</vt:lpstr>
      <vt:lpstr>สุพรรณบุรี (สรุป)</vt:lpstr>
      <vt:lpstr>พระนครศรีอยุธยา</vt:lpstr>
      <vt:lpstr>พระนครศรีอยุธยา (สรุป)</vt:lpstr>
      <vt:lpstr>กรุงเทพมหานคร</vt:lpstr>
      <vt:lpstr>กรุงเทพมหานคร (สรุป)</vt:lpstr>
      <vt:lpstr>ปทุมธานี</vt:lpstr>
      <vt:lpstr>ปทุมธานี (สรุป)</vt:lpstr>
      <vt:lpstr>นนทบุรี</vt:lpstr>
      <vt:lpstr>นนทบุรี (สรุป)</vt:lpstr>
      <vt:lpstr>data(ไว้ลิงค์)</vt:lpstr>
      <vt:lpstr>'สรุป สศท.7'!Print_Area</vt:lpstr>
      <vt:lpstr>'สรุป สศท.7'!Print_Titles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อลิสา ชัยบัง</dc:creator>
  <cp:lastModifiedBy>นายพงษธร  ขุมทอง</cp:lastModifiedBy>
  <dcterms:created xsi:type="dcterms:W3CDTF">2022-05-12T09:10:15Z</dcterms:created>
  <dcterms:modified xsi:type="dcterms:W3CDTF">2024-05-03T08:15:11Z</dcterms:modified>
</cp:coreProperties>
</file>